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LRIOSS\Documents\Plan de Acción\2019\Nacional\"/>
    </mc:Choice>
  </mc:AlternateContent>
  <bookViews>
    <workbookView xWindow="0" yWindow="0" windowWidth="28800" windowHeight="12030" tabRatio="785" firstSheet="6" activeTab="6"/>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BATERIA DE INDICADORES" sheetId="2" state="hidden" r:id="rId6"/>
    <sheet name="Formato General" sheetId="7" r:id="rId7"/>
    <sheet name="D1. Talento Humano" sheetId="10" r:id="rId8"/>
    <sheet name="D2. Direccionamiento Estrategi" sheetId="11" r:id="rId9"/>
    <sheet name="D3. Gestión x Valores " sheetId="19" r:id="rId10"/>
    <sheet name="D4. Evaluación de Resultados" sheetId="14" r:id="rId11"/>
    <sheet name="D5. Gestión del Conocimiento" sheetId="16" r:id="rId12"/>
    <sheet name="D6. Control Interno" sheetId="17" r:id="rId13"/>
    <sheet name="D7. Tratamiento" sheetId="8" r:id="rId14"/>
    <sheet name="D8. Seguridad" sheetId="9" r:id="rId15"/>
    <sheet name="D19. Derechos humanos" sheetId="18" r:id="rId16"/>
    <sheet name="D9. Información y comunicación" sheetId="15" r:id="rId17"/>
  </sheets>
  <externalReferences>
    <externalReference r:id="rId18"/>
    <externalReference r:id="rId19"/>
  </externalReferences>
  <definedNames>
    <definedName name="_xlnm._FilterDatabase" localSheetId="5" hidden="1">'BATERIA DE INDICADORES'!$A$3:$BM$246</definedName>
    <definedName name="_xlnm._FilterDatabase" localSheetId="6" hidden="1">'Formato General'!$B$8:$U$460</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6">'Formato General'!$A$1:$U$1134</definedName>
    <definedName name="depende">[1]listas!$BD$2:$BD$31</definedName>
    <definedName name="item" localSheetId="7">#REF!</definedName>
    <definedName name="item" localSheetId="15">#REF!</definedName>
    <definedName name="item" localSheetId="8">#REF!</definedName>
    <definedName name="item" localSheetId="9">#REF!</definedName>
    <definedName name="item" localSheetId="10">#REF!</definedName>
    <definedName name="item" localSheetId="11">#REF!</definedName>
    <definedName name="item" localSheetId="12">#REF!</definedName>
    <definedName name="item" localSheetId="14">#REF!</definedName>
    <definedName name="item" localSheetId="16">#REF!</definedName>
    <definedName name="item">#REF!</definedName>
    <definedName name="Responsabilidades">[2]listas!$B$2:$B$31</definedName>
    <definedName name="_xlnm.Print_Titles" localSheetId="6">'Formato General'!$5:$8</definedName>
  </definedNames>
  <calcPr calcId="162913"/>
</workbook>
</file>

<file path=xl/calcChain.xml><?xml version="1.0" encoding="utf-8"?>
<calcChain xmlns="http://schemas.openxmlformats.org/spreadsheetml/2006/main">
  <c r="Q327" i="7" l="1"/>
  <c r="Q326" i="7"/>
  <c r="Q325" i="7"/>
  <c r="Q324" i="7"/>
  <c r="Q323" i="7"/>
  <c r="Q52" i="7"/>
  <c r="Q50" i="7"/>
  <c r="Q48" i="7"/>
  <c r="Q46" i="7"/>
  <c r="Q45" i="7"/>
  <c r="Q44" i="7"/>
  <c r="Q43" i="7"/>
  <c r="Q42" i="7"/>
  <c r="Q39" i="7"/>
  <c r="Q38" i="7"/>
  <c r="Q403" i="7" l="1"/>
  <c r="Q402" i="7"/>
  <c r="Q398" i="7"/>
  <c r="Q395" i="7"/>
  <c r="Q366" i="7" l="1"/>
  <c r="Q82" i="7" l="1"/>
  <c r="Q81" i="7"/>
  <c r="Q80" i="7"/>
  <c r="Q57" i="7" l="1"/>
  <c r="P56" i="7"/>
  <c r="Q56" i="7" s="1"/>
  <c r="O56" i="7"/>
  <c r="N56" i="7"/>
  <c r="M56" i="7"/>
  <c r="L56" i="7"/>
  <c r="Q35" i="7"/>
  <c r="Q34" i="7"/>
  <c r="Q33" i="7"/>
  <c r="P32" i="7"/>
  <c r="Q32" i="7" s="1"/>
  <c r="O32" i="7"/>
  <c r="N32" i="7"/>
  <c r="M32" i="7"/>
  <c r="L32" i="7"/>
  <c r="Q31" i="7"/>
  <c r="Q30" i="7"/>
  <c r="Q29" i="7"/>
  <c r="Q28" i="7"/>
  <c r="Q27" i="7"/>
  <c r="Q26" i="7"/>
  <c r="Q25" i="7"/>
  <c r="P24" i="7"/>
  <c r="Q24" i="7" s="1"/>
  <c r="O24" i="7"/>
  <c r="N24" i="7"/>
  <c r="M24" i="7"/>
  <c r="L24" i="7"/>
  <c r="Q23" i="7"/>
  <c r="Q22" i="7"/>
  <c r="Q21" i="7"/>
  <c r="Q20" i="7"/>
  <c r="P19" i="7"/>
  <c r="Q19" i="7" s="1"/>
  <c r="O19" i="7"/>
  <c r="N19" i="7"/>
  <c r="M19" i="7"/>
  <c r="L19" i="7"/>
  <c r="P14" i="7"/>
  <c r="Q14" i="7" s="1"/>
  <c r="O14" i="7"/>
  <c r="N14" i="7"/>
  <c r="M14" i="7"/>
  <c r="L14" i="7"/>
  <c r="Q17" i="7"/>
  <c r="Q16" i="7"/>
  <c r="Q15" i="7"/>
  <c r="Q37" i="7" l="1"/>
  <c r="Q279" i="7" l="1"/>
  <c r="Q278" i="7"/>
  <c r="Q277" i="7"/>
  <c r="Q331" i="7" l="1"/>
  <c r="T24" i="7" l="1"/>
  <c r="T19" i="7"/>
  <c r="B5" i="7" l="1"/>
  <c r="D312" i="6" l="1"/>
  <c r="L311" i="6" l="1"/>
  <c r="O311" i="6" s="1"/>
  <c r="L310" i="6"/>
  <c r="O310" i="6" s="1"/>
  <c r="L309" i="6"/>
  <c r="O309" i="6" s="1"/>
  <c r="L308" i="6"/>
  <c r="O308" i="6" s="1"/>
  <c r="O307" i="6"/>
  <c r="L306" i="6"/>
  <c r="O306" i="6" s="1"/>
  <c r="L305" i="6"/>
  <c r="O305" i="6" s="1"/>
  <c r="L304" i="6"/>
  <c r="O304" i="6" s="1"/>
  <c r="L303" i="6"/>
  <c r="O303" i="6" s="1"/>
  <c r="O302" i="6"/>
  <c r="L301" i="6"/>
  <c r="O301" i="6" s="1"/>
  <c r="L300" i="6"/>
  <c r="O300" i="6" s="1"/>
  <c r="L299" i="6"/>
  <c r="O299" i="6" s="1"/>
  <c r="L298" i="6"/>
  <c r="O298" i="6" s="1"/>
  <c r="L297" i="6"/>
  <c r="O297" i="6" s="1"/>
  <c r="L296" i="6"/>
  <c r="O296" i="6" s="1"/>
  <c r="L295" i="6"/>
  <c r="O295" i="6" s="1"/>
  <c r="L294" i="6"/>
  <c r="O294" i="6" s="1"/>
  <c r="L293" i="6"/>
  <c r="O293" i="6" s="1"/>
  <c r="O292" i="6"/>
  <c r="L291" i="6"/>
  <c r="O291" i="6" s="1"/>
  <c r="L290" i="6"/>
  <c r="O290" i="6" s="1"/>
  <c r="L289" i="6"/>
  <c r="O289" i="6" s="1"/>
  <c r="L288" i="6"/>
  <c r="O288" i="6" s="1"/>
  <c r="L287" i="6"/>
  <c r="O287" i="6" s="1"/>
  <c r="L286" i="6"/>
  <c r="O286" i="6" s="1"/>
  <c r="L285" i="6"/>
  <c r="O285" i="6" s="1"/>
  <c r="L284" i="6"/>
  <c r="O284" i="6" s="1"/>
  <c r="O283" i="6"/>
  <c r="L282" i="6"/>
  <c r="O282" i="6" s="1"/>
  <c r="L281" i="6"/>
  <c r="O281" i="6" s="1"/>
  <c r="L280" i="6"/>
  <c r="O280" i="6" s="1"/>
  <c r="L279" i="6"/>
  <c r="O279" i="6" s="1"/>
  <c r="L278" i="6"/>
  <c r="O278" i="6" s="1"/>
  <c r="L277" i="6"/>
  <c r="O277" i="6" s="1"/>
  <c r="L276" i="6"/>
  <c r="O276" i="6" s="1"/>
  <c r="L275" i="6"/>
  <c r="O275" i="6" s="1"/>
  <c r="L274" i="6"/>
  <c r="O274" i="6" s="1"/>
  <c r="O273" i="6"/>
  <c r="L272" i="6"/>
  <c r="O272" i="6" s="1"/>
  <c r="L271" i="6"/>
  <c r="O271" i="6" s="1"/>
  <c r="L270" i="6"/>
  <c r="O270" i="6" s="1"/>
  <c r="L269" i="6"/>
  <c r="O269" i="6" s="1"/>
  <c r="L265" i="6"/>
  <c r="O265" i="6" s="1"/>
  <c r="L264" i="6"/>
  <c r="O264" i="6" s="1"/>
  <c r="O263" i="6"/>
  <c r="L262" i="6"/>
  <c r="O262" i="6" s="1"/>
  <c r="L261" i="6"/>
  <c r="O261" i="6" s="1"/>
  <c r="O260" i="6"/>
  <c r="O259" i="6"/>
  <c r="L258" i="6"/>
  <c r="O258" i="6" s="1"/>
  <c r="L257" i="6"/>
  <c r="O257" i="6" s="1"/>
  <c r="O256" i="6"/>
  <c r="L255" i="6"/>
  <c r="O255" i="6" s="1"/>
  <c r="L254" i="6"/>
  <c r="O254" i="6" s="1"/>
  <c r="L253" i="6"/>
  <c r="O253" i="6" s="1"/>
  <c r="L252" i="6"/>
  <c r="O252" i="6" s="1"/>
  <c r="L251" i="6"/>
  <c r="O251" i="6" s="1"/>
  <c r="L247" i="6"/>
  <c r="L246" i="6"/>
  <c r="O246" i="6" s="1"/>
  <c r="L245" i="6"/>
  <c r="O245" i="6" s="1"/>
  <c r="L244" i="6"/>
  <c r="O244" i="6" s="1"/>
  <c r="L243" i="6"/>
  <c r="O243" i="6" s="1"/>
  <c r="L242" i="6"/>
  <c r="O242" i="6" s="1"/>
  <c r="L241" i="6"/>
  <c r="O241" i="6" s="1"/>
  <c r="L240" i="6"/>
  <c r="O240" i="6" s="1"/>
  <c r="L239" i="6"/>
  <c r="O239" i="6" s="1"/>
  <c r="O238" i="6"/>
  <c r="L237" i="6"/>
  <c r="O237" i="6" s="1"/>
  <c r="L236" i="6"/>
  <c r="O236" i="6" s="1"/>
  <c r="L235" i="6"/>
  <c r="O235" i="6" s="1"/>
  <c r="L234" i="6"/>
  <c r="O234" i="6" s="1"/>
  <c r="L233" i="6"/>
  <c r="O233" i="6" s="1"/>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s="1"/>
  <c r="L210" i="6"/>
  <c r="O210" i="6" s="1"/>
  <c r="L209" i="6"/>
  <c r="O209" i="6" s="1"/>
  <c r="L208" i="6"/>
  <c r="O208" i="6" s="1"/>
  <c r="L207" i="6"/>
  <c r="O207" i="6" s="1"/>
  <c r="L206" i="6"/>
  <c r="O206" i="6" s="1"/>
  <c r="L205" i="6"/>
  <c r="O205" i="6" s="1"/>
  <c r="O204" i="6"/>
  <c r="L203" i="6"/>
  <c r="O203" i="6" s="1"/>
  <c r="L201" i="6"/>
  <c r="L200" i="6"/>
  <c r="O200" i="6" s="1"/>
  <c r="L199" i="6"/>
  <c r="O199" i="6" s="1"/>
  <c r="L198" i="6"/>
  <c r="O198" i="6" s="1"/>
  <c r="L197" i="6"/>
  <c r="O197" i="6" s="1"/>
  <c r="O196" i="6"/>
  <c r="L195" i="6"/>
  <c r="O195" i="6" s="1"/>
  <c r="L194" i="6"/>
  <c r="O194" i="6" s="1"/>
  <c r="L193" i="6"/>
  <c r="O193" i="6" s="1"/>
  <c r="L192" i="6"/>
  <c r="O192" i="6" s="1"/>
  <c r="L191" i="6"/>
  <c r="O191" i="6" s="1"/>
  <c r="L190" i="6"/>
  <c r="O190" i="6" s="1"/>
  <c r="O188" i="6"/>
  <c r="O187" i="6"/>
  <c r="L186" i="6"/>
  <c r="O186" i="6" s="1"/>
  <c r="O185" i="6"/>
  <c r="O183" i="6"/>
  <c r="L182" i="6"/>
  <c r="O182" i="6" s="1"/>
  <c r="O181" i="6"/>
  <c r="L180" i="6"/>
  <c r="O180" i="6" s="1"/>
  <c r="L179" i="6"/>
  <c r="O179" i="6" s="1"/>
  <c r="L178" i="6"/>
  <c r="O178" i="6" s="1"/>
  <c r="L177" i="6"/>
  <c r="O177" i="6" s="1"/>
  <c r="L176" i="6"/>
  <c r="O176" i="6" s="1"/>
  <c r="L175" i="6"/>
  <c r="O175" i="6" s="1"/>
  <c r="H174" i="6"/>
  <c r="L174" i="6" s="1"/>
  <c r="O174" i="6" s="1"/>
  <c r="L173" i="6"/>
  <c r="O173" i="6" s="1"/>
  <c r="L169" i="6"/>
  <c r="O169" i="6" s="1"/>
  <c r="L168" i="6"/>
  <c r="O168" i="6" s="1"/>
  <c r="L167" i="6"/>
  <c r="O167" i="6" s="1"/>
  <c r="O166" i="6"/>
  <c r="L165" i="6"/>
  <c r="O165" i="6" s="1"/>
  <c r="L164" i="6"/>
  <c r="O164" i="6" s="1"/>
  <c r="L163" i="6"/>
  <c r="O163" i="6" s="1"/>
  <c r="L162" i="6"/>
  <c r="O162" i="6" s="1"/>
  <c r="L161" i="6"/>
  <c r="O161" i="6" s="1"/>
  <c r="L160" i="6"/>
  <c r="O160" i="6" s="1"/>
  <c r="L159" i="6"/>
  <c r="O159" i="6" s="1"/>
  <c r="L158" i="6"/>
  <c r="O158" i="6" s="1"/>
  <c r="L157" i="6"/>
  <c r="O157" i="6" s="1"/>
  <c r="L156" i="6"/>
  <c r="O156" i="6" s="1"/>
  <c r="L155" i="6"/>
  <c r="O155" i="6" s="1"/>
  <c r="L153" i="6"/>
  <c r="O153" i="6" s="1"/>
  <c r="L152" i="6"/>
  <c r="O152" i="6" s="1"/>
  <c r="L151" i="6"/>
  <c r="O151" i="6" s="1"/>
  <c r="L150" i="6"/>
  <c r="O150" i="6" s="1"/>
  <c r="L149" i="6"/>
  <c r="O149" i="6" s="1"/>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s="1"/>
  <c r="L134" i="6"/>
  <c r="O134" i="6" s="1"/>
  <c r="L133" i="6"/>
  <c r="O133" i="6" s="1"/>
  <c r="O132" i="6"/>
  <c r="O131" i="6"/>
  <c r="L130" i="6"/>
  <c r="O130" i="6" s="1"/>
  <c r="O129" i="6"/>
  <c r="L128" i="6"/>
  <c r="O128" i="6" s="1"/>
  <c r="O127" i="6"/>
  <c r="O126" i="6"/>
  <c r="L123" i="6"/>
  <c r="O123" i="6" s="1"/>
  <c r="L122" i="6"/>
  <c r="O122" i="6" s="1"/>
  <c r="L118" i="6"/>
  <c r="O118" i="6" s="1"/>
  <c r="L117" i="6"/>
  <c r="O117" i="6" s="1"/>
  <c r="O116" i="6"/>
  <c r="L115" i="6"/>
  <c r="O115" i="6" s="1"/>
  <c r="L114" i="6"/>
  <c r="O114" i="6" s="1"/>
  <c r="L113" i="6"/>
  <c r="O113" i="6" s="1"/>
  <c r="L112" i="6"/>
  <c r="O112" i="6" s="1"/>
  <c r="L111" i="6"/>
  <c r="O111" i="6" s="1"/>
  <c r="O107" i="6"/>
  <c r="L106" i="6"/>
  <c r="O106" i="6" s="1"/>
  <c r="L105" i="6"/>
  <c r="O105" i="6" s="1"/>
  <c r="L104" i="6"/>
  <c r="O104" i="6" s="1"/>
  <c r="L103" i="6"/>
  <c r="O103" i="6" s="1"/>
  <c r="L102" i="6"/>
  <c r="O102" i="6" s="1"/>
  <c r="L101" i="6"/>
  <c r="O101" i="6" s="1"/>
  <c r="L97" i="6"/>
  <c r="O97" i="6" s="1"/>
  <c r="L96" i="6"/>
  <c r="O96" i="6" s="1"/>
  <c r="L95" i="6"/>
  <c r="O95" i="6" s="1"/>
  <c r="L94" i="6"/>
  <c r="O94" i="6" s="1"/>
  <c r="L93" i="6"/>
  <c r="O93" i="6" s="1"/>
  <c r="L89" i="6"/>
  <c r="O89" i="6" s="1"/>
  <c r="O88" i="6"/>
  <c r="L87" i="6"/>
  <c r="O87" i="6" s="1"/>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s="1"/>
  <c r="L69" i="6"/>
  <c r="O69" i="6" s="1"/>
  <c r="L68" i="6"/>
  <c r="O68" i="6" s="1"/>
  <c r="L67" i="6"/>
  <c r="O67" i="6" s="1"/>
  <c r="L66" i="6"/>
  <c r="O66" i="6" s="1"/>
  <c r="L65" i="6"/>
  <c r="O65" i="6" s="1"/>
  <c r="L64" i="6"/>
  <c r="O64" i="6" s="1"/>
  <c r="L63" i="6"/>
  <c r="O63" i="6" s="1"/>
  <c r="L62" i="6"/>
  <c r="O62" i="6" s="1"/>
  <c r="L61" i="6"/>
  <c r="O61" i="6" s="1"/>
  <c r="L60" i="6"/>
  <c r="O60" i="6" s="1"/>
  <c r="L59" i="6"/>
  <c r="O59" i="6" s="1"/>
  <c r="L58" i="6"/>
  <c r="O58" i="6" s="1"/>
  <c r="L57" i="6"/>
  <c r="O57" i="6" s="1"/>
  <c r="L56" i="6"/>
  <c r="O56" i="6" s="1"/>
  <c r="L55" i="6"/>
  <c r="O55" i="6" s="1"/>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s="1"/>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l="1"/>
  <c r="O273" i="1" s="1"/>
  <c r="L277" i="1" l="1"/>
  <c r="F29" i="5" l="1"/>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l="1"/>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AL245" i="2" s="1"/>
  <c r="M245" i="2"/>
  <c r="L245" i="2"/>
  <c r="T245" i="2" s="1"/>
  <c r="J245" i="2"/>
  <c r="H245" i="2"/>
  <c r="F245" i="2"/>
  <c r="E245" i="2"/>
  <c r="AB244" i="2"/>
  <c r="AC244" i="2" s="1"/>
  <c r="AA244" i="2"/>
  <c r="T244" i="2"/>
  <c r="Q244" i="2"/>
  <c r="X244" i="2" s="1"/>
  <c r="P244" i="2"/>
  <c r="W244" i="2" s="1"/>
  <c r="O244" i="2"/>
  <c r="V244" i="2" s="1"/>
  <c r="N244" i="2"/>
  <c r="U244" i="2" s="1"/>
  <c r="M244" i="2"/>
  <c r="J244" i="2"/>
  <c r="H244" i="2"/>
  <c r="F244" i="2"/>
  <c r="E244" i="2"/>
  <c r="AB243" i="2"/>
  <c r="AC243" i="2" s="1"/>
  <c r="AA243" i="2"/>
  <c r="T243" i="2"/>
  <c r="Q243" i="2"/>
  <c r="X243" i="2" s="1"/>
  <c r="P243" i="2"/>
  <c r="W243" i="2" s="1"/>
  <c r="O243" i="2"/>
  <c r="V243" i="2" s="1"/>
  <c r="N243" i="2"/>
  <c r="U243" i="2" s="1"/>
  <c r="M243" i="2"/>
  <c r="J243" i="2"/>
  <c r="H243" i="2"/>
  <c r="F243" i="2"/>
  <c r="E243" i="2"/>
  <c r="AB242" i="2"/>
  <c r="AC242" i="2" s="1"/>
  <c r="AA242" i="2"/>
  <c r="B242" i="2" s="1"/>
  <c r="T242" i="2"/>
  <c r="Q242" i="2"/>
  <c r="X242" i="2" s="1"/>
  <c r="P242" i="2"/>
  <c r="W242" i="2" s="1"/>
  <c r="O242" i="2"/>
  <c r="V242" i="2" s="1"/>
  <c r="N242" i="2"/>
  <c r="U242" i="2" s="1"/>
  <c r="M242" i="2"/>
  <c r="J242" i="2"/>
  <c r="H242" i="2"/>
  <c r="F242" i="2"/>
  <c r="E242" i="2"/>
  <c r="AB241" i="2"/>
  <c r="AC241" i="2" s="1"/>
  <c r="AA241" i="2"/>
  <c r="AJ241" i="2" s="1"/>
  <c r="AQ241" i="2" s="1"/>
  <c r="M241" i="2"/>
  <c r="L241" i="2"/>
  <c r="T241" i="2" s="1"/>
  <c r="J241" i="2"/>
  <c r="H241" i="2"/>
  <c r="F241" i="2"/>
  <c r="E241" i="2"/>
  <c r="AB240" i="2"/>
  <c r="AC240" i="2" s="1"/>
  <c r="AA240" i="2"/>
  <c r="AH240" i="2" s="1"/>
  <c r="AO240" i="2" s="1"/>
  <c r="M240" i="2"/>
  <c r="L240" i="2"/>
  <c r="T240" i="2" s="1"/>
  <c r="J240" i="2"/>
  <c r="H240" i="2"/>
  <c r="F240" i="2"/>
  <c r="E240" i="2"/>
  <c r="AB239" i="2"/>
  <c r="AA239" i="2"/>
  <c r="M239" i="2"/>
  <c r="L239" i="2"/>
  <c r="J239" i="2"/>
  <c r="H239" i="2"/>
  <c r="F239" i="2"/>
  <c r="E239" i="2"/>
  <c r="AB238" i="2"/>
  <c r="AD238" i="2" s="1"/>
  <c r="AA238" i="2"/>
  <c r="AJ238" i="2" s="1"/>
  <c r="AQ238" i="2" s="1"/>
  <c r="J238" i="2"/>
  <c r="H238" i="2"/>
  <c r="F238" i="2"/>
  <c r="E238" i="2"/>
  <c r="AB237" i="2"/>
  <c r="AD237" i="2" s="1"/>
  <c r="AA237" i="2"/>
  <c r="T237" i="2"/>
  <c r="Q237" i="2"/>
  <c r="X237" i="2" s="1"/>
  <c r="P237" i="2"/>
  <c r="W237" i="2" s="1"/>
  <c r="O237" i="2"/>
  <c r="V237" i="2" s="1"/>
  <c r="N237" i="2"/>
  <c r="U237" i="2" s="1"/>
  <c r="M237" i="2"/>
  <c r="J237" i="2"/>
  <c r="H237" i="2"/>
  <c r="F237" i="2"/>
  <c r="E237" i="2"/>
  <c r="AB236" i="2"/>
  <c r="AA236" i="2"/>
  <c r="T236" i="2"/>
  <c r="Q236" i="2"/>
  <c r="X236" i="2" s="1"/>
  <c r="P236" i="2"/>
  <c r="W236" i="2" s="1"/>
  <c r="O236" i="2"/>
  <c r="V236" i="2" s="1"/>
  <c r="N236" i="2"/>
  <c r="U236" i="2" s="1"/>
  <c r="M236" i="2"/>
  <c r="J236" i="2"/>
  <c r="H236" i="2"/>
  <c r="F236" i="2"/>
  <c r="E236" i="2"/>
  <c r="AB235" i="2"/>
  <c r="AA235" i="2"/>
  <c r="T235" i="2"/>
  <c r="Q235" i="2"/>
  <c r="X235" i="2" s="1"/>
  <c r="P235" i="2"/>
  <c r="W235" i="2" s="1"/>
  <c r="O235" i="2"/>
  <c r="V235" i="2" s="1"/>
  <c r="N235" i="2"/>
  <c r="U235" i="2" s="1"/>
  <c r="M235" i="2"/>
  <c r="J235" i="2"/>
  <c r="H235" i="2"/>
  <c r="F235" i="2"/>
  <c r="E235" i="2"/>
  <c r="AB234" i="2"/>
  <c r="AD234" i="2" s="1"/>
  <c r="AA234" i="2"/>
  <c r="T234" i="2"/>
  <c r="Q234" i="2"/>
  <c r="X234" i="2" s="1"/>
  <c r="P234" i="2"/>
  <c r="W234" i="2" s="1"/>
  <c r="O234" i="2"/>
  <c r="V234" i="2" s="1"/>
  <c r="N234" i="2"/>
  <c r="U234" i="2" s="1"/>
  <c r="M234" i="2"/>
  <c r="J234" i="2"/>
  <c r="H234" i="2"/>
  <c r="F234" i="2"/>
  <c r="E234" i="2"/>
  <c r="AB233" i="2"/>
  <c r="AD233" i="2" s="1"/>
  <c r="AA233" i="2"/>
  <c r="T233" i="2"/>
  <c r="Q233" i="2"/>
  <c r="X233" i="2" s="1"/>
  <c r="P233" i="2"/>
  <c r="W233" i="2" s="1"/>
  <c r="O233" i="2"/>
  <c r="V233" i="2" s="1"/>
  <c r="N233" i="2"/>
  <c r="U233" i="2" s="1"/>
  <c r="M233" i="2"/>
  <c r="J233" i="2"/>
  <c r="H233" i="2"/>
  <c r="F233" i="2"/>
  <c r="E233" i="2"/>
  <c r="AB232" i="2"/>
  <c r="AD232" i="2" s="1"/>
  <c r="AA232" i="2"/>
  <c r="T232" i="2"/>
  <c r="Q232" i="2"/>
  <c r="X232" i="2" s="1"/>
  <c r="P232" i="2"/>
  <c r="W232" i="2" s="1"/>
  <c r="O232" i="2"/>
  <c r="V232" i="2" s="1"/>
  <c r="N232" i="2"/>
  <c r="U232" i="2" s="1"/>
  <c r="M232" i="2"/>
  <c r="J232" i="2"/>
  <c r="H232" i="2"/>
  <c r="F232" i="2"/>
  <c r="E232" i="2"/>
  <c r="AB231" i="2"/>
  <c r="AA231" i="2"/>
  <c r="T231" i="2"/>
  <c r="Q231" i="2"/>
  <c r="X231" i="2" s="1"/>
  <c r="P231" i="2"/>
  <c r="W231" i="2" s="1"/>
  <c r="O231" i="2"/>
  <c r="V231" i="2" s="1"/>
  <c r="N231" i="2"/>
  <c r="U231" i="2" s="1"/>
  <c r="M231" i="2"/>
  <c r="J231" i="2"/>
  <c r="H231" i="2"/>
  <c r="F231" i="2"/>
  <c r="E231" i="2"/>
  <c r="AB230" i="2"/>
  <c r="AD230" i="2" s="1"/>
  <c r="AA230" i="2"/>
  <c r="T230" i="2"/>
  <c r="Q230" i="2"/>
  <c r="X230" i="2" s="1"/>
  <c r="P230" i="2"/>
  <c r="W230" i="2" s="1"/>
  <c r="O230" i="2"/>
  <c r="V230" i="2" s="1"/>
  <c r="N230" i="2"/>
  <c r="U230" i="2" s="1"/>
  <c r="M230" i="2"/>
  <c r="J230" i="2"/>
  <c r="H230" i="2"/>
  <c r="F230" i="2"/>
  <c r="E230" i="2"/>
  <c r="AB229" i="2"/>
  <c r="AA229" i="2"/>
  <c r="T229" i="2"/>
  <c r="Q229" i="2"/>
  <c r="X229" i="2" s="1"/>
  <c r="P229" i="2"/>
  <c r="W229" i="2" s="1"/>
  <c r="O229" i="2"/>
  <c r="V229" i="2" s="1"/>
  <c r="N229" i="2"/>
  <c r="U229" i="2" s="1"/>
  <c r="M229" i="2"/>
  <c r="J229" i="2"/>
  <c r="H229" i="2"/>
  <c r="F229" i="2"/>
  <c r="E229" i="2"/>
  <c r="AB228" i="2"/>
  <c r="AA228" i="2"/>
  <c r="AJ228" i="2" s="1"/>
  <c r="AQ228" i="2" s="1"/>
  <c r="T228" i="2"/>
  <c r="Q228" i="2"/>
  <c r="X228" i="2" s="1"/>
  <c r="P228" i="2"/>
  <c r="W228" i="2" s="1"/>
  <c r="O228" i="2"/>
  <c r="V228" i="2" s="1"/>
  <c r="N228" i="2"/>
  <c r="U228" i="2" s="1"/>
  <c r="M228" i="2"/>
  <c r="J228" i="2"/>
  <c r="H228" i="2"/>
  <c r="F228" i="2"/>
  <c r="E228" i="2"/>
  <c r="AB227" i="2"/>
  <c r="AA227" i="2"/>
  <c r="T227" i="2"/>
  <c r="Q227" i="2"/>
  <c r="X227" i="2" s="1"/>
  <c r="P227" i="2"/>
  <c r="W227" i="2" s="1"/>
  <c r="O227" i="2"/>
  <c r="V227" i="2" s="1"/>
  <c r="N227" i="2"/>
  <c r="U227" i="2" s="1"/>
  <c r="M227" i="2"/>
  <c r="J227" i="2"/>
  <c r="H227" i="2"/>
  <c r="F227" i="2"/>
  <c r="E227" i="2"/>
  <c r="AB226" i="2"/>
  <c r="AA226" i="2"/>
  <c r="AG226" i="2" s="1"/>
  <c r="AN226" i="2" s="1"/>
  <c r="T226" i="2"/>
  <c r="Q226" i="2"/>
  <c r="X226" i="2" s="1"/>
  <c r="P226" i="2"/>
  <c r="W226" i="2" s="1"/>
  <c r="O226" i="2"/>
  <c r="V226" i="2" s="1"/>
  <c r="N226" i="2"/>
  <c r="U226" i="2" s="1"/>
  <c r="M226" i="2"/>
  <c r="J226" i="2"/>
  <c r="H226" i="2"/>
  <c r="F226" i="2"/>
  <c r="E226" i="2"/>
  <c r="AB225" i="2"/>
  <c r="AA225" i="2"/>
  <c r="B225" i="2" s="1"/>
  <c r="T225" i="2"/>
  <c r="Q225" i="2"/>
  <c r="X225" i="2" s="1"/>
  <c r="P225" i="2"/>
  <c r="W225" i="2" s="1"/>
  <c r="O225" i="2"/>
  <c r="V225" i="2" s="1"/>
  <c r="N225" i="2"/>
  <c r="U225" i="2" s="1"/>
  <c r="M225" i="2"/>
  <c r="J225" i="2"/>
  <c r="H225" i="2"/>
  <c r="F225" i="2"/>
  <c r="E225" i="2"/>
  <c r="AB224" i="2"/>
  <c r="AA224" i="2"/>
  <c r="AG224" i="2" s="1"/>
  <c r="AN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s="1"/>
  <c r="M223" i="2"/>
  <c r="J223" i="2"/>
  <c r="H223" i="2"/>
  <c r="F223" i="2"/>
  <c r="E223" i="2"/>
  <c r="AB222" i="2"/>
  <c r="AC222" i="2" s="1"/>
  <c r="AA222" i="2"/>
  <c r="T222" i="2"/>
  <c r="Q222" i="2"/>
  <c r="X222" i="2" s="1"/>
  <c r="P222" i="2"/>
  <c r="W222" i="2" s="1"/>
  <c r="O222" i="2"/>
  <c r="V222" i="2" s="1"/>
  <c r="N222" i="2"/>
  <c r="U222" i="2" s="1"/>
  <c r="M222" i="2"/>
  <c r="J222" i="2"/>
  <c r="H222" i="2"/>
  <c r="F222" i="2"/>
  <c r="E222" i="2"/>
  <c r="AB221" i="2"/>
  <c r="AC221" i="2" s="1"/>
  <c r="AA221" i="2"/>
  <c r="T221" i="2"/>
  <c r="Q221" i="2"/>
  <c r="X221" i="2" s="1"/>
  <c r="P221" i="2"/>
  <c r="W221" i="2" s="1"/>
  <c r="O221" i="2"/>
  <c r="V221" i="2" s="1"/>
  <c r="N221" i="2"/>
  <c r="U221" i="2" s="1"/>
  <c r="M221" i="2"/>
  <c r="J221" i="2"/>
  <c r="H221" i="2"/>
  <c r="F221" i="2"/>
  <c r="E221" i="2"/>
  <c r="AB220" i="2"/>
  <c r="AC220" i="2" s="1"/>
  <c r="AA220" i="2"/>
  <c r="AI220" i="2" s="1"/>
  <c r="AP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C218" i="2" s="1"/>
  <c r="AA218" i="2"/>
  <c r="AK218" i="2" s="1"/>
  <c r="AR218" i="2" s="1"/>
  <c r="T218" i="2"/>
  <c r="Q218" i="2"/>
  <c r="X218" i="2" s="1"/>
  <c r="P218" i="2"/>
  <c r="W218" i="2" s="1"/>
  <c r="O218" i="2"/>
  <c r="V218" i="2" s="1"/>
  <c r="N218" i="2"/>
  <c r="U218" i="2" s="1"/>
  <c r="M218" i="2"/>
  <c r="J218" i="2"/>
  <c r="H218" i="2"/>
  <c r="F218" i="2"/>
  <c r="E218" i="2"/>
  <c r="AB217" i="2"/>
  <c r="AA217" i="2"/>
  <c r="AI217" i="2" s="1"/>
  <c r="AP217" i="2" s="1"/>
  <c r="T217" i="2"/>
  <c r="Q217" i="2"/>
  <c r="X217" i="2" s="1"/>
  <c r="P217" i="2"/>
  <c r="W217" i="2" s="1"/>
  <c r="O217" i="2"/>
  <c r="V217" i="2" s="1"/>
  <c r="N217" i="2"/>
  <c r="U217" i="2" s="1"/>
  <c r="M217" i="2"/>
  <c r="J217" i="2"/>
  <c r="H217" i="2"/>
  <c r="F217" i="2"/>
  <c r="E217" i="2"/>
  <c r="AB216" i="2"/>
  <c r="AC216" i="2" s="1"/>
  <c r="AA216" i="2"/>
  <c r="AI216" i="2" s="1"/>
  <c r="AP216" i="2" s="1"/>
  <c r="T216" i="2"/>
  <c r="Q216" i="2"/>
  <c r="X216" i="2" s="1"/>
  <c r="P216" i="2"/>
  <c r="W216" i="2" s="1"/>
  <c r="O216" i="2"/>
  <c r="V216" i="2" s="1"/>
  <c r="N216" i="2"/>
  <c r="U216" i="2" s="1"/>
  <c r="M216" i="2"/>
  <c r="J216" i="2"/>
  <c r="H216" i="2"/>
  <c r="F216" i="2"/>
  <c r="E216" i="2"/>
  <c r="AB215" i="2"/>
  <c r="AC215" i="2" s="1"/>
  <c r="AA215" i="2"/>
  <c r="T215" i="2"/>
  <c r="Q215" i="2"/>
  <c r="X215" i="2" s="1"/>
  <c r="P215" i="2"/>
  <c r="W215" i="2" s="1"/>
  <c r="O215" i="2"/>
  <c r="V215" i="2" s="1"/>
  <c r="N215" i="2"/>
  <c r="U215" i="2" s="1"/>
  <c r="M215" i="2"/>
  <c r="J215" i="2"/>
  <c r="H215" i="2"/>
  <c r="F215" i="2"/>
  <c r="E215" i="2"/>
  <c r="AB214" i="2"/>
  <c r="AC214" i="2" s="1"/>
  <c r="AA214" i="2"/>
  <c r="T214" i="2"/>
  <c r="Q214" i="2"/>
  <c r="X214" i="2" s="1"/>
  <c r="P214" i="2"/>
  <c r="W214" i="2" s="1"/>
  <c r="O214" i="2"/>
  <c r="V214" i="2" s="1"/>
  <c r="N214" i="2"/>
  <c r="U214" i="2" s="1"/>
  <c r="M214" i="2"/>
  <c r="J214" i="2"/>
  <c r="H214" i="2"/>
  <c r="F214" i="2"/>
  <c r="E214" i="2"/>
  <c r="AB213" i="2"/>
  <c r="AC213" i="2" s="1"/>
  <c r="AA213" i="2"/>
  <c r="T213" i="2"/>
  <c r="Q213" i="2"/>
  <c r="X213" i="2" s="1"/>
  <c r="P213" i="2"/>
  <c r="W213" i="2" s="1"/>
  <c r="O213" i="2"/>
  <c r="V213" i="2" s="1"/>
  <c r="N213" i="2"/>
  <c r="U213" i="2" s="1"/>
  <c r="M213" i="2"/>
  <c r="J213" i="2"/>
  <c r="H213" i="2"/>
  <c r="F213" i="2"/>
  <c r="E213" i="2"/>
  <c r="AB212" i="2"/>
  <c r="AA212" i="2"/>
  <c r="B212" i="2" s="1"/>
  <c r="T212" i="2"/>
  <c r="Q212" i="2"/>
  <c r="X212" i="2" s="1"/>
  <c r="P212" i="2"/>
  <c r="W212" i="2" s="1"/>
  <c r="O212" i="2"/>
  <c r="V212" i="2" s="1"/>
  <c r="N212" i="2"/>
  <c r="U212" i="2" s="1"/>
  <c r="M212" i="2"/>
  <c r="J212" i="2"/>
  <c r="H212" i="2"/>
  <c r="F212" i="2"/>
  <c r="E212" i="2"/>
  <c r="AD211" i="2"/>
  <c r="AC211" i="2"/>
  <c r="AB211" i="2"/>
  <c r="AA211" i="2"/>
  <c r="AK211" i="2" s="1"/>
  <c r="AR211" i="2" s="1"/>
  <c r="T211" i="2"/>
  <c r="Q211" i="2"/>
  <c r="X211" i="2" s="1"/>
  <c r="P211" i="2"/>
  <c r="W211" i="2" s="1"/>
  <c r="O211" i="2"/>
  <c r="V211" i="2" s="1"/>
  <c r="N211" i="2"/>
  <c r="U211" i="2" s="1"/>
  <c r="M211" i="2"/>
  <c r="J211" i="2"/>
  <c r="H211" i="2"/>
  <c r="F211" i="2"/>
  <c r="E211" i="2"/>
  <c r="AD210" i="2"/>
  <c r="AC210" i="2"/>
  <c r="AB210" i="2"/>
  <c r="AA210" i="2"/>
  <c r="M210" i="2"/>
  <c r="L210" i="2"/>
  <c r="O210" i="2" s="1"/>
  <c r="V210" i="2" s="1"/>
  <c r="J210" i="2"/>
  <c r="H210" i="2"/>
  <c r="F210" i="2"/>
  <c r="E210" i="2"/>
  <c r="AB209" i="2"/>
  <c r="AA209" i="2"/>
  <c r="AI209" i="2" s="1"/>
  <c r="AP209" i="2" s="1"/>
  <c r="M209" i="2"/>
  <c r="L209" i="2"/>
  <c r="Q209" i="2" s="1"/>
  <c r="X209" i="2" s="1"/>
  <c r="J209" i="2"/>
  <c r="H209" i="2"/>
  <c r="F209" i="2"/>
  <c r="E209" i="2"/>
  <c r="AB208" i="2"/>
  <c r="AC208" i="2" s="1"/>
  <c r="AA208" i="2"/>
  <c r="AI208" i="2" s="1"/>
  <c r="AP208" i="2" s="1"/>
  <c r="M208" i="2"/>
  <c r="L208" i="2"/>
  <c r="T208" i="2" s="1"/>
  <c r="J208" i="2"/>
  <c r="H208" i="2"/>
  <c r="F208" i="2"/>
  <c r="E208" i="2"/>
  <c r="AB207" i="2"/>
  <c r="AA207" i="2"/>
  <c r="AL207" i="2" s="1"/>
  <c r="M207" i="2"/>
  <c r="L207" i="2"/>
  <c r="T207" i="2" s="1"/>
  <c r="J207" i="2"/>
  <c r="H207" i="2"/>
  <c r="F207" i="2"/>
  <c r="E207" i="2"/>
  <c r="AB206" i="2"/>
  <c r="AA206" i="2"/>
  <c r="M206" i="2"/>
  <c r="L206" i="2"/>
  <c r="T206" i="2" s="1"/>
  <c r="J206" i="2"/>
  <c r="H206" i="2"/>
  <c r="F206" i="2"/>
  <c r="E206" i="2"/>
  <c r="AB205" i="2"/>
  <c r="AD205" i="2" s="1"/>
  <c r="AA205" i="2"/>
  <c r="AF205" i="2" s="1"/>
  <c r="AM205" i="2" s="1"/>
  <c r="M205" i="2"/>
  <c r="L205" i="2"/>
  <c r="Q205" i="2" s="1"/>
  <c r="X205" i="2" s="1"/>
  <c r="J205" i="2"/>
  <c r="H205" i="2"/>
  <c r="F205" i="2"/>
  <c r="E205" i="2"/>
  <c r="AB204" i="2"/>
  <c r="AC204" i="2" s="1"/>
  <c r="AA204" i="2"/>
  <c r="AJ204" i="2" s="1"/>
  <c r="AQ204" i="2" s="1"/>
  <c r="M204" i="2"/>
  <c r="L204" i="2"/>
  <c r="T204" i="2" s="1"/>
  <c r="J204" i="2"/>
  <c r="H204" i="2"/>
  <c r="F204" i="2"/>
  <c r="E204" i="2"/>
  <c r="AB203" i="2"/>
  <c r="AA203" i="2"/>
  <c r="AH203" i="2" s="1"/>
  <c r="AO203" i="2" s="1"/>
  <c r="M203" i="2"/>
  <c r="L203" i="2"/>
  <c r="Q203" i="2" s="1"/>
  <c r="X203" i="2" s="1"/>
  <c r="J203" i="2"/>
  <c r="H203" i="2"/>
  <c r="F203" i="2"/>
  <c r="E203" i="2"/>
  <c r="AB202" i="2"/>
  <c r="AA202" i="2"/>
  <c r="AI202" i="2" s="1"/>
  <c r="AP202" i="2" s="1"/>
  <c r="T202" i="2"/>
  <c r="Q202" i="2"/>
  <c r="X202" i="2" s="1"/>
  <c r="P202" i="2"/>
  <c r="W202" i="2" s="1"/>
  <c r="O202" i="2"/>
  <c r="V202" i="2" s="1"/>
  <c r="N202" i="2"/>
  <c r="U202" i="2" s="1"/>
  <c r="M202" i="2"/>
  <c r="J202" i="2"/>
  <c r="H202" i="2"/>
  <c r="F202" i="2"/>
  <c r="E202" i="2"/>
  <c r="AB201" i="2"/>
  <c r="AC201" i="2" s="1"/>
  <c r="AA201" i="2"/>
  <c r="AI201" i="2" s="1"/>
  <c r="AP201" i="2" s="1"/>
  <c r="T201" i="2"/>
  <c r="Q201" i="2"/>
  <c r="X201" i="2" s="1"/>
  <c r="P201" i="2"/>
  <c r="W201" i="2" s="1"/>
  <c r="O201" i="2"/>
  <c r="V201" i="2" s="1"/>
  <c r="N201" i="2"/>
  <c r="U201" i="2" s="1"/>
  <c r="M201" i="2"/>
  <c r="J201" i="2"/>
  <c r="H201" i="2"/>
  <c r="F201" i="2"/>
  <c r="E201" i="2"/>
  <c r="AB200" i="2"/>
  <c r="AC200" i="2" s="1"/>
  <c r="AA200" i="2"/>
  <c r="AI200" i="2" s="1"/>
  <c r="AP200" i="2" s="1"/>
  <c r="T200" i="2"/>
  <c r="Q200" i="2"/>
  <c r="X200" i="2" s="1"/>
  <c r="P200" i="2"/>
  <c r="W200" i="2" s="1"/>
  <c r="O200" i="2"/>
  <c r="V200" i="2" s="1"/>
  <c r="N200" i="2"/>
  <c r="U200" i="2" s="1"/>
  <c r="M200" i="2"/>
  <c r="J200" i="2"/>
  <c r="H200" i="2"/>
  <c r="F200" i="2"/>
  <c r="E200" i="2"/>
  <c r="AB199" i="2"/>
  <c r="AA199" i="2"/>
  <c r="AI199" i="2" s="1"/>
  <c r="AP199" i="2" s="1"/>
  <c r="T199" i="2"/>
  <c r="Q199" i="2"/>
  <c r="X199" i="2" s="1"/>
  <c r="P199" i="2"/>
  <c r="W199" i="2" s="1"/>
  <c r="O199" i="2"/>
  <c r="V199" i="2" s="1"/>
  <c r="N199" i="2"/>
  <c r="U199" i="2" s="1"/>
  <c r="M199" i="2"/>
  <c r="J199" i="2"/>
  <c r="H199" i="2"/>
  <c r="F199" i="2"/>
  <c r="E199" i="2"/>
  <c r="AB198" i="2"/>
  <c r="AC198" i="2" s="1"/>
  <c r="AA198" i="2"/>
  <c r="AF198" i="2" s="1"/>
  <c r="AM198" i="2" s="1"/>
  <c r="T198" i="2"/>
  <c r="Q198" i="2"/>
  <c r="X198" i="2" s="1"/>
  <c r="P198" i="2"/>
  <c r="W198" i="2" s="1"/>
  <c r="O198" i="2"/>
  <c r="V198" i="2" s="1"/>
  <c r="N198" i="2"/>
  <c r="U198" i="2" s="1"/>
  <c r="M198" i="2"/>
  <c r="J198" i="2"/>
  <c r="H198" i="2"/>
  <c r="F198" i="2"/>
  <c r="E198" i="2"/>
  <c r="AB197" i="2"/>
  <c r="AA197" i="2"/>
  <c r="AG197" i="2" s="1"/>
  <c r="AN197" i="2" s="1"/>
  <c r="T197" i="2"/>
  <c r="Q197" i="2"/>
  <c r="X197" i="2" s="1"/>
  <c r="P197" i="2"/>
  <c r="W197" i="2" s="1"/>
  <c r="O197" i="2"/>
  <c r="V197" i="2" s="1"/>
  <c r="N197" i="2"/>
  <c r="U197" i="2" s="1"/>
  <c r="M197" i="2"/>
  <c r="J197" i="2"/>
  <c r="H197" i="2"/>
  <c r="F197" i="2"/>
  <c r="E197" i="2"/>
  <c r="AB196" i="2"/>
  <c r="AC196" i="2" s="1"/>
  <c r="AA196" i="2"/>
  <c r="AF196" i="2" s="1"/>
  <c r="AM196" i="2" s="1"/>
  <c r="T196" i="2"/>
  <c r="Q196" i="2"/>
  <c r="X196" i="2" s="1"/>
  <c r="P196" i="2"/>
  <c r="W196" i="2" s="1"/>
  <c r="O196" i="2"/>
  <c r="V196" i="2" s="1"/>
  <c r="N196" i="2"/>
  <c r="U196" i="2" s="1"/>
  <c r="M196" i="2"/>
  <c r="J196" i="2"/>
  <c r="H196" i="2"/>
  <c r="F196" i="2"/>
  <c r="E196" i="2"/>
  <c r="AB195" i="2"/>
  <c r="AA195" i="2"/>
  <c r="AG195" i="2" s="1"/>
  <c r="AN195" i="2" s="1"/>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C193" i="2" s="1"/>
  <c r="AA193" i="2"/>
  <c r="J193" i="2"/>
  <c r="H193" i="2"/>
  <c r="F193" i="2"/>
  <c r="E193" i="2"/>
  <c r="AB192" i="2"/>
  <c r="AC192" i="2" s="1"/>
  <c r="AA192" i="2"/>
  <c r="AF192" i="2" s="1"/>
  <c r="AM192" i="2" s="1"/>
  <c r="J192" i="2"/>
  <c r="H192" i="2"/>
  <c r="F192" i="2"/>
  <c r="E192" i="2"/>
  <c r="AB191" i="2"/>
  <c r="AC191" i="2" s="1"/>
  <c r="AA191" i="2"/>
  <c r="J191" i="2"/>
  <c r="H191" i="2"/>
  <c r="F191" i="2"/>
  <c r="E191" i="2"/>
  <c r="AB190" i="2"/>
  <c r="AC190" i="2" s="1"/>
  <c r="AA190" i="2"/>
  <c r="J190" i="2"/>
  <c r="H190" i="2"/>
  <c r="F190" i="2"/>
  <c r="E190" i="2"/>
  <c r="AB189" i="2"/>
  <c r="AC189" i="2" s="1"/>
  <c r="AA189" i="2"/>
  <c r="J189" i="2"/>
  <c r="H189" i="2"/>
  <c r="F189" i="2"/>
  <c r="E189" i="2"/>
  <c r="AB188" i="2"/>
  <c r="AC188" i="2" s="1"/>
  <c r="AA188" i="2"/>
  <c r="M188" i="2"/>
  <c r="L188" i="2"/>
  <c r="J188" i="2"/>
  <c r="H188" i="2"/>
  <c r="F188" i="2"/>
  <c r="E188" i="2"/>
  <c r="AB187" i="2"/>
  <c r="AA187" i="2"/>
  <c r="B187" i="2" s="1"/>
  <c r="M187" i="2"/>
  <c r="L187" i="2"/>
  <c r="J187" i="2"/>
  <c r="H187" i="2"/>
  <c r="F187" i="2"/>
  <c r="E187" i="2"/>
  <c r="AB186" i="2"/>
  <c r="AD186" i="2" s="1"/>
  <c r="AA186" i="2"/>
  <c r="M186" i="2"/>
  <c r="L186" i="2"/>
  <c r="Q186" i="2" s="1"/>
  <c r="X186" i="2" s="1"/>
  <c r="J186" i="2"/>
  <c r="H186" i="2"/>
  <c r="F186" i="2"/>
  <c r="E186" i="2"/>
  <c r="AB185" i="2"/>
  <c r="AA185" i="2"/>
  <c r="AJ185" i="2" s="1"/>
  <c r="AQ185" i="2" s="1"/>
  <c r="M185" i="2"/>
  <c r="L185" i="2"/>
  <c r="T185" i="2" s="1"/>
  <c r="J185" i="2"/>
  <c r="H185" i="2"/>
  <c r="F185" i="2"/>
  <c r="E185" i="2"/>
  <c r="AB184" i="2"/>
  <c r="AC184" i="2" s="1"/>
  <c r="AA184" i="2"/>
  <c r="M184" i="2"/>
  <c r="L184" i="2"/>
  <c r="Q184" i="2" s="1"/>
  <c r="X184" i="2" s="1"/>
  <c r="J184" i="2"/>
  <c r="H184" i="2"/>
  <c r="F184" i="2"/>
  <c r="E184" i="2"/>
  <c r="AB183" i="2"/>
  <c r="AD183" i="2" s="1"/>
  <c r="AA183" i="2"/>
  <c r="M183" i="2"/>
  <c r="L183" i="2"/>
  <c r="J183" i="2"/>
  <c r="H183" i="2"/>
  <c r="F183" i="2"/>
  <c r="E183" i="2"/>
  <c r="AB182" i="2"/>
  <c r="AC182" i="2" s="1"/>
  <c r="AA182" i="2"/>
  <c r="M182" i="2"/>
  <c r="L182" i="2"/>
  <c r="P182" i="2" s="1"/>
  <c r="W182" i="2" s="1"/>
  <c r="J182" i="2"/>
  <c r="H182" i="2"/>
  <c r="F182" i="2"/>
  <c r="E182" i="2"/>
  <c r="AB181" i="2"/>
  <c r="AD181" i="2" s="1"/>
  <c r="AA181" i="2"/>
  <c r="B181" i="2" s="1"/>
  <c r="M181" i="2"/>
  <c r="L181" i="2"/>
  <c r="T181" i="2" s="1"/>
  <c r="J181" i="2"/>
  <c r="H181" i="2"/>
  <c r="F181" i="2"/>
  <c r="E181" i="2"/>
  <c r="AB180" i="2"/>
  <c r="AC180" i="2" s="1"/>
  <c r="AA180" i="2"/>
  <c r="M180" i="2"/>
  <c r="L180" i="2"/>
  <c r="Q180" i="2" s="1"/>
  <c r="X180" i="2" s="1"/>
  <c r="J180" i="2"/>
  <c r="H180" i="2"/>
  <c r="F180" i="2"/>
  <c r="E180" i="2"/>
  <c r="AB179" i="2"/>
  <c r="AD179" i="2" s="1"/>
  <c r="AA179" i="2"/>
  <c r="AI179" i="2" s="1"/>
  <c r="AP179" i="2" s="1"/>
  <c r="M179" i="2"/>
  <c r="L179" i="2"/>
  <c r="O179" i="2" s="1"/>
  <c r="V179" i="2" s="1"/>
  <c r="J179" i="2"/>
  <c r="H179" i="2"/>
  <c r="F179" i="2"/>
  <c r="E179" i="2"/>
  <c r="AB178" i="2"/>
  <c r="AC178" i="2" s="1"/>
  <c r="AA178" i="2"/>
  <c r="M178" i="2"/>
  <c r="L178" i="2"/>
  <c r="P178" i="2" s="1"/>
  <c r="W178" i="2" s="1"/>
  <c r="J178" i="2"/>
  <c r="H178" i="2"/>
  <c r="F178" i="2"/>
  <c r="E178" i="2"/>
  <c r="AB177" i="2"/>
  <c r="AA177" i="2"/>
  <c r="M177" i="2"/>
  <c r="L177" i="2"/>
  <c r="T177" i="2" s="1"/>
  <c r="J177" i="2"/>
  <c r="H177" i="2"/>
  <c r="F177" i="2"/>
  <c r="E177" i="2"/>
  <c r="AB176" i="2"/>
  <c r="AA176" i="2"/>
  <c r="AI176" i="2" s="1"/>
  <c r="AP176" i="2" s="1"/>
  <c r="M176" i="2"/>
  <c r="L176" i="2"/>
  <c r="J176" i="2"/>
  <c r="H176" i="2"/>
  <c r="F176" i="2"/>
  <c r="E176" i="2"/>
  <c r="AB175" i="2"/>
  <c r="AA175" i="2"/>
  <c r="AI175" i="2" s="1"/>
  <c r="AP175" i="2" s="1"/>
  <c r="M175" i="2"/>
  <c r="L175" i="2"/>
  <c r="J175" i="2"/>
  <c r="H175" i="2"/>
  <c r="F175" i="2"/>
  <c r="E175" i="2"/>
  <c r="AB174" i="2"/>
  <c r="AC174" i="2" s="1"/>
  <c r="AA174" i="2"/>
  <c r="B174" i="2" s="1"/>
  <c r="M174" i="2"/>
  <c r="L174" i="2"/>
  <c r="Q174" i="2" s="1"/>
  <c r="X174" i="2" s="1"/>
  <c r="J174" i="2"/>
  <c r="H174" i="2"/>
  <c r="F174" i="2"/>
  <c r="E174" i="2"/>
  <c r="AB173" i="2"/>
  <c r="AD173" i="2" s="1"/>
  <c r="AA173" i="2"/>
  <c r="T173" i="2"/>
  <c r="Q173" i="2"/>
  <c r="X173" i="2" s="1"/>
  <c r="P173" i="2"/>
  <c r="W173" i="2" s="1"/>
  <c r="O173" i="2"/>
  <c r="V173" i="2" s="1"/>
  <c r="N173" i="2"/>
  <c r="U173" i="2" s="1"/>
  <c r="M173" i="2"/>
  <c r="J173" i="2"/>
  <c r="H173" i="2"/>
  <c r="F173" i="2"/>
  <c r="E173" i="2"/>
  <c r="AB172" i="2"/>
  <c r="AD172" i="2" s="1"/>
  <c r="AA172" i="2"/>
  <c r="T172" i="2"/>
  <c r="Q172" i="2"/>
  <c r="X172" i="2" s="1"/>
  <c r="P172" i="2"/>
  <c r="W172" i="2" s="1"/>
  <c r="O172" i="2"/>
  <c r="V172" i="2" s="1"/>
  <c r="N172" i="2"/>
  <c r="U172" i="2" s="1"/>
  <c r="M172" i="2"/>
  <c r="J172" i="2"/>
  <c r="H172" i="2"/>
  <c r="F172" i="2"/>
  <c r="E172" i="2"/>
  <c r="AB171" i="2"/>
  <c r="AC171" i="2" s="1"/>
  <c r="AA171" i="2"/>
  <c r="AH171" i="2" s="1"/>
  <c r="AO171" i="2" s="1"/>
  <c r="T171" i="2"/>
  <c r="Q171" i="2"/>
  <c r="X171" i="2" s="1"/>
  <c r="P171" i="2"/>
  <c r="W171" i="2" s="1"/>
  <c r="O171" i="2"/>
  <c r="V171" i="2" s="1"/>
  <c r="N171" i="2"/>
  <c r="U171" i="2" s="1"/>
  <c r="M171" i="2"/>
  <c r="J171" i="2"/>
  <c r="H171" i="2"/>
  <c r="F171" i="2"/>
  <c r="E171" i="2"/>
  <c r="AD170" i="2"/>
  <c r="AC170" i="2"/>
  <c r="AB170" i="2"/>
  <c r="AA170" i="2"/>
  <c r="AJ170" i="2" s="1"/>
  <c r="AQ170" i="2" s="1"/>
  <c r="T170" i="2"/>
  <c r="Q170" i="2"/>
  <c r="X170" i="2" s="1"/>
  <c r="P170" i="2"/>
  <c r="W170" i="2" s="1"/>
  <c r="O170" i="2"/>
  <c r="V170" i="2" s="1"/>
  <c r="N170" i="2"/>
  <c r="U170" i="2" s="1"/>
  <c r="M170" i="2"/>
  <c r="J170" i="2"/>
  <c r="H170" i="2"/>
  <c r="F170" i="2"/>
  <c r="E170" i="2"/>
  <c r="AB169" i="2"/>
  <c r="AA169" i="2"/>
  <c r="AI169" i="2" s="1"/>
  <c r="AP169" i="2" s="1"/>
  <c r="M169" i="2"/>
  <c r="L169" i="2"/>
  <c r="Q169" i="2" s="1"/>
  <c r="X169" i="2" s="1"/>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s="1"/>
  <c r="M168" i="2"/>
  <c r="J168" i="2"/>
  <c r="H168" i="2"/>
  <c r="F168" i="2"/>
  <c r="E168" i="2"/>
  <c r="B168" i="2"/>
  <c r="AL167" i="2"/>
  <c r="AI167" i="2"/>
  <c r="AP167" i="2" s="1"/>
  <c r="AH167" i="2"/>
  <c r="AO167" i="2" s="1"/>
  <c r="AG167" i="2"/>
  <c r="AN167" i="2" s="1"/>
  <c r="AF167" i="2"/>
  <c r="AM167" i="2" s="1"/>
  <c r="AD167" i="2"/>
  <c r="AC167" i="2"/>
  <c r="T167" i="2"/>
  <c r="Q167" i="2"/>
  <c r="X167" i="2" s="1"/>
  <c r="P167" i="2"/>
  <c r="W167" i="2" s="1"/>
  <c r="O167" i="2"/>
  <c r="V167" i="2" s="1"/>
  <c r="N167" i="2"/>
  <c r="U167" i="2" s="1"/>
  <c r="M167" i="2"/>
  <c r="J167" i="2"/>
  <c r="H167" i="2"/>
  <c r="F167" i="2"/>
  <c r="E167" i="2"/>
  <c r="B167" i="2"/>
  <c r="AB166" i="2"/>
  <c r="AC166" i="2" s="1"/>
  <c r="AA166" i="2"/>
  <c r="B166" i="2" s="1"/>
  <c r="T166" i="2"/>
  <c r="Q166" i="2"/>
  <c r="X166" i="2" s="1"/>
  <c r="P166" i="2"/>
  <c r="W166" i="2" s="1"/>
  <c r="O166" i="2"/>
  <c r="V166" i="2" s="1"/>
  <c r="N166" i="2"/>
  <c r="U166" i="2" s="1"/>
  <c r="M166" i="2"/>
  <c r="J166" i="2"/>
  <c r="H166" i="2"/>
  <c r="F166" i="2"/>
  <c r="E166" i="2"/>
  <c r="AB165" i="2"/>
  <c r="AC165" i="2" s="1"/>
  <c r="AA165" i="2"/>
  <c r="B165" i="2" s="1"/>
  <c r="T165" i="2"/>
  <c r="Q165" i="2"/>
  <c r="X165" i="2" s="1"/>
  <c r="P165" i="2"/>
  <c r="W165" i="2" s="1"/>
  <c r="O165" i="2"/>
  <c r="V165" i="2" s="1"/>
  <c r="N165" i="2"/>
  <c r="U165" i="2" s="1"/>
  <c r="M165" i="2"/>
  <c r="J165" i="2"/>
  <c r="H165" i="2"/>
  <c r="F165" i="2"/>
  <c r="E165" i="2"/>
  <c r="AB164" i="2"/>
  <c r="AA164" i="2"/>
  <c r="AI164" i="2" s="1"/>
  <c r="AP164" i="2" s="1"/>
  <c r="T164" i="2"/>
  <c r="Q164" i="2"/>
  <c r="X164" i="2" s="1"/>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A162" i="2"/>
  <c r="B162" i="2" s="1"/>
  <c r="T162" i="2"/>
  <c r="Q162" i="2"/>
  <c r="X162" i="2" s="1"/>
  <c r="P162" i="2"/>
  <c r="W162" i="2" s="1"/>
  <c r="O162" i="2"/>
  <c r="V162" i="2" s="1"/>
  <c r="N162" i="2"/>
  <c r="U162" i="2" s="1"/>
  <c r="M162" i="2"/>
  <c r="J162" i="2"/>
  <c r="H162" i="2"/>
  <c r="F162" i="2"/>
  <c r="E162" i="2"/>
  <c r="AB161" i="2"/>
  <c r="AA161" i="2"/>
  <c r="AG161" i="2" s="1"/>
  <c r="AN161" i="2" s="1"/>
  <c r="T161" i="2"/>
  <c r="Q161" i="2"/>
  <c r="X161" i="2" s="1"/>
  <c r="P161" i="2"/>
  <c r="W161" i="2" s="1"/>
  <c r="O161" i="2"/>
  <c r="V161" i="2" s="1"/>
  <c r="N161" i="2"/>
  <c r="U161" i="2" s="1"/>
  <c r="M161" i="2"/>
  <c r="J161" i="2"/>
  <c r="H161" i="2"/>
  <c r="F161" i="2"/>
  <c r="E161" i="2"/>
  <c r="AB160" i="2"/>
  <c r="AA160" i="2"/>
  <c r="AI160" i="2" s="1"/>
  <c r="AP160" i="2" s="1"/>
  <c r="T160" i="2"/>
  <c r="Q160" i="2"/>
  <c r="X160" i="2" s="1"/>
  <c r="P160" i="2"/>
  <c r="W160" i="2" s="1"/>
  <c r="O160" i="2"/>
  <c r="V160" i="2" s="1"/>
  <c r="N160" i="2"/>
  <c r="U160" i="2" s="1"/>
  <c r="M160" i="2"/>
  <c r="J160" i="2"/>
  <c r="H160" i="2"/>
  <c r="F160" i="2"/>
  <c r="E160" i="2"/>
  <c r="AB159" i="2"/>
  <c r="AA159" i="2"/>
  <c r="AF159" i="2" s="1"/>
  <c r="AM159" i="2" s="1"/>
  <c r="J159" i="2"/>
  <c r="H159" i="2"/>
  <c r="F159" i="2"/>
  <c r="E159" i="2"/>
  <c r="AB158" i="2"/>
  <c r="AC158" i="2" s="1"/>
  <c r="AA158" i="2"/>
  <c r="AG158" i="2" s="1"/>
  <c r="AN158" i="2" s="1"/>
  <c r="T158" i="2"/>
  <c r="Q158" i="2"/>
  <c r="X158" i="2" s="1"/>
  <c r="P158" i="2"/>
  <c r="W158" i="2" s="1"/>
  <c r="O158" i="2"/>
  <c r="V158" i="2" s="1"/>
  <c r="N158" i="2"/>
  <c r="U158" i="2" s="1"/>
  <c r="M158" i="2"/>
  <c r="J158" i="2"/>
  <c r="H158" i="2"/>
  <c r="F158" i="2"/>
  <c r="E158" i="2"/>
  <c r="AB157" i="2"/>
  <c r="AC157" i="2" s="1"/>
  <c r="AA157" i="2"/>
  <c r="B157" i="2" s="1"/>
  <c r="T157" i="2"/>
  <c r="Q157" i="2"/>
  <c r="X157" i="2" s="1"/>
  <c r="P157" i="2"/>
  <c r="W157" i="2" s="1"/>
  <c r="O157" i="2"/>
  <c r="V157" i="2" s="1"/>
  <c r="N157" i="2"/>
  <c r="U157" i="2" s="1"/>
  <c r="M157" i="2"/>
  <c r="J157" i="2"/>
  <c r="H157" i="2"/>
  <c r="F157" i="2"/>
  <c r="E157" i="2"/>
  <c r="AB156" i="2"/>
  <c r="AD156" i="2" s="1"/>
  <c r="AA156" i="2"/>
  <c r="AK156" i="2" s="1"/>
  <c r="AR156" i="2" s="1"/>
  <c r="T156" i="2"/>
  <c r="Q156" i="2"/>
  <c r="X156" i="2" s="1"/>
  <c r="P156" i="2"/>
  <c r="W156" i="2" s="1"/>
  <c r="O156" i="2"/>
  <c r="V156" i="2" s="1"/>
  <c r="N156" i="2"/>
  <c r="U156" i="2" s="1"/>
  <c r="M156" i="2"/>
  <c r="J156" i="2"/>
  <c r="H156" i="2"/>
  <c r="F156" i="2"/>
  <c r="E156" i="2"/>
  <c r="AB155" i="2"/>
  <c r="AD155" i="2" s="1"/>
  <c r="AA155" i="2"/>
  <c r="AI155" i="2" s="1"/>
  <c r="AP155" i="2" s="1"/>
  <c r="M155" i="2"/>
  <c r="L155" i="2"/>
  <c r="H155" i="2"/>
  <c r="F155" i="2"/>
  <c r="E155" i="2"/>
  <c r="AB154" i="2"/>
  <c r="AC154" i="2" s="1"/>
  <c r="AA154" i="2"/>
  <c r="M154" i="2"/>
  <c r="L154" i="2"/>
  <c r="Q154" i="2" s="1"/>
  <c r="X154" i="2" s="1"/>
  <c r="H154" i="2"/>
  <c r="F154" i="2"/>
  <c r="E154" i="2"/>
  <c r="AB153" i="2"/>
  <c r="AD153" i="2" s="1"/>
  <c r="AA153" i="2"/>
  <c r="M153" i="2"/>
  <c r="L153" i="2"/>
  <c r="H153" i="2"/>
  <c r="F153" i="2"/>
  <c r="E153" i="2"/>
  <c r="AB152" i="2"/>
  <c r="AD152" i="2" s="1"/>
  <c r="AA152" i="2"/>
  <c r="B152" i="2" s="1"/>
  <c r="M152" i="2"/>
  <c r="L152" i="2"/>
  <c r="H152" i="2"/>
  <c r="F152" i="2"/>
  <c r="E152" i="2"/>
  <c r="AB151" i="2"/>
  <c r="AD151" i="2" s="1"/>
  <c r="AA151" i="2"/>
  <c r="AI151" i="2" s="1"/>
  <c r="AP151" i="2" s="1"/>
  <c r="M151" i="2"/>
  <c r="L151" i="2"/>
  <c r="P151" i="2" s="1"/>
  <c r="W151" i="2" s="1"/>
  <c r="H151" i="2"/>
  <c r="F151" i="2"/>
  <c r="E151" i="2"/>
  <c r="AB150" i="2"/>
  <c r="AC150" i="2" s="1"/>
  <c r="AA150" i="2"/>
  <c r="AH150" i="2" s="1"/>
  <c r="AO150" i="2" s="1"/>
  <c r="M150" i="2"/>
  <c r="L150" i="2"/>
  <c r="P150" i="2" s="1"/>
  <c r="W150" i="2" s="1"/>
  <c r="H150" i="2"/>
  <c r="F150" i="2"/>
  <c r="E150" i="2"/>
  <c r="AB149" i="2"/>
  <c r="AD149" i="2" s="1"/>
  <c r="AA149" i="2"/>
  <c r="M149" i="2"/>
  <c r="L149" i="2"/>
  <c r="T149" i="2" s="1"/>
  <c r="H149" i="2"/>
  <c r="F149" i="2"/>
  <c r="E149" i="2"/>
  <c r="AB148" i="2"/>
  <c r="AC148" i="2" s="1"/>
  <c r="AA148" i="2"/>
  <c r="M148" i="2"/>
  <c r="L148" i="2"/>
  <c r="T148" i="2" s="1"/>
  <c r="H148" i="2"/>
  <c r="F148" i="2"/>
  <c r="E148" i="2"/>
  <c r="AB147" i="2"/>
  <c r="AD147" i="2" s="1"/>
  <c r="AA147" i="2"/>
  <c r="M147" i="2"/>
  <c r="L147" i="2"/>
  <c r="P147" i="2" s="1"/>
  <c r="W147" i="2" s="1"/>
  <c r="H147" i="2"/>
  <c r="F147" i="2"/>
  <c r="E147" i="2"/>
  <c r="AB146" i="2"/>
  <c r="AC146" i="2" s="1"/>
  <c r="AA146" i="2"/>
  <c r="M146" i="2"/>
  <c r="L146" i="2"/>
  <c r="H146" i="2"/>
  <c r="F146" i="2"/>
  <c r="E146" i="2"/>
  <c r="AB145" i="2"/>
  <c r="AD145" i="2" s="1"/>
  <c r="AA145" i="2"/>
  <c r="M145" i="2"/>
  <c r="L145" i="2"/>
  <c r="T145" i="2" s="1"/>
  <c r="H145" i="2"/>
  <c r="F145" i="2"/>
  <c r="E145" i="2"/>
  <c r="AB144" i="2"/>
  <c r="AC144" i="2" s="1"/>
  <c r="AA144" i="2"/>
  <c r="M144" i="2"/>
  <c r="L144" i="2"/>
  <c r="T144" i="2" s="1"/>
  <c r="H144" i="2"/>
  <c r="F144" i="2"/>
  <c r="E144" i="2"/>
  <c r="AB143" i="2"/>
  <c r="AD143" i="2" s="1"/>
  <c r="AA143" i="2"/>
  <c r="M143" i="2"/>
  <c r="L143" i="2"/>
  <c r="Q143" i="2" s="1"/>
  <c r="X143" i="2" s="1"/>
  <c r="H143" i="2"/>
  <c r="F143" i="2"/>
  <c r="E143" i="2"/>
  <c r="AB142" i="2"/>
  <c r="AA142" i="2"/>
  <c r="AI142" i="2" s="1"/>
  <c r="AP142" i="2" s="1"/>
  <c r="M142" i="2"/>
  <c r="L142" i="2"/>
  <c r="H142" i="2"/>
  <c r="F142" i="2"/>
  <c r="E142" i="2"/>
  <c r="AB141" i="2"/>
  <c r="AA141" i="2"/>
  <c r="AJ141" i="2" s="1"/>
  <c r="AQ141" i="2" s="1"/>
  <c r="M141" i="2"/>
  <c r="L141" i="2"/>
  <c r="T141" i="2" s="1"/>
  <c r="H141" i="2"/>
  <c r="F141" i="2"/>
  <c r="E141" i="2"/>
  <c r="AB140" i="2"/>
  <c r="AC140" i="2" s="1"/>
  <c r="AA140" i="2"/>
  <c r="AI140" i="2" s="1"/>
  <c r="AP140" i="2" s="1"/>
  <c r="M140" i="2"/>
  <c r="L140" i="2"/>
  <c r="H140" i="2"/>
  <c r="F140" i="2"/>
  <c r="E140" i="2"/>
  <c r="AB139" i="2"/>
  <c r="AD139" i="2" s="1"/>
  <c r="AA139" i="2"/>
  <c r="M139" i="2"/>
  <c r="L139" i="2"/>
  <c r="Q139" i="2" s="1"/>
  <c r="X139" i="2" s="1"/>
  <c r="H139" i="2"/>
  <c r="F139" i="2"/>
  <c r="E139" i="2"/>
  <c r="AB138" i="2"/>
  <c r="AA138" i="2"/>
  <c r="AJ138" i="2" s="1"/>
  <c r="AQ138" i="2" s="1"/>
  <c r="M138" i="2"/>
  <c r="L138" i="2"/>
  <c r="H138" i="2"/>
  <c r="F138" i="2"/>
  <c r="E138" i="2"/>
  <c r="AB137" i="2"/>
  <c r="AD137" i="2" s="1"/>
  <c r="AA137" i="2"/>
  <c r="AI137" i="2" s="1"/>
  <c r="AP137" i="2" s="1"/>
  <c r="T137" i="2"/>
  <c r="Q137" i="2"/>
  <c r="X137" i="2" s="1"/>
  <c r="P137" i="2"/>
  <c r="W137" i="2" s="1"/>
  <c r="O137" i="2"/>
  <c r="V137" i="2" s="1"/>
  <c r="N137" i="2"/>
  <c r="U137" i="2" s="1"/>
  <c r="M137" i="2"/>
  <c r="J137" i="2"/>
  <c r="H137" i="2"/>
  <c r="F137" i="2"/>
  <c r="E137" i="2"/>
  <c r="AB136" i="2"/>
  <c r="AA136" i="2"/>
  <c r="AJ136" i="2" s="1"/>
  <c r="AQ136" i="2" s="1"/>
  <c r="T136" i="2"/>
  <c r="Q136" i="2"/>
  <c r="X136" i="2" s="1"/>
  <c r="P136" i="2"/>
  <c r="W136" i="2" s="1"/>
  <c r="O136" i="2"/>
  <c r="V136" i="2" s="1"/>
  <c r="N136" i="2"/>
  <c r="U136" i="2" s="1"/>
  <c r="M136" i="2"/>
  <c r="J136" i="2"/>
  <c r="H136" i="2"/>
  <c r="F136" i="2"/>
  <c r="E136" i="2"/>
  <c r="AB135" i="2"/>
  <c r="AD135" i="2" s="1"/>
  <c r="AA135" i="2"/>
  <c r="AK135" i="2" s="1"/>
  <c r="AR135" i="2" s="1"/>
  <c r="T135" i="2"/>
  <c r="Q135" i="2"/>
  <c r="X135" i="2" s="1"/>
  <c r="P135" i="2"/>
  <c r="W135" i="2" s="1"/>
  <c r="O135" i="2"/>
  <c r="V135" i="2" s="1"/>
  <c r="N135" i="2"/>
  <c r="U135" i="2" s="1"/>
  <c r="M135" i="2"/>
  <c r="J135" i="2"/>
  <c r="H135" i="2"/>
  <c r="F135" i="2"/>
  <c r="E135" i="2"/>
  <c r="AB134" i="2"/>
  <c r="AD134" i="2" s="1"/>
  <c r="AA134" i="2"/>
  <c r="AI134" i="2" s="1"/>
  <c r="AP134" i="2" s="1"/>
  <c r="T134" i="2"/>
  <c r="Q134" i="2"/>
  <c r="X134" i="2" s="1"/>
  <c r="P134" i="2"/>
  <c r="W134" i="2" s="1"/>
  <c r="O134" i="2"/>
  <c r="V134" i="2" s="1"/>
  <c r="N134" i="2"/>
  <c r="U134" i="2" s="1"/>
  <c r="M134" i="2"/>
  <c r="J134" i="2"/>
  <c r="H134" i="2"/>
  <c r="F134" i="2"/>
  <c r="E134" i="2"/>
  <c r="AB133" i="2"/>
  <c r="AD133" i="2" s="1"/>
  <c r="AA133" i="2"/>
  <c r="B133" i="2" s="1"/>
  <c r="T133" i="2"/>
  <c r="Q133" i="2"/>
  <c r="X133" i="2" s="1"/>
  <c r="P133" i="2"/>
  <c r="W133" i="2" s="1"/>
  <c r="O133" i="2"/>
  <c r="V133" i="2" s="1"/>
  <c r="N133" i="2"/>
  <c r="U133" i="2" s="1"/>
  <c r="M133" i="2"/>
  <c r="J133" i="2"/>
  <c r="H133" i="2"/>
  <c r="F133" i="2"/>
  <c r="E133" i="2"/>
  <c r="AB132" i="2"/>
  <c r="AC132" i="2" s="1"/>
  <c r="AA132" i="2"/>
  <c r="B132" i="2" s="1"/>
  <c r="T132" i="2"/>
  <c r="Q132" i="2"/>
  <c r="X132" i="2" s="1"/>
  <c r="P132" i="2"/>
  <c r="W132" i="2" s="1"/>
  <c r="O132" i="2"/>
  <c r="V132" i="2" s="1"/>
  <c r="N132" i="2"/>
  <c r="U132" i="2" s="1"/>
  <c r="M132" i="2"/>
  <c r="J132" i="2"/>
  <c r="H132" i="2"/>
  <c r="F132" i="2"/>
  <c r="E132" i="2"/>
  <c r="AB131" i="2"/>
  <c r="AC131" i="2" s="1"/>
  <c r="AA131" i="2"/>
  <c r="AL131" i="2" s="1"/>
  <c r="T131" i="2"/>
  <c r="Q131" i="2"/>
  <c r="X131" i="2" s="1"/>
  <c r="P131" i="2"/>
  <c r="W131" i="2" s="1"/>
  <c r="O131" i="2"/>
  <c r="V131" i="2" s="1"/>
  <c r="N131" i="2"/>
  <c r="U131" i="2" s="1"/>
  <c r="M131" i="2"/>
  <c r="J131" i="2"/>
  <c r="H131" i="2"/>
  <c r="F131" i="2"/>
  <c r="E131" i="2"/>
  <c r="AB130" i="2"/>
  <c r="AC130" i="2" s="1"/>
  <c r="AA130" i="2"/>
  <c r="AL130" i="2" s="1"/>
  <c r="T130" i="2"/>
  <c r="Q130" i="2"/>
  <c r="X130" i="2" s="1"/>
  <c r="P130" i="2"/>
  <c r="W130" i="2" s="1"/>
  <c r="O130" i="2"/>
  <c r="V130" i="2" s="1"/>
  <c r="N130" i="2"/>
  <c r="U130" i="2" s="1"/>
  <c r="M130" i="2"/>
  <c r="J130" i="2"/>
  <c r="H130" i="2"/>
  <c r="F130" i="2"/>
  <c r="E130" i="2"/>
  <c r="AL129" i="2"/>
  <c r="AI129" i="2"/>
  <c r="AP129" i="2" s="1"/>
  <c r="AH129" i="2"/>
  <c r="AO129" i="2" s="1"/>
  <c r="AG129" i="2"/>
  <c r="AN129" i="2" s="1"/>
  <c r="AF129" i="2"/>
  <c r="AM129" i="2" s="1"/>
  <c r="AB129" i="2"/>
  <c r="AC129" i="2" s="1"/>
  <c r="T129" i="2"/>
  <c r="Q129" i="2"/>
  <c r="X129" i="2" s="1"/>
  <c r="P129" i="2"/>
  <c r="W129" i="2" s="1"/>
  <c r="O129" i="2"/>
  <c r="V129" i="2" s="1"/>
  <c r="N129" i="2"/>
  <c r="U129" i="2" s="1"/>
  <c r="M129" i="2"/>
  <c r="J129" i="2"/>
  <c r="H129" i="2"/>
  <c r="F129" i="2"/>
  <c r="E129" i="2"/>
  <c r="B129" i="2"/>
  <c r="AB128" i="2"/>
  <c r="AA128" i="2"/>
  <c r="T128" i="2"/>
  <c r="Q128" i="2"/>
  <c r="X128" i="2" s="1"/>
  <c r="P128" i="2"/>
  <c r="W128" i="2" s="1"/>
  <c r="O128" i="2"/>
  <c r="V128" i="2" s="1"/>
  <c r="N128" i="2"/>
  <c r="U128" i="2" s="1"/>
  <c r="M128" i="2"/>
  <c r="J128" i="2"/>
  <c r="H128" i="2"/>
  <c r="F128" i="2"/>
  <c r="E128" i="2"/>
  <c r="AB127" i="2"/>
  <c r="AA127" i="2"/>
  <c r="T127" i="2"/>
  <c r="S127" i="2"/>
  <c r="Z127" i="2" s="1"/>
  <c r="R127" i="2"/>
  <c r="Y127" i="2" s="1"/>
  <c r="Q127" i="2"/>
  <c r="X127" i="2" s="1"/>
  <c r="P127" i="2"/>
  <c r="W127" i="2" s="1"/>
  <c r="O127" i="2"/>
  <c r="V127" i="2" s="1"/>
  <c r="N127" i="2"/>
  <c r="U127" i="2" s="1"/>
  <c r="M127" i="2"/>
  <c r="J127" i="2"/>
  <c r="H127" i="2"/>
  <c r="F127" i="2"/>
  <c r="E127" i="2"/>
  <c r="AB126" i="2"/>
  <c r="AD126" i="2" s="1"/>
  <c r="AA126" i="2"/>
  <c r="AH126" i="2" s="1"/>
  <c r="AO126" i="2" s="1"/>
  <c r="T126" i="2"/>
  <c r="S126" i="2"/>
  <c r="Z126" i="2" s="1"/>
  <c r="R126" i="2"/>
  <c r="Y126" i="2" s="1"/>
  <c r="Q126" i="2"/>
  <c r="X126" i="2" s="1"/>
  <c r="P126" i="2"/>
  <c r="W126" i="2" s="1"/>
  <c r="O126" i="2"/>
  <c r="V126" i="2" s="1"/>
  <c r="N126" i="2"/>
  <c r="U126" i="2" s="1"/>
  <c r="M126" i="2"/>
  <c r="J126" i="2"/>
  <c r="H126" i="2"/>
  <c r="F126" i="2"/>
  <c r="E126" i="2"/>
  <c r="AB125" i="2"/>
  <c r="AD125" i="2" s="1"/>
  <c r="AA125" i="2"/>
  <c r="T125" i="2"/>
  <c r="S125" i="2"/>
  <c r="Z125" i="2" s="1"/>
  <c r="R125" i="2"/>
  <c r="Y125" i="2" s="1"/>
  <c r="Q125" i="2"/>
  <c r="X125" i="2" s="1"/>
  <c r="P125" i="2"/>
  <c r="W125" i="2" s="1"/>
  <c r="O125" i="2"/>
  <c r="V125" i="2" s="1"/>
  <c r="N125" i="2"/>
  <c r="U125" i="2" s="1"/>
  <c r="M125" i="2"/>
  <c r="J125" i="2"/>
  <c r="H125" i="2"/>
  <c r="F125" i="2"/>
  <c r="E125" i="2"/>
  <c r="AB124" i="2"/>
  <c r="AC124" i="2" s="1"/>
  <c r="AA124" i="2"/>
  <c r="AH124" i="2" s="1"/>
  <c r="AO124" i="2" s="1"/>
  <c r="T124" i="2"/>
  <c r="Q124" i="2"/>
  <c r="X124" i="2" s="1"/>
  <c r="P124" i="2"/>
  <c r="W124" i="2" s="1"/>
  <c r="O124" i="2"/>
  <c r="V124" i="2" s="1"/>
  <c r="N124" i="2"/>
  <c r="U124" i="2" s="1"/>
  <c r="M124" i="2"/>
  <c r="J124" i="2"/>
  <c r="H124" i="2"/>
  <c r="F124" i="2"/>
  <c r="E124" i="2"/>
  <c r="AB123" i="2"/>
  <c r="AC123" i="2" s="1"/>
  <c r="AA123" i="2"/>
  <c r="AH123" i="2" s="1"/>
  <c r="AO123" i="2" s="1"/>
  <c r="T123" i="2"/>
  <c r="Q123" i="2"/>
  <c r="X123" i="2" s="1"/>
  <c r="P123" i="2"/>
  <c r="W123" i="2" s="1"/>
  <c r="O123" i="2"/>
  <c r="V123" i="2" s="1"/>
  <c r="N123" i="2"/>
  <c r="U123" i="2" s="1"/>
  <c r="M123" i="2"/>
  <c r="J123" i="2"/>
  <c r="H123" i="2"/>
  <c r="F123" i="2"/>
  <c r="E123" i="2"/>
  <c r="AB122" i="2"/>
  <c r="AA122" i="2"/>
  <c r="AL122" i="2" s="1"/>
  <c r="T122" i="2"/>
  <c r="Q122" i="2"/>
  <c r="X122" i="2" s="1"/>
  <c r="P122" i="2"/>
  <c r="W122" i="2" s="1"/>
  <c r="O122" i="2"/>
  <c r="V122" i="2" s="1"/>
  <c r="N122" i="2"/>
  <c r="U122" i="2" s="1"/>
  <c r="M122" i="2"/>
  <c r="J122" i="2"/>
  <c r="H122" i="2"/>
  <c r="F122" i="2"/>
  <c r="E122" i="2"/>
  <c r="AB121" i="2"/>
  <c r="AA121" i="2"/>
  <c r="T121" i="2"/>
  <c r="Q121" i="2"/>
  <c r="X121" i="2" s="1"/>
  <c r="P121" i="2"/>
  <c r="W121" i="2" s="1"/>
  <c r="O121" i="2"/>
  <c r="V121" i="2" s="1"/>
  <c r="N121" i="2"/>
  <c r="U121" i="2" s="1"/>
  <c r="M121" i="2"/>
  <c r="J121" i="2"/>
  <c r="H121" i="2"/>
  <c r="F121" i="2"/>
  <c r="E121" i="2"/>
  <c r="AB120" i="2"/>
  <c r="AA120" i="2"/>
  <c r="AL120" i="2" s="1"/>
  <c r="T120" i="2"/>
  <c r="Q120" i="2"/>
  <c r="X120" i="2" s="1"/>
  <c r="P120" i="2"/>
  <c r="W120" i="2" s="1"/>
  <c r="O120" i="2"/>
  <c r="V120" i="2" s="1"/>
  <c r="N120" i="2"/>
  <c r="U120" i="2" s="1"/>
  <c r="M120" i="2"/>
  <c r="J120" i="2"/>
  <c r="H120" i="2"/>
  <c r="F120" i="2"/>
  <c r="E120" i="2"/>
  <c r="AB119" i="2"/>
  <c r="AA119" i="2"/>
  <c r="T119" i="2"/>
  <c r="Q119" i="2"/>
  <c r="X119" i="2" s="1"/>
  <c r="P119" i="2"/>
  <c r="W119" i="2" s="1"/>
  <c r="O119" i="2"/>
  <c r="V119" i="2" s="1"/>
  <c r="N119" i="2"/>
  <c r="U119" i="2" s="1"/>
  <c r="M119" i="2"/>
  <c r="J119" i="2"/>
  <c r="H119" i="2"/>
  <c r="F119" i="2"/>
  <c r="E119" i="2"/>
  <c r="AB118" i="2"/>
  <c r="AD118" i="2" s="1"/>
  <c r="AA118" i="2"/>
  <c r="T118" i="2"/>
  <c r="Q118" i="2"/>
  <c r="X118" i="2" s="1"/>
  <c r="P118" i="2"/>
  <c r="W118" i="2" s="1"/>
  <c r="O118" i="2"/>
  <c r="V118" i="2" s="1"/>
  <c r="N118" i="2"/>
  <c r="U118" i="2" s="1"/>
  <c r="M118" i="2"/>
  <c r="J118" i="2"/>
  <c r="H118" i="2"/>
  <c r="F118" i="2"/>
  <c r="E118" i="2"/>
  <c r="AB117" i="2"/>
  <c r="AD117" i="2" s="1"/>
  <c r="AA117" i="2"/>
  <c r="T117" i="2"/>
  <c r="Q117" i="2"/>
  <c r="X117" i="2" s="1"/>
  <c r="P117" i="2"/>
  <c r="W117" i="2" s="1"/>
  <c r="O117" i="2"/>
  <c r="V117" i="2" s="1"/>
  <c r="N117" i="2"/>
  <c r="U117" i="2" s="1"/>
  <c r="M117" i="2"/>
  <c r="J117" i="2"/>
  <c r="H117" i="2"/>
  <c r="F117" i="2"/>
  <c r="E117" i="2"/>
  <c r="AB116" i="2"/>
  <c r="AA116" i="2"/>
  <c r="AH116" i="2" s="1"/>
  <c r="AO116" i="2" s="1"/>
  <c r="T116" i="2"/>
  <c r="Q116" i="2"/>
  <c r="X116" i="2" s="1"/>
  <c r="P116" i="2"/>
  <c r="W116" i="2" s="1"/>
  <c r="O116" i="2"/>
  <c r="V116" i="2" s="1"/>
  <c r="N116" i="2"/>
  <c r="U116" i="2" s="1"/>
  <c r="M116" i="2"/>
  <c r="J116" i="2"/>
  <c r="H116" i="2"/>
  <c r="F116" i="2"/>
  <c r="E116" i="2"/>
  <c r="AB115" i="2"/>
  <c r="AC115" i="2" s="1"/>
  <c r="AA115" i="2"/>
  <c r="T115" i="2"/>
  <c r="Q115" i="2"/>
  <c r="X115" i="2" s="1"/>
  <c r="P115" i="2"/>
  <c r="W115" i="2" s="1"/>
  <c r="O115" i="2"/>
  <c r="V115" i="2" s="1"/>
  <c r="N115" i="2"/>
  <c r="U115" i="2" s="1"/>
  <c r="M115" i="2"/>
  <c r="J115" i="2"/>
  <c r="H115" i="2"/>
  <c r="F115" i="2"/>
  <c r="E115" i="2"/>
  <c r="AB114" i="2"/>
  <c r="AA114" i="2"/>
  <c r="AL114" i="2" s="1"/>
  <c r="T114" i="2"/>
  <c r="S114" i="2"/>
  <c r="Z114" i="2" s="1"/>
  <c r="R114" i="2"/>
  <c r="Y114" i="2" s="1"/>
  <c r="Q114" i="2"/>
  <c r="X114" i="2" s="1"/>
  <c r="P114" i="2"/>
  <c r="W114" i="2" s="1"/>
  <c r="O114" i="2"/>
  <c r="V114" i="2" s="1"/>
  <c r="N114" i="2"/>
  <c r="U114" i="2" s="1"/>
  <c r="M114" i="2"/>
  <c r="J114" i="2"/>
  <c r="H114" i="2"/>
  <c r="F114" i="2"/>
  <c r="E114" i="2"/>
  <c r="AB113" i="2"/>
  <c r="AD113" i="2" s="1"/>
  <c r="AA113" i="2"/>
  <c r="T113" i="2"/>
  <c r="S113" i="2"/>
  <c r="Z113" i="2" s="1"/>
  <c r="R113" i="2"/>
  <c r="Y113" i="2" s="1"/>
  <c r="Q113" i="2"/>
  <c r="X113" i="2" s="1"/>
  <c r="P113" i="2"/>
  <c r="W113" i="2" s="1"/>
  <c r="O113" i="2"/>
  <c r="V113" i="2" s="1"/>
  <c r="N113" i="2"/>
  <c r="U113" i="2" s="1"/>
  <c r="M113" i="2"/>
  <c r="J113" i="2"/>
  <c r="H113" i="2"/>
  <c r="F113" i="2"/>
  <c r="E113" i="2"/>
  <c r="AB112" i="2"/>
  <c r="AC112" i="2" s="1"/>
  <c r="AA112" i="2"/>
  <c r="AH112" i="2" s="1"/>
  <c r="AO112" i="2" s="1"/>
  <c r="T112" i="2"/>
  <c r="S112" i="2"/>
  <c r="Z112" i="2" s="1"/>
  <c r="R112" i="2"/>
  <c r="Y112" i="2" s="1"/>
  <c r="Q112" i="2"/>
  <c r="X112" i="2" s="1"/>
  <c r="P112" i="2"/>
  <c r="W112" i="2" s="1"/>
  <c r="O112" i="2"/>
  <c r="V112" i="2" s="1"/>
  <c r="N112" i="2"/>
  <c r="U112" i="2" s="1"/>
  <c r="M112" i="2"/>
  <c r="J112" i="2"/>
  <c r="H112" i="2"/>
  <c r="F112" i="2"/>
  <c r="E112" i="2"/>
  <c r="AB111" i="2"/>
  <c r="AA111" i="2"/>
  <c r="T111" i="2"/>
  <c r="S111" i="2"/>
  <c r="Z111" i="2" s="1"/>
  <c r="R111" i="2"/>
  <c r="Y111" i="2" s="1"/>
  <c r="Q111" i="2"/>
  <c r="X111" i="2" s="1"/>
  <c r="P111" i="2"/>
  <c r="W111" i="2" s="1"/>
  <c r="O111" i="2"/>
  <c r="V111" i="2" s="1"/>
  <c r="N111" i="2"/>
  <c r="U111" i="2" s="1"/>
  <c r="M111" i="2"/>
  <c r="J111" i="2"/>
  <c r="H111" i="2"/>
  <c r="F111" i="2"/>
  <c r="E111" i="2"/>
  <c r="AB110" i="2"/>
  <c r="AD110" i="2" s="1"/>
  <c r="AA110" i="2"/>
  <c r="T110" i="2"/>
  <c r="S110" i="2"/>
  <c r="Z110" i="2" s="1"/>
  <c r="R110" i="2"/>
  <c r="Y110" i="2" s="1"/>
  <c r="Q110" i="2"/>
  <c r="X110" i="2" s="1"/>
  <c r="P110" i="2"/>
  <c r="W110" i="2" s="1"/>
  <c r="O110" i="2"/>
  <c r="V110" i="2" s="1"/>
  <c r="N110" i="2"/>
  <c r="U110" i="2" s="1"/>
  <c r="M110" i="2"/>
  <c r="J110" i="2"/>
  <c r="H110" i="2"/>
  <c r="F110" i="2"/>
  <c r="E110" i="2"/>
  <c r="AB109" i="2"/>
  <c r="AD109" i="2" s="1"/>
  <c r="AA109" i="2"/>
  <c r="AI109" i="2" s="1"/>
  <c r="AP109" i="2" s="1"/>
  <c r="T109" i="2"/>
  <c r="S109" i="2"/>
  <c r="Z109" i="2" s="1"/>
  <c r="R109" i="2"/>
  <c r="Y109" i="2" s="1"/>
  <c r="Q109" i="2"/>
  <c r="X109" i="2" s="1"/>
  <c r="P109" i="2"/>
  <c r="W109" i="2" s="1"/>
  <c r="O109" i="2"/>
  <c r="V109" i="2" s="1"/>
  <c r="N109" i="2"/>
  <c r="U109" i="2" s="1"/>
  <c r="M109" i="2"/>
  <c r="J109" i="2"/>
  <c r="H109" i="2"/>
  <c r="F109" i="2"/>
  <c r="E109" i="2"/>
  <c r="AB108" i="2"/>
  <c r="AC108" i="2" s="1"/>
  <c r="AA108" i="2"/>
  <c r="AL108" i="2" s="1"/>
  <c r="T108" i="2"/>
  <c r="S108" i="2"/>
  <c r="Z108" i="2" s="1"/>
  <c r="R108" i="2"/>
  <c r="Y108" i="2" s="1"/>
  <c r="Q108" i="2"/>
  <c r="X108" i="2" s="1"/>
  <c r="P108" i="2"/>
  <c r="W108" i="2" s="1"/>
  <c r="O108" i="2"/>
  <c r="V108" i="2" s="1"/>
  <c r="N108" i="2"/>
  <c r="U108" i="2" s="1"/>
  <c r="M108" i="2"/>
  <c r="J108" i="2"/>
  <c r="H108" i="2"/>
  <c r="F108" i="2"/>
  <c r="E108" i="2"/>
  <c r="AB107" i="2"/>
  <c r="AA107" i="2"/>
  <c r="AI107" i="2" s="1"/>
  <c r="AP107" i="2" s="1"/>
  <c r="T107" i="2"/>
  <c r="Q107" i="2"/>
  <c r="X107" i="2" s="1"/>
  <c r="P107" i="2"/>
  <c r="W107" i="2" s="1"/>
  <c r="O107" i="2"/>
  <c r="V107" i="2" s="1"/>
  <c r="N107" i="2"/>
  <c r="U107" i="2" s="1"/>
  <c r="M107" i="2"/>
  <c r="J107" i="2"/>
  <c r="H107" i="2"/>
  <c r="F107" i="2"/>
  <c r="E107" i="2"/>
  <c r="AB106" i="2"/>
  <c r="AC106" i="2" s="1"/>
  <c r="AA106" i="2"/>
  <c r="AL106" i="2" s="1"/>
  <c r="T106" i="2"/>
  <c r="Q106" i="2"/>
  <c r="X106" i="2" s="1"/>
  <c r="P106" i="2"/>
  <c r="W106" i="2" s="1"/>
  <c r="O106" i="2"/>
  <c r="V106" i="2" s="1"/>
  <c r="N106" i="2"/>
  <c r="U106" i="2" s="1"/>
  <c r="M106" i="2"/>
  <c r="J106" i="2"/>
  <c r="H106" i="2"/>
  <c r="F106" i="2"/>
  <c r="E106" i="2"/>
  <c r="AB105" i="2"/>
  <c r="AC105" i="2" s="1"/>
  <c r="AA105" i="2"/>
  <c r="AH105" i="2" s="1"/>
  <c r="AO105" i="2" s="1"/>
  <c r="T105" i="2"/>
  <c r="Q105" i="2"/>
  <c r="X105" i="2" s="1"/>
  <c r="P105" i="2"/>
  <c r="W105" i="2" s="1"/>
  <c r="O105" i="2"/>
  <c r="V105" i="2" s="1"/>
  <c r="N105" i="2"/>
  <c r="U105" i="2" s="1"/>
  <c r="M105" i="2"/>
  <c r="J105" i="2"/>
  <c r="H105" i="2"/>
  <c r="F105" i="2"/>
  <c r="E105" i="2"/>
  <c r="AB104" i="2"/>
  <c r="AD104" i="2" s="1"/>
  <c r="AA104" i="2"/>
  <c r="T104" i="2"/>
  <c r="Q104" i="2"/>
  <c r="X104" i="2" s="1"/>
  <c r="P104" i="2"/>
  <c r="W104" i="2" s="1"/>
  <c r="O104" i="2"/>
  <c r="V104" i="2" s="1"/>
  <c r="N104" i="2"/>
  <c r="U104" i="2" s="1"/>
  <c r="M104" i="2"/>
  <c r="J104" i="2"/>
  <c r="H104" i="2"/>
  <c r="F104" i="2"/>
  <c r="E104" i="2"/>
  <c r="AB103" i="2"/>
  <c r="AD103" i="2" s="1"/>
  <c r="AA103" i="2"/>
  <c r="AI103" i="2" s="1"/>
  <c r="AP103" i="2" s="1"/>
  <c r="T103" i="2"/>
  <c r="Q103" i="2"/>
  <c r="X103" i="2" s="1"/>
  <c r="P103" i="2"/>
  <c r="W103" i="2" s="1"/>
  <c r="O103" i="2"/>
  <c r="V103" i="2" s="1"/>
  <c r="N103" i="2"/>
  <c r="U103" i="2" s="1"/>
  <c r="M103" i="2"/>
  <c r="J103" i="2"/>
  <c r="H103" i="2"/>
  <c r="F103" i="2"/>
  <c r="E103" i="2"/>
  <c r="AB102" i="2"/>
  <c r="AA102" i="2"/>
  <c r="B102" i="2" s="1"/>
  <c r="M102" i="2"/>
  <c r="L102" i="2"/>
  <c r="T102" i="2" s="1"/>
  <c r="J102" i="2"/>
  <c r="H102" i="2"/>
  <c r="F102" i="2"/>
  <c r="E102" i="2"/>
  <c r="AB101" i="2"/>
  <c r="AC101" i="2" s="1"/>
  <c r="AA101" i="2"/>
  <c r="AG101" i="2" s="1"/>
  <c r="AN101" i="2" s="1"/>
  <c r="M101" i="2"/>
  <c r="L101" i="2"/>
  <c r="J101" i="2"/>
  <c r="H101" i="2"/>
  <c r="F101" i="2"/>
  <c r="E101" i="2"/>
  <c r="AB100" i="2"/>
  <c r="AD100" i="2" s="1"/>
  <c r="AA100" i="2"/>
  <c r="AL100" i="2" s="1"/>
  <c r="M100" i="2"/>
  <c r="L100" i="2"/>
  <c r="S100" i="2" s="1"/>
  <c r="Z100" i="2" s="1"/>
  <c r="J100" i="2"/>
  <c r="H100" i="2"/>
  <c r="F100" i="2"/>
  <c r="E100" i="2"/>
  <c r="AB99" i="2"/>
  <c r="AC99" i="2" s="1"/>
  <c r="AA99" i="2"/>
  <c r="M99" i="2"/>
  <c r="L99" i="2"/>
  <c r="Q99" i="2" s="1"/>
  <c r="X99" i="2" s="1"/>
  <c r="J99" i="2"/>
  <c r="H99" i="2"/>
  <c r="F99" i="2"/>
  <c r="E99" i="2"/>
  <c r="AB98" i="2"/>
  <c r="AD98" i="2" s="1"/>
  <c r="AA98" i="2"/>
  <c r="AI98" i="2" s="1"/>
  <c r="AP98" i="2" s="1"/>
  <c r="M98" i="2"/>
  <c r="L98" i="2"/>
  <c r="T98" i="2" s="1"/>
  <c r="J98" i="2"/>
  <c r="H98" i="2"/>
  <c r="F98" i="2"/>
  <c r="E98" i="2"/>
  <c r="AB97" i="2"/>
  <c r="AC97" i="2" s="1"/>
  <c r="AA97" i="2"/>
  <c r="M97" i="2"/>
  <c r="L97" i="2"/>
  <c r="R97" i="2" s="1"/>
  <c r="Y97" i="2" s="1"/>
  <c r="J97" i="2"/>
  <c r="H97" i="2"/>
  <c r="F97" i="2"/>
  <c r="E97" i="2"/>
  <c r="AB96" i="2"/>
  <c r="AA96" i="2"/>
  <c r="AF96" i="2" s="1"/>
  <c r="AM96" i="2" s="1"/>
  <c r="M96" i="2"/>
  <c r="L96" i="2"/>
  <c r="T96" i="2" s="1"/>
  <c r="J96" i="2"/>
  <c r="H96" i="2"/>
  <c r="F96" i="2"/>
  <c r="E96" i="2"/>
  <c r="AB95" i="2"/>
  <c r="AC95" i="2" s="1"/>
  <c r="AA95" i="2"/>
  <c r="AG95" i="2" s="1"/>
  <c r="AN95" i="2" s="1"/>
  <c r="M95" i="2"/>
  <c r="L95" i="2"/>
  <c r="P95" i="2" s="1"/>
  <c r="W95" i="2" s="1"/>
  <c r="J95" i="2"/>
  <c r="H95" i="2"/>
  <c r="F95" i="2"/>
  <c r="E95" i="2"/>
  <c r="AB94" i="2"/>
  <c r="AC94" i="2" s="1"/>
  <c r="AA94" i="2"/>
  <c r="AI94" i="2" s="1"/>
  <c r="AP94" i="2" s="1"/>
  <c r="M94" i="2"/>
  <c r="L94" i="2"/>
  <c r="R94" i="2" s="1"/>
  <c r="Y94" i="2" s="1"/>
  <c r="J94" i="2"/>
  <c r="H94" i="2"/>
  <c r="F94" i="2"/>
  <c r="E94" i="2"/>
  <c r="AB93" i="2"/>
  <c r="AC93" i="2" s="1"/>
  <c r="AA93" i="2"/>
  <c r="AJ93" i="2" s="1"/>
  <c r="AQ93" i="2" s="1"/>
  <c r="M93" i="2"/>
  <c r="L93" i="2"/>
  <c r="R93" i="2" s="1"/>
  <c r="Y93" i="2" s="1"/>
  <c r="J93" i="2"/>
  <c r="H93" i="2"/>
  <c r="F93" i="2"/>
  <c r="E93" i="2"/>
  <c r="AB92" i="2"/>
  <c r="AD92" i="2" s="1"/>
  <c r="AA92" i="2"/>
  <c r="AK92" i="2" s="1"/>
  <c r="AR92" i="2" s="1"/>
  <c r="M92" i="2"/>
  <c r="L92" i="2"/>
  <c r="O92" i="2" s="1"/>
  <c r="V92" i="2" s="1"/>
  <c r="J92" i="2"/>
  <c r="H92" i="2"/>
  <c r="F92" i="2"/>
  <c r="E92" i="2"/>
  <c r="AB91" i="2"/>
  <c r="AA91" i="2"/>
  <c r="AH91" i="2" s="1"/>
  <c r="AO91" i="2" s="1"/>
  <c r="M91" i="2"/>
  <c r="L91" i="2"/>
  <c r="J91" i="2"/>
  <c r="H91" i="2"/>
  <c r="F91" i="2"/>
  <c r="E91" i="2"/>
  <c r="AB90" i="2"/>
  <c r="AA90" i="2"/>
  <c r="AL90" i="2" s="1"/>
  <c r="M90" i="2"/>
  <c r="L90" i="2"/>
  <c r="J90" i="2"/>
  <c r="F90" i="2"/>
  <c r="E90" i="2"/>
  <c r="AB89" i="2"/>
  <c r="AD89" i="2" s="1"/>
  <c r="AA89" i="2"/>
  <c r="T89" i="2"/>
  <c r="Q89" i="2"/>
  <c r="X89" i="2" s="1"/>
  <c r="P89" i="2"/>
  <c r="W89" i="2" s="1"/>
  <c r="O89" i="2"/>
  <c r="V89" i="2" s="1"/>
  <c r="N89" i="2"/>
  <c r="U89" i="2" s="1"/>
  <c r="M89" i="2"/>
  <c r="J89" i="2"/>
  <c r="F89" i="2"/>
  <c r="E89" i="2"/>
  <c r="AB88" i="2"/>
  <c r="AC88" i="2" s="1"/>
  <c r="AA88" i="2"/>
  <c r="T88" i="2"/>
  <c r="Q88" i="2"/>
  <c r="X88" i="2" s="1"/>
  <c r="P88" i="2"/>
  <c r="W88" i="2" s="1"/>
  <c r="O88" i="2"/>
  <c r="V88" i="2" s="1"/>
  <c r="N88" i="2"/>
  <c r="U88" i="2" s="1"/>
  <c r="M88" i="2"/>
  <c r="J88" i="2"/>
  <c r="F88" i="2"/>
  <c r="E88" i="2"/>
  <c r="AB87" i="2"/>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s="1"/>
  <c r="N86" i="2"/>
  <c r="U86" i="2" s="1"/>
  <c r="M86" i="2"/>
  <c r="J86" i="2"/>
  <c r="F86" i="2"/>
  <c r="E86" i="2"/>
  <c r="AB85" i="2"/>
  <c r="AD85" i="2" s="1"/>
  <c r="AA85" i="2"/>
  <c r="AG85" i="2" s="1"/>
  <c r="AN85" i="2" s="1"/>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T83" i="2"/>
  <c r="Q83" i="2"/>
  <c r="X83" i="2" s="1"/>
  <c r="P83" i="2"/>
  <c r="W83" i="2" s="1"/>
  <c r="O83" i="2"/>
  <c r="V83" i="2" s="1"/>
  <c r="N83" i="2"/>
  <c r="U83" i="2" s="1"/>
  <c r="M83" i="2"/>
  <c r="J83" i="2"/>
  <c r="F83" i="2"/>
  <c r="E83" i="2"/>
  <c r="AB82" i="2"/>
  <c r="AA82" i="2"/>
  <c r="AH82" i="2" s="1"/>
  <c r="AO82" i="2" s="1"/>
  <c r="T82" i="2"/>
  <c r="Q82" i="2"/>
  <c r="X82" i="2" s="1"/>
  <c r="P82" i="2"/>
  <c r="W82" i="2" s="1"/>
  <c r="O82" i="2"/>
  <c r="V82" i="2" s="1"/>
  <c r="N82" i="2"/>
  <c r="U82" i="2" s="1"/>
  <c r="M82" i="2"/>
  <c r="J82" i="2"/>
  <c r="F82" i="2"/>
  <c r="E82" i="2"/>
  <c r="AL81" i="2"/>
  <c r="AK81" i="2"/>
  <c r="AR81" i="2" s="1"/>
  <c r="AJ81" i="2"/>
  <c r="AQ81" i="2" s="1"/>
  <c r="AI81" i="2"/>
  <c r="AP81" i="2" s="1"/>
  <c r="AH81" i="2"/>
  <c r="AO81" i="2" s="1"/>
  <c r="AG81" i="2"/>
  <c r="AN81" i="2" s="1"/>
  <c r="AF81" i="2"/>
  <c r="AM81" i="2" s="1"/>
  <c r="AB81" i="2"/>
  <c r="AD81" i="2" s="1"/>
  <c r="J81" i="2"/>
  <c r="F81" i="2"/>
  <c r="E81" i="2"/>
  <c r="B81" i="2"/>
  <c r="AL80" i="2"/>
  <c r="AK80" i="2"/>
  <c r="AR80" i="2" s="1"/>
  <c r="AJ80" i="2"/>
  <c r="AQ80" i="2" s="1"/>
  <c r="AI80" i="2"/>
  <c r="AP80" i="2" s="1"/>
  <c r="AH80" i="2"/>
  <c r="AO80" i="2" s="1"/>
  <c r="AG80" i="2"/>
  <c r="AN80" i="2" s="1"/>
  <c r="AF80" i="2"/>
  <c r="AM80" i="2" s="1"/>
  <c r="AB80" i="2"/>
  <c r="AD80" i="2" s="1"/>
  <c r="J80" i="2"/>
  <c r="F80" i="2"/>
  <c r="E80" i="2"/>
  <c r="B80" i="2"/>
  <c r="AL79" i="2"/>
  <c r="AK79" i="2"/>
  <c r="AR79" i="2" s="1"/>
  <c r="AJ79" i="2"/>
  <c r="AQ79" i="2" s="1"/>
  <c r="AI79" i="2"/>
  <c r="AP79" i="2" s="1"/>
  <c r="AH79" i="2"/>
  <c r="AO79" i="2" s="1"/>
  <c r="AG79" i="2"/>
  <c r="AN79" i="2" s="1"/>
  <c r="AF79" i="2"/>
  <c r="AM79" i="2" s="1"/>
  <c r="AB79" i="2"/>
  <c r="AD79" i="2" s="1"/>
  <c r="J79" i="2"/>
  <c r="F79" i="2"/>
  <c r="E79" i="2"/>
  <c r="B79" i="2"/>
  <c r="AB78" i="2"/>
  <c r="AD78" i="2" s="1"/>
  <c r="AA78" i="2"/>
  <c r="AF78" i="2" s="1"/>
  <c r="AM78" i="2" s="1"/>
  <c r="J78" i="2"/>
  <c r="F78" i="2"/>
  <c r="E78" i="2"/>
  <c r="AB77" i="2"/>
  <c r="AA77" i="2"/>
  <c r="AI77" i="2" s="1"/>
  <c r="AP77" i="2" s="1"/>
  <c r="M77" i="2"/>
  <c r="L77" i="2"/>
  <c r="T77" i="2" s="1"/>
  <c r="J77" i="2"/>
  <c r="F77" i="2"/>
  <c r="E77" i="2"/>
  <c r="AB76" i="2"/>
  <c r="AA76" i="2"/>
  <c r="AI76" i="2" s="1"/>
  <c r="AP76" i="2" s="1"/>
  <c r="M76" i="2"/>
  <c r="L76" i="2"/>
  <c r="T76" i="2" s="1"/>
  <c r="J76" i="2"/>
  <c r="F76" i="2"/>
  <c r="E76" i="2"/>
  <c r="AB75" i="2"/>
  <c r="AA75" i="2"/>
  <c r="AH75" i="2" s="1"/>
  <c r="AO75" i="2" s="1"/>
  <c r="M75" i="2"/>
  <c r="L75" i="2"/>
  <c r="T75" i="2" s="1"/>
  <c r="J75" i="2"/>
  <c r="F75" i="2"/>
  <c r="E75" i="2"/>
  <c r="AB74" i="2"/>
  <c r="AA74" i="2"/>
  <c r="AI74" i="2" s="1"/>
  <c r="AP74" i="2" s="1"/>
  <c r="T74" i="2"/>
  <c r="Q74" i="2"/>
  <c r="X74" i="2" s="1"/>
  <c r="P74" i="2"/>
  <c r="W74" i="2" s="1"/>
  <c r="O74" i="2"/>
  <c r="V74" i="2" s="1"/>
  <c r="N74" i="2"/>
  <c r="U74" i="2" s="1"/>
  <c r="M74" i="2"/>
  <c r="J74" i="2"/>
  <c r="F74" i="2"/>
  <c r="E74" i="2"/>
  <c r="AB73" i="2"/>
  <c r="AD73" i="2" s="1"/>
  <c r="AA73" i="2"/>
  <c r="AF73" i="2" s="1"/>
  <c r="AM73" i="2" s="1"/>
  <c r="T73" i="2"/>
  <c r="Q73" i="2"/>
  <c r="X73" i="2" s="1"/>
  <c r="P73" i="2"/>
  <c r="W73" i="2" s="1"/>
  <c r="O73" i="2"/>
  <c r="V73" i="2" s="1"/>
  <c r="N73" i="2"/>
  <c r="U73" i="2" s="1"/>
  <c r="M73" i="2"/>
  <c r="J73" i="2"/>
  <c r="F73" i="2"/>
  <c r="E73" i="2"/>
  <c r="AB72" i="2"/>
  <c r="AA72" i="2"/>
  <c r="T72" i="2"/>
  <c r="Q72" i="2"/>
  <c r="X72" i="2" s="1"/>
  <c r="P72" i="2"/>
  <c r="W72" i="2" s="1"/>
  <c r="O72" i="2"/>
  <c r="V72" i="2" s="1"/>
  <c r="N72" i="2"/>
  <c r="U72" i="2" s="1"/>
  <c r="M72" i="2"/>
  <c r="J72" i="2"/>
  <c r="F72" i="2"/>
  <c r="E72" i="2"/>
  <c r="AB71" i="2"/>
  <c r="AD71" i="2" s="1"/>
  <c r="AA71" i="2"/>
  <c r="AJ71" i="2" s="1"/>
  <c r="AQ71" i="2" s="1"/>
  <c r="T71" i="2"/>
  <c r="Q71" i="2"/>
  <c r="X71" i="2" s="1"/>
  <c r="P71" i="2"/>
  <c r="W71" i="2" s="1"/>
  <c r="O71" i="2"/>
  <c r="V71" i="2" s="1"/>
  <c r="N71" i="2"/>
  <c r="U71" i="2" s="1"/>
  <c r="M71" i="2"/>
  <c r="J71" i="2"/>
  <c r="F71" i="2"/>
  <c r="E71" i="2"/>
  <c r="AB70" i="2"/>
  <c r="AC70" i="2" s="1"/>
  <c r="AA70" i="2"/>
  <c r="AH70" i="2" s="1"/>
  <c r="AO70" i="2" s="1"/>
  <c r="T70" i="2"/>
  <c r="Q70" i="2"/>
  <c r="X70" i="2" s="1"/>
  <c r="P70" i="2"/>
  <c r="W70" i="2" s="1"/>
  <c r="O70" i="2"/>
  <c r="V70" i="2" s="1"/>
  <c r="N70" i="2"/>
  <c r="U70" i="2" s="1"/>
  <c r="M70" i="2"/>
  <c r="J70" i="2"/>
  <c r="F70" i="2"/>
  <c r="E70" i="2"/>
  <c r="AB69" i="2"/>
  <c r="AD69" i="2" s="1"/>
  <c r="AA69" i="2"/>
  <c r="AF69" i="2" s="1"/>
  <c r="AM69" i="2" s="1"/>
  <c r="T69" i="2"/>
  <c r="Q69" i="2"/>
  <c r="X69" i="2" s="1"/>
  <c r="P69" i="2"/>
  <c r="W69" i="2" s="1"/>
  <c r="O69" i="2"/>
  <c r="V69" i="2" s="1"/>
  <c r="N69" i="2"/>
  <c r="U69" i="2" s="1"/>
  <c r="M69" i="2"/>
  <c r="J69" i="2"/>
  <c r="F69" i="2"/>
  <c r="E69" i="2"/>
  <c r="AB68" i="2"/>
  <c r="AC68" i="2" s="1"/>
  <c r="AA68" i="2"/>
  <c r="T68" i="2"/>
  <c r="Q68" i="2"/>
  <c r="X68" i="2" s="1"/>
  <c r="P68" i="2"/>
  <c r="W68" i="2" s="1"/>
  <c r="O68" i="2"/>
  <c r="V68" i="2" s="1"/>
  <c r="N68" i="2"/>
  <c r="U68" i="2" s="1"/>
  <c r="M68" i="2"/>
  <c r="J68" i="2"/>
  <c r="F68" i="2"/>
  <c r="E68" i="2"/>
  <c r="AB67" i="2"/>
  <c r="AD67" i="2" s="1"/>
  <c r="AA67" i="2"/>
  <c r="AL67" i="2" s="1"/>
  <c r="T67" i="2"/>
  <c r="Q67" i="2"/>
  <c r="X67" i="2" s="1"/>
  <c r="P67" i="2"/>
  <c r="W67" i="2" s="1"/>
  <c r="O67" i="2"/>
  <c r="V67" i="2" s="1"/>
  <c r="N67" i="2"/>
  <c r="U67" i="2" s="1"/>
  <c r="M67" i="2"/>
  <c r="J67" i="2"/>
  <c r="F67" i="2"/>
  <c r="E67" i="2"/>
  <c r="AB66" i="2"/>
  <c r="AC66" i="2" s="1"/>
  <c r="AA66" i="2"/>
  <c r="AI66" i="2" s="1"/>
  <c r="AP66" i="2" s="1"/>
  <c r="T66" i="2"/>
  <c r="Q66" i="2"/>
  <c r="X66" i="2" s="1"/>
  <c r="P66" i="2"/>
  <c r="W66" i="2" s="1"/>
  <c r="O66" i="2"/>
  <c r="V66" i="2" s="1"/>
  <c r="N66" i="2"/>
  <c r="U66" i="2" s="1"/>
  <c r="M66" i="2"/>
  <c r="J66" i="2"/>
  <c r="F66" i="2"/>
  <c r="E66" i="2"/>
  <c r="AD65" i="2"/>
  <c r="AB65" i="2"/>
  <c r="AC65" i="2" s="1"/>
  <c r="AA65" i="2"/>
  <c r="T65" i="2"/>
  <c r="Q65" i="2"/>
  <c r="X65" i="2" s="1"/>
  <c r="P65" i="2"/>
  <c r="W65" i="2" s="1"/>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s="1"/>
  <c r="R63" i="2"/>
  <c r="Y63" i="2" s="1"/>
  <c r="Q63" i="2"/>
  <c r="X63" i="2" s="1"/>
  <c r="P63" i="2"/>
  <c r="W63" i="2" s="1"/>
  <c r="O63" i="2"/>
  <c r="V63" i="2" s="1"/>
  <c r="N63" i="2"/>
  <c r="U63" i="2" s="1"/>
  <c r="M63" i="2"/>
  <c r="J63" i="2"/>
  <c r="H63" i="2"/>
  <c r="F63" i="2"/>
  <c r="E63" i="2"/>
  <c r="AD62" i="2"/>
  <c r="AB62" i="2"/>
  <c r="AC62" i="2" s="1"/>
  <c r="AA62" i="2"/>
  <c r="AH62" i="2" s="1"/>
  <c r="AO62" i="2" s="1"/>
  <c r="T62" i="2"/>
  <c r="Q62" i="2"/>
  <c r="X62" i="2" s="1"/>
  <c r="P62" i="2"/>
  <c r="W62" i="2" s="1"/>
  <c r="O62" i="2"/>
  <c r="V62" i="2" s="1"/>
  <c r="N62" i="2"/>
  <c r="U62" i="2" s="1"/>
  <c r="M62" i="2"/>
  <c r="J62" i="2"/>
  <c r="H62" i="2"/>
  <c r="F62" i="2"/>
  <c r="E62" i="2"/>
  <c r="AD61" i="2"/>
  <c r="AB61" i="2"/>
  <c r="AC61" i="2" s="1"/>
  <c r="AA61" i="2"/>
  <c r="AJ61" i="2" s="1"/>
  <c r="AQ61" i="2" s="1"/>
  <c r="T61" i="2"/>
  <c r="Q61" i="2"/>
  <c r="X61" i="2" s="1"/>
  <c r="P61" i="2"/>
  <c r="W61" i="2" s="1"/>
  <c r="O61" i="2"/>
  <c r="V61" i="2" s="1"/>
  <c r="N61" i="2"/>
  <c r="U61" i="2" s="1"/>
  <c r="M61" i="2"/>
  <c r="J61" i="2"/>
  <c r="H61" i="2"/>
  <c r="F61" i="2"/>
  <c r="E61" i="2"/>
  <c r="AD60" i="2"/>
  <c r="AB60" i="2"/>
  <c r="AC60" i="2" s="1"/>
  <c r="AA60" i="2"/>
  <c r="AL60" i="2" s="1"/>
  <c r="T60" i="2"/>
  <c r="Q60" i="2"/>
  <c r="X60" i="2" s="1"/>
  <c r="P60" i="2"/>
  <c r="W60" i="2" s="1"/>
  <c r="O60" i="2"/>
  <c r="V60" i="2" s="1"/>
  <c r="N60" i="2"/>
  <c r="U60" i="2" s="1"/>
  <c r="M60" i="2"/>
  <c r="J60" i="2"/>
  <c r="H60" i="2"/>
  <c r="F60" i="2"/>
  <c r="E60" i="2"/>
  <c r="AD59" i="2"/>
  <c r="AB59" i="2"/>
  <c r="AC59" i="2" s="1"/>
  <c r="AA59" i="2"/>
  <c r="AH59" i="2" s="1"/>
  <c r="AO59" i="2" s="1"/>
  <c r="T59" i="2"/>
  <c r="Q59" i="2"/>
  <c r="X59" i="2" s="1"/>
  <c r="P59" i="2"/>
  <c r="W59" i="2" s="1"/>
  <c r="O59" i="2"/>
  <c r="V59" i="2" s="1"/>
  <c r="N59" i="2"/>
  <c r="U59" i="2" s="1"/>
  <c r="M59" i="2"/>
  <c r="J59" i="2"/>
  <c r="H59" i="2"/>
  <c r="F59" i="2"/>
  <c r="E59" i="2"/>
  <c r="AD58" i="2"/>
  <c r="AB58" i="2"/>
  <c r="AC58" i="2" s="1"/>
  <c r="AA58" i="2"/>
  <c r="AH58" i="2" s="1"/>
  <c r="AO58" i="2" s="1"/>
  <c r="T58" i="2"/>
  <c r="Q58" i="2"/>
  <c r="X58" i="2" s="1"/>
  <c r="P58" i="2"/>
  <c r="W58" i="2" s="1"/>
  <c r="O58" i="2"/>
  <c r="V58" i="2" s="1"/>
  <c r="N58" i="2"/>
  <c r="U58" i="2" s="1"/>
  <c r="M58" i="2"/>
  <c r="J58" i="2"/>
  <c r="H58" i="2"/>
  <c r="F58" i="2"/>
  <c r="E58" i="2"/>
  <c r="AD57" i="2"/>
  <c r="AB57" i="2"/>
  <c r="AC57" i="2" s="1"/>
  <c r="AA57" i="2"/>
  <c r="AJ57" i="2" s="1"/>
  <c r="AQ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L55" i="2" s="1"/>
  <c r="T55" i="2"/>
  <c r="Q55" i="2"/>
  <c r="X55" i="2" s="1"/>
  <c r="P55" i="2"/>
  <c r="W55" i="2" s="1"/>
  <c r="O55" i="2"/>
  <c r="V55" i="2" s="1"/>
  <c r="N55" i="2"/>
  <c r="U55" i="2" s="1"/>
  <c r="M55" i="2"/>
  <c r="J55" i="2"/>
  <c r="H55" i="2"/>
  <c r="F55" i="2"/>
  <c r="E55" i="2"/>
  <c r="AD54" i="2"/>
  <c r="AB54" i="2"/>
  <c r="AC54" i="2" s="1"/>
  <c r="AA54" i="2"/>
  <c r="T54" i="2"/>
  <c r="Q54" i="2"/>
  <c r="X54" i="2" s="1"/>
  <c r="P54" i="2"/>
  <c r="W54" i="2" s="1"/>
  <c r="O54" i="2"/>
  <c r="V54" i="2" s="1"/>
  <c r="N54" i="2"/>
  <c r="U54" i="2" s="1"/>
  <c r="M54" i="2"/>
  <c r="J54" i="2"/>
  <c r="H54" i="2"/>
  <c r="F54" i="2"/>
  <c r="E54" i="2"/>
  <c r="AD53" i="2"/>
  <c r="AC53" i="2"/>
  <c r="AB53" i="2"/>
  <c r="AA53" i="2"/>
  <c r="AI53" i="2" s="1"/>
  <c r="AP53" i="2" s="1"/>
  <c r="T53" i="2"/>
  <c r="Q53" i="2"/>
  <c r="X53" i="2" s="1"/>
  <c r="P53" i="2"/>
  <c r="W53" i="2" s="1"/>
  <c r="O53" i="2"/>
  <c r="V53" i="2" s="1"/>
  <c r="N53" i="2"/>
  <c r="U53" i="2" s="1"/>
  <c r="M53" i="2"/>
  <c r="J53" i="2"/>
  <c r="H53" i="2"/>
  <c r="F53" i="2"/>
  <c r="E53" i="2"/>
  <c r="AD52" i="2"/>
  <c r="AB52" i="2"/>
  <c r="AC52" i="2" s="1"/>
  <c r="AA52" i="2"/>
  <c r="AH52" i="2" s="1"/>
  <c r="AO52" i="2" s="1"/>
  <c r="M52" i="2"/>
  <c r="L52" i="2"/>
  <c r="O52" i="2" s="1"/>
  <c r="V52" i="2" s="1"/>
  <c r="J52" i="2"/>
  <c r="H52" i="2"/>
  <c r="F52" i="2"/>
  <c r="E52" i="2"/>
  <c r="AD51" i="2"/>
  <c r="AB51" i="2"/>
  <c r="AC51" i="2" s="1"/>
  <c r="AA51" i="2"/>
  <c r="AL51" i="2" s="1"/>
  <c r="M51" i="2"/>
  <c r="L51" i="2"/>
  <c r="P51" i="2" s="1"/>
  <c r="W51" i="2" s="1"/>
  <c r="J51" i="2"/>
  <c r="H51" i="2"/>
  <c r="F51" i="2"/>
  <c r="E51" i="2"/>
  <c r="AD50" i="2"/>
  <c r="AB50" i="2"/>
  <c r="AC50" i="2" s="1"/>
  <c r="AA50" i="2"/>
  <c r="AH50" i="2" s="1"/>
  <c r="AO50" i="2" s="1"/>
  <c r="M50" i="2"/>
  <c r="L50" i="2"/>
  <c r="Q50" i="2" s="1"/>
  <c r="X50" i="2" s="1"/>
  <c r="J50" i="2"/>
  <c r="H50" i="2"/>
  <c r="F50" i="2"/>
  <c r="E50" i="2"/>
  <c r="AD49" i="2"/>
  <c r="AB49" i="2"/>
  <c r="AC49" i="2" s="1"/>
  <c r="AA49" i="2"/>
  <c r="B49" i="2" s="1"/>
  <c r="T49" i="2"/>
  <c r="Q49" i="2"/>
  <c r="X49" i="2" s="1"/>
  <c r="P49" i="2"/>
  <c r="W49" i="2" s="1"/>
  <c r="O49" i="2"/>
  <c r="V49" i="2" s="1"/>
  <c r="N49" i="2"/>
  <c r="U49" i="2" s="1"/>
  <c r="M49" i="2"/>
  <c r="J49" i="2"/>
  <c r="H49" i="2"/>
  <c r="F49" i="2"/>
  <c r="E49" i="2"/>
  <c r="AD48" i="2"/>
  <c r="AB48" i="2"/>
  <c r="AC48" i="2" s="1"/>
  <c r="AA48" i="2"/>
  <c r="AI48" i="2" s="1"/>
  <c r="AP48" i="2" s="1"/>
  <c r="T48" i="2"/>
  <c r="Q48" i="2"/>
  <c r="X48" i="2" s="1"/>
  <c r="P48" i="2"/>
  <c r="W48" i="2" s="1"/>
  <c r="O48" i="2"/>
  <c r="V48" i="2" s="1"/>
  <c r="N48" i="2"/>
  <c r="U48" i="2" s="1"/>
  <c r="M48" i="2"/>
  <c r="J48" i="2"/>
  <c r="H48" i="2"/>
  <c r="F48" i="2"/>
  <c r="E48" i="2"/>
  <c r="AD47" i="2"/>
  <c r="AB47" i="2"/>
  <c r="AC47" i="2" s="1"/>
  <c r="AA47" i="2"/>
  <c r="B47" i="2" s="1"/>
  <c r="T47" i="2"/>
  <c r="Q47" i="2"/>
  <c r="X47" i="2" s="1"/>
  <c r="P47" i="2"/>
  <c r="W47" i="2" s="1"/>
  <c r="O47" i="2"/>
  <c r="V47" i="2" s="1"/>
  <c r="N47" i="2"/>
  <c r="U47" i="2" s="1"/>
  <c r="M47" i="2"/>
  <c r="J47" i="2"/>
  <c r="H47" i="2"/>
  <c r="F47" i="2"/>
  <c r="E47" i="2"/>
  <c r="AD46" i="2"/>
  <c r="AB46" i="2"/>
  <c r="AC46" i="2" s="1"/>
  <c r="AA46" i="2"/>
  <c r="AI46" i="2" s="1"/>
  <c r="AP46" i="2" s="1"/>
  <c r="T46" i="2"/>
  <c r="Q46" i="2"/>
  <c r="X46" i="2" s="1"/>
  <c r="P46" i="2"/>
  <c r="W46" i="2" s="1"/>
  <c r="O46" i="2"/>
  <c r="V46" i="2" s="1"/>
  <c r="N46" i="2"/>
  <c r="U46" i="2" s="1"/>
  <c r="M46" i="2"/>
  <c r="J46" i="2"/>
  <c r="H46" i="2"/>
  <c r="F46" i="2"/>
  <c r="E46" i="2"/>
  <c r="AD45" i="2"/>
  <c r="AB45" i="2"/>
  <c r="AC45" i="2" s="1"/>
  <c r="AA45" i="2"/>
  <c r="B45" i="2" s="1"/>
  <c r="T45" i="2"/>
  <c r="Q45" i="2"/>
  <c r="X45" i="2" s="1"/>
  <c r="P45" i="2"/>
  <c r="W45" i="2" s="1"/>
  <c r="O45" i="2"/>
  <c r="V45" i="2" s="1"/>
  <c r="N45" i="2"/>
  <c r="U45" i="2" s="1"/>
  <c r="M45" i="2"/>
  <c r="J45" i="2"/>
  <c r="H45" i="2"/>
  <c r="F45" i="2"/>
  <c r="E45" i="2"/>
  <c r="AD44" i="2"/>
  <c r="AB44" i="2"/>
  <c r="AC44" i="2" s="1"/>
  <c r="AA44" i="2"/>
  <c r="AI44" i="2" s="1"/>
  <c r="AP44" i="2" s="1"/>
  <c r="T44" i="2"/>
  <c r="Q44" i="2"/>
  <c r="X44" i="2" s="1"/>
  <c r="P44" i="2"/>
  <c r="W44" i="2" s="1"/>
  <c r="O44" i="2"/>
  <c r="V44" i="2" s="1"/>
  <c r="N44" i="2"/>
  <c r="U44" i="2" s="1"/>
  <c r="M44" i="2"/>
  <c r="J44" i="2"/>
  <c r="H44" i="2"/>
  <c r="F44" i="2"/>
  <c r="E44" i="2"/>
  <c r="AD43" i="2"/>
  <c r="AB43" i="2"/>
  <c r="AC43" i="2" s="1"/>
  <c r="AA43" i="2"/>
  <c r="B43" i="2" s="1"/>
  <c r="T43" i="2"/>
  <c r="Q43" i="2"/>
  <c r="X43" i="2" s="1"/>
  <c r="P43" i="2"/>
  <c r="W43" i="2" s="1"/>
  <c r="O43" i="2"/>
  <c r="V43" i="2" s="1"/>
  <c r="N43" i="2"/>
  <c r="U43" i="2" s="1"/>
  <c r="M43" i="2"/>
  <c r="J43" i="2"/>
  <c r="H43" i="2"/>
  <c r="F43" i="2"/>
  <c r="E43" i="2"/>
  <c r="AD42" i="2"/>
  <c r="AB42" i="2"/>
  <c r="AC42" i="2" s="1"/>
  <c r="AA42" i="2"/>
  <c r="AF42" i="2" s="1"/>
  <c r="AM42" i="2" s="1"/>
  <c r="M42" i="2"/>
  <c r="L42" i="2"/>
  <c r="Q42" i="2" s="1"/>
  <c r="X42" i="2" s="1"/>
  <c r="J42" i="2"/>
  <c r="H42" i="2"/>
  <c r="F42" i="2"/>
  <c r="E42" i="2"/>
  <c r="AD41" i="2"/>
  <c r="AB41" i="2"/>
  <c r="AC41" i="2" s="1"/>
  <c r="AA41" i="2"/>
  <c r="AI41" i="2" s="1"/>
  <c r="AP41" i="2" s="1"/>
  <c r="T41" i="2"/>
  <c r="Q41" i="2"/>
  <c r="X41" i="2" s="1"/>
  <c r="P41" i="2"/>
  <c r="W41" i="2" s="1"/>
  <c r="O41" i="2"/>
  <c r="V41" i="2" s="1"/>
  <c r="N41" i="2"/>
  <c r="U41" i="2" s="1"/>
  <c r="M41" i="2"/>
  <c r="J41" i="2"/>
  <c r="H41" i="2"/>
  <c r="F41" i="2"/>
  <c r="E41" i="2"/>
  <c r="AD40" i="2"/>
  <c r="AB40" i="2"/>
  <c r="AC40" i="2" s="1"/>
  <c r="AA40" i="2"/>
  <c r="AI40" i="2" s="1"/>
  <c r="AP40" i="2" s="1"/>
  <c r="T40" i="2"/>
  <c r="Q40" i="2"/>
  <c r="X40" i="2" s="1"/>
  <c r="P40" i="2"/>
  <c r="W40" i="2" s="1"/>
  <c r="O40" i="2"/>
  <c r="V40" i="2" s="1"/>
  <c r="N40" i="2"/>
  <c r="U40" i="2" s="1"/>
  <c r="M40" i="2"/>
  <c r="J40" i="2"/>
  <c r="H40" i="2"/>
  <c r="F40" i="2"/>
  <c r="E40" i="2"/>
  <c r="AB39" i="2"/>
  <c r="AD39" i="2" s="1"/>
  <c r="AA39" i="2"/>
  <c r="AI39" i="2" s="1"/>
  <c r="AP39" i="2" s="1"/>
  <c r="M39" i="2"/>
  <c r="L39" i="2"/>
  <c r="P39" i="2" s="1"/>
  <c r="W39" i="2" s="1"/>
  <c r="J39" i="2"/>
  <c r="H39" i="2"/>
  <c r="F39" i="2"/>
  <c r="E39" i="2"/>
  <c r="AB38" i="2"/>
  <c r="AA38" i="2"/>
  <c r="M38" i="2"/>
  <c r="L38" i="2"/>
  <c r="P38" i="2" s="1"/>
  <c r="W38" i="2" s="1"/>
  <c r="J38" i="2"/>
  <c r="H38" i="2"/>
  <c r="F38" i="2"/>
  <c r="E38" i="2"/>
  <c r="AB37" i="2"/>
  <c r="AD37" i="2" s="1"/>
  <c r="AA37" i="2"/>
  <c r="AI37" i="2" s="1"/>
  <c r="AP37" i="2" s="1"/>
  <c r="M37" i="2"/>
  <c r="L37" i="2"/>
  <c r="J37" i="2"/>
  <c r="H37" i="2"/>
  <c r="F37" i="2"/>
  <c r="E37" i="2"/>
  <c r="AB36" i="2"/>
  <c r="AC36" i="2" s="1"/>
  <c r="AA36" i="2"/>
  <c r="AK36" i="2" s="1"/>
  <c r="AR36" i="2" s="1"/>
  <c r="T36" i="2"/>
  <c r="Q36" i="2"/>
  <c r="X36" i="2" s="1"/>
  <c r="P36" i="2"/>
  <c r="W36" i="2" s="1"/>
  <c r="O36" i="2"/>
  <c r="V36" i="2" s="1"/>
  <c r="N36" i="2"/>
  <c r="U36" i="2" s="1"/>
  <c r="M36" i="2"/>
  <c r="J36" i="2"/>
  <c r="H36" i="2"/>
  <c r="F36" i="2"/>
  <c r="E36" i="2"/>
  <c r="AB35" i="2"/>
  <c r="AC35" i="2" s="1"/>
  <c r="AA35" i="2"/>
  <c r="T35" i="2"/>
  <c r="Q35" i="2"/>
  <c r="X35" i="2" s="1"/>
  <c r="P35" i="2"/>
  <c r="W35" i="2" s="1"/>
  <c r="O35" i="2"/>
  <c r="V35" i="2" s="1"/>
  <c r="N35" i="2"/>
  <c r="U35" i="2" s="1"/>
  <c r="M35" i="2"/>
  <c r="J35" i="2"/>
  <c r="H35" i="2"/>
  <c r="F35" i="2"/>
  <c r="E35" i="2"/>
  <c r="AB34" i="2"/>
  <c r="AC34" i="2" s="1"/>
  <c r="AA34" i="2"/>
  <c r="T34" i="2"/>
  <c r="Q34" i="2"/>
  <c r="X34" i="2" s="1"/>
  <c r="P34" i="2"/>
  <c r="W34" i="2" s="1"/>
  <c r="O34" i="2"/>
  <c r="V34" i="2" s="1"/>
  <c r="N34" i="2"/>
  <c r="U34" i="2" s="1"/>
  <c r="M34" i="2"/>
  <c r="J34" i="2"/>
  <c r="H34" i="2"/>
  <c r="F34" i="2"/>
  <c r="E34" i="2"/>
  <c r="AB33" i="2"/>
  <c r="AC33" i="2" s="1"/>
  <c r="AA33" i="2"/>
  <c r="AJ33" i="2" s="1"/>
  <c r="AQ33" i="2" s="1"/>
  <c r="T33" i="2"/>
  <c r="Q33" i="2"/>
  <c r="X33" i="2" s="1"/>
  <c r="P33" i="2"/>
  <c r="W33" i="2" s="1"/>
  <c r="O33" i="2"/>
  <c r="V33" i="2" s="1"/>
  <c r="N33" i="2"/>
  <c r="U33" i="2" s="1"/>
  <c r="M33" i="2"/>
  <c r="J33" i="2"/>
  <c r="H33" i="2"/>
  <c r="F33" i="2"/>
  <c r="E33" i="2"/>
  <c r="AD32" i="2"/>
  <c r="AB32" i="2"/>
  <c r="AC32" i="2" s="1"/>
  <c r="AA32" i="2"/>
  <c r="AJ32" i="2" s="1"/>
  <c r="AQ32" i="2" s="1"/>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L30" i="2" s="1"/>
  <c r="T30" i="2"/>
  <c r="Q30" i="2"/>
  <c r="X30" i="2" s="1"/>
  <c r="P30" i="2"/>
  <c r="W30" i="2" s="1"/>
  <c r="O30" i="2"/>
  <c r="V30" i="2" s="1"/>
  <c r="M30" i="2"/>
  <c r="J30" i="2"/>
  <c r="H30" i="2"/>
  <c r="F30" i="2"/>
  <c r="E30" i="2"/>
  <c r="AD29" i="2"/>
  <c r="AB29" i="2"/>
  <c r="AC29" i="2" s="1"/>
  <c r="AA29" i="2"/>
  <c r="AL29" i="2" s="1"/>
  <c r="T29" i="2"/>
  <c r="Q29" i="2"/>
  <c r="X29" i="2" s="1"/>
  <c r="P29" i="2"/>
  <c r="W29" i="2" s="1"/>
  <c r="O29" i="2"/>
  <c r="V29" i="2" s="1"/>
  <c r="M29" i="2"/>
  <c r="J29" i="2"/>
  <c r="H29" i="2"/>
  <c r="F29" i="2"/>
  <c r="E29" i="2"/>
  <c r="AD28" i="2"/>
  <c r="AB28" i="2"/>
  <c r="AC28" i="2" s="1"/>
  <c r="AA28" i="2"/>
  <c r="AL28" i="2" s="1"/>
  <c r="T28" i="2"/>
  <c r="Q28" i="2"/>
  <c r="X28" i="2" s="1"/>
  <c r="P28" i="2"/>
  <c r="W28" i="2" s="1"/>
  <c r="O28" i="2"/>
  <c r="V28" i="2" s="1"/>
  <c r="M28" i="2"/>
  <c r="J28" i="2"/>
  <c r="H28" i="2"/>
  <c r="F28" i="2"/>
  <c r="E28" i="2"/>
  <c r="AD27" i="2"/>
  <c r="AB27" i="2"/>
  <c r="AC27" i="2" s="1"/>
  <c r="AA27" i="2"/>
  <c r="AL27" i="2" s="1"/>
  <c r="T27" i="2"/>
  <c r="Q27" i="2"/>
  <c r="X27" i="2" s="1"/>
  <c r="P27" i="2"/>
  <c r="W27" i="2" s="1"/>
  <c r="O27" i="2"/>
  <c r="V27" i="2" s="1"/>
  <c r="M27" i="2"/>
  <c r="J27" i="2"/>
  <c r="H27" i="2"/>
  <c r="F27" i="2"/>
  <c r="E27" i="2"/>
  <c r="AD26" i="2"/>
  <c r="AB26" i="2"/>
  <c r="AC26" i="2" s="1"/>
  <c r="AA26" i="2"/>
  <c r="AL26" i="2" s="1"/>
  <c r="T26" i="2"/>
  <c r="Q26" i="2"/>
  <c r="X26" i="2" s="1"/>
  <c r="P26" i="2"/>
  <c r="W26" i="2" s="1"/>
  <c r="O26" i="2"/>
  <c r="V26" i="2" s="1"/>
  <c r="M26" i="2"/>
  <c r="J26" i="2"/>
  <c r="H26" i="2"/>
  <c r="F26" i="2"/>
  <c r="E26" i="2"/>
  <c r="AD25" i="2"/>
  <c r="AB25" i="2"/>
  <c r="AC25" i="2" s="1"/>
  <c r="AA25" i="2"/>
  <c r="AL25" i="2" s="1"/>
  <c r="T25" i="2"/>
  <c r="Q25" i="2"/>
  <c r="X25" i="2" s="1"/>
  <c r="P25" i="2"/>
  <c r="W25" i="2" s="1"/>
  <c r="O25" i="2"/>
  <c r="V25" i="2" s="1"/>
  <c r="M25" i="2"/>
  <c r="J25" i="2"/>
  <c r="H25" i="2"/>
  <c r="F25" i="2"/>
  <c r="E25" i="2"/>
  <c r="AD24" i="2"/>
  <c r="AB24" i="2"/>
  <c r="AC24" i="2" s="1"/>
  <c r="AA24" i="2"/>
  <c r="AL24" i="2" s="1"/>
  <c r="T24" i="2"/>
  <c r="Q24" i="2"/>
  <c r="X24" i="2" s="1"/>
  <c r="P24" i="2"/>
  <c r="W24" i="2" s="1"/>
  <c r="O24" i="2"/>
  <c r="V24" i="2" s="1"/>
  <c r="M24" i="2"/>
  <c r="J24" i="2"/>
  <c r="H24" i="2"/>
  <c r="F24" i="2"/>
  <c r="E24" i="2"/>
  <c r="AD23" i="2"/>
  <c r="AB23" i="2"/>
  <c r="AC23" i="2" s="1"/>
  <c r="AA23" i="2"/>
  <c r="AL23" i="2" s="1"/>
  <c r="T23" i="2"/>
  <c r="Q23" i="2"/>
  <c r="X23" i="2" s="1"/>
  <c r="P23" i="2"/>
  <c r="W23" i="2" s="1"/>
  <c r="O23" i="2"/>
  <c r="V23" i="2" s="1"/>
  <c r="M23" i="2"/>
  <c r="J23" i="2"/>
  <c r="H23" i="2"/>
  <c r="F23" i="2"/>
  <c r="E23" i="2"/>
  <c r="AD22" i="2"/>
  <c r="AB22" i="2"/>
  <c r="AC22" i="2" s="1"/>
  <c r="AA22" i="2"/>
  <c r="AL22" i="2" s="1"/>
  <c r="J22" i="2"/>
  <c r="H22" i="2"/>
  <c r="F22" i="2"/>
  <c r="E22" i="2"/>
  <c r="AD21" i="2"/>
  <c r="AB21" i="2"/>
  <c r="AC21" i="2" s="1"/>
  <c r="AA21" i="2"/>
  <c r="J21" i="2"/>
  <c r="H21" i="2"/>
  <c r="F21" i="2"/>
  <c r="E21" i="2"/>
  <c r="AB20" i="2"/>
  <c r="AD20" i="2" s="1"/>
  <c r="AA20" i="2"/>
  <c r="AL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AD19" i="2" s="1"/>
  <c r="T19" i="2"/>
  <c r="S19" i="2"/>
  <c r="Z19" i="2" s="1"/>
  <c r="R19" i="2"/>
  <c r="Y19" i="2" s="1"/>
  <c r="Q19" i="2"/>
  <c r="X19" i="2" s="1"/>
  <c r="P19" i="2"/>
  <c r="W19" i="2" s="1"/>
  <c r="O19" i="2"/>
  <c r="V19" i="2" s="1"/>
  <c r="N19" i="2"/>
  <c r="U19" i="2" s="1"/>
  <c r="M19" i="2"/>
  <c r="J19" i="2"/>
  <c r="H19" i="2"/>
  <c r="F19" i="2"/>
  <c r="E19" i="2"/>
  <c r="AD18" i="2"/>
  <c r="AB18" i="2"/>
  <c r="AC18" i="2" s="1"/>
  <c r="AA18" i="2"/>
  <c r="T18" i="2"/>
  <c r="S18" i="2"/>
  <c r="Z18" i="2" s="1"/>
  <c r="R18" i="2"/>
  <c r="Y18" i="2" s="1"/>
  <c r="Q18" i="2"/>
  <c r="X18" i="2" s="1"/>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AJ16" i="2" s="1"/>
  <c r="AQ16" i="2" s="1"/>
  <c r="T16" i="2"/>
  <c r="S16" i="2"/>
  <c r="Z16" i="2" s="1"/>
  <c r="R16" i="2"/>
  <c r="Y16" i="2" s="1"/>
  <c r="Q16" i="2"/>
  <c r="X16" i="2" s="1"/>
  <c r="P16" i="2"/>
  <c r="W16" i="2" s="1"/>
  <c r="O16" i="2"/>
  <c r="V16" i="2" s="1"/>
  <c r="N16" i="2"/>
  <c r="U16" i="2" s="1"/>
  <c r="M16" i="2"/>
  <c r="J16" i="2"/>
  <c r="H16" i="2"/>
  <c r="F16" i="2"/>
  <c r="E16" i="2"/>
  <c r="AD15" i="2"/>
  <c r="AB15" i="2"/>
  <c r="AC15" i="2" s="1"/>
  <c r="AA15" i="2"/>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s="1"/>
  <c r="O14" i="2"/>
  <c r="V14" i="2" s="1"/>
  <c r="N14" i="2"/>
  <c r="U14" i="2" s="1"/>
  <c r="M14" i="2"/>
  <c r="J14" i="2"/>
  <c r="H14" i="2"/>
  <c r="F14" i="2"/>
  <c r="E14" i="2"/>
  <c r="AD13" i="2"/>
  <c r="AB13" i="2"/>
  <c r="AC13" i="2" s="1"/>
  <c r="AA13" i="2"/>
  <c r="AJ13" i="2" s="1"/>
  <c r="AQ13" i="2" s="1"/>
  <c r="T13" i="2"/>
  <c r="S13" i="2"/>
  <c r="Z13" i="2" s="1"/>
  <c r="R13" i="2"/>
  <c r="Y13" i="2" s="1"/>
  <c r="Q13" i="2"/>
  <c r="X13" i="2" s="1"/>
  <c r="P13" i="2"/>
  <c r="W13" i="2" s="1"/>
  <c r="O13" i="2"/>
  <c r="V13" i="2" s="1"/>
  <c r="N13" i="2"/>
  <c r="U13" i="2" s="1"/>
  <c r="M13" i="2"/>
  <c r="J13" i="2"/>
  <c r="H13" i="2"/>
  <c r="F13" i="2"/>
  <c r="E13" i="2"/>
  <c r="AD12" i="2"/>
  <c r="AB12" i="2"/>
  <c r="AC12" i="2" s="1"/>
  <c r="AA12" i="2"/>
  <c r="AJ12" i="2" s="1"/>
  <c r="AQ12" i="2" s="1"/>
  <c r="T12" i="2"/>
  <c r="S12" i="2"/>
  <c r="Z12" i="2" s="1"/>
  <c r="R12" i="2"/>
  <c r="Y12" i="2" s="1"/>
  <c r="Q12" i="2"/>
  <c r="X12" i="2" s="1"/>
  <c r="P12" i="2"/>
  <c r="W12" i="2" s="1"/>
  <c r="O12" i="2"/>
  <c r="V12" i="2" s="1"/>
  <c r="N12" i="2"/>
  <c r="U12" i="2" s="1"/>
  <c r="M12" i="2"/>
  <c r="J12" i="2"/>
  <c r="H12" i="2"/>
  <c r="F12" i="2"/>
  <c r="E12" i="2"/>
  <c r="AD11" i="2"/>
  <c r="AB11" i="2"/>
  <c r="AC11" i="2" s="1"/>
  <c r="AA11" i="2"/>
  <c r="AJ11" i="2" s="1"/>
  <c r="AQ11" i="2" s="1"/>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s="1"/>
  <c r="Q10" i="2"/>
  <c r="X10" i="2" s="1"/>
  <c r="P10" i="2"/>
  <c r="W10" i="2" s="1"/>
  <c r="O10" i="2"/>
  <c r="V10" i="2" s="1"/>
  <c r="N10" i="2"/>
  <c r="U10" i="2" s="1"/>
  <c r="M10" i="2"/>
  <c r="J10" i="2"/>
  <c r="H10" i="2"/>
  <c r="F10" i="2"/>
  <c r="E10" i="2"/>
  <c r="AD9" i="2"/>
  <c r="AB9" i="2"/>
  <c r="AC9" i="2" s="1"/>
  <c r="AA9" i="2"/>
  <c r="T9" i="2"/>
  <c r="S9" i="2"/>
  <c r="Z9" i="2" s="1"/>
  <c r="R9" i="2"/>
  <c r="Y9" i="2" s="1"/>
  <c r="Q9" i="2"/>
  <c r="X9" i="2" s="1"/>
  <c r="P9" i="2"/>
  <c r="W9" i="2" s="1"/>
  <c r="O9" i="2"/>
  <c r="V9" i="2" s="1"/>
  <c r="N9" i="2"/>
  <c r="U9" i="2" s="1"/>
  <c r="M9" i="2"/>
  <c r="J9" i="2"/>
  <c r="H9" i="2"/>
  <c r="F9" i="2"/>
  <c r="E9" i="2"/>
  <c r="AD8" i="2"/>
  <c r="AB8" i="2"/>
  <c r="AC8" i="2" s="1"/>
  <c r="AA8" i="2"/>
  <c r="T8" i="2"/>
  <c r="S8" i="2"/>
  <c r="Z8" i="2" s="1"/>
  <c r="R8" i="2"/>
  <c r="Y8" i="2" s="1"/>
  <c r="Q8" i="2"/>
  <c r="X8" i="2" s="1"/>
  <c r="P8" i="2"/>
  <c r="W8" i="2" s="1"/>
  <c r="O8" i="2"/>
  <c r="V8" i="2" s="1"/>
  <c r="N8" i="2"/>
  <c r="U8" i="2" s="1"/>
  <c r="M8" i="2"/>
  <c r="J8" i="2"/>
  <c r="H8" i="2"/>
  <c r="F8" i="2"/>
  <c r="E8" i="2"/>
  <c r="AD7" i="2"/>
  <c r="AB7" i="2"/>
  <c r="AC7" i="2" s="1"/>
  <c r="AA7" i="2"/>
  <c r="T7" i="2"/>
  <c r="S7" i="2"/>
  <c r="Z7" i="2" s="1"/>
  <c r="R7" i="2"/>
  <c r="Y7" i="2" s="1"/>
  <c r="Q7" i="2"/>
  <c r="X7" i="2" s="1"/>
  <c r="P7" i="2"/>
  <c r="W7" i="2" s="1"/>
  <c r="O7" i="2"/>
  <c r="V7" i="2" s="1"/>
  <c r="N7" i="2"/>
  <c r="U7" i="2" s="1"/>
  <c r="M7" i="2"/>
  <c r="J7" i="2"/>
  <c r="H7" i="2"/>
  <c r="F7" i="2"/>
  <c r="E7" i="2"/>
  <c r="AD6" i="2"/>
  <c r="AB6" i="2"/>
  <c r="AC6" i="2" s="1"/>
  <c r="AA6" i="2"/>
  <c r="AJ6" i="2" s="1"/>
  <c r="AQ6" i="2" s="1"/>
  <c r="T6" i="2"/>
  <c r="S6" i="2"/>
  <c r="Z6" i="2" s="1"/>
  <c r="R6" i="2"/>
  <c r="Y6" i="2" s="1"/>
  <c r="Q6" i="2"/>
  <c r="X6" i="2" s="1"/>
  <c r="P6" i="2"/>
  <c r="W6" i="2" s="1"/>
  <c r="O6" i="2"/>
  <c r="V6" i="2" s="1"/>
  <c r="N6" i="2"/>
  <c r="U6" i="2" s="1"/>
  <c r="M6" i="2"/>
  <c r="J6" i="2"/>
  <c r="H6" i="2"/>
  <c r="F6" i="2"/>
  <c r="E6" i="2"/>
  <c r="AD5" i="2"/>
  <c r="AB5" i="2"/>
  <c r="AC5" i="2" s="1"/>
  <c r="AA5" i="2"/>
  <c r="T5" i="2"/>
  <c r="S5" i="2"/>
  <c r="Z5" i="2" s="1"/>
  <c r="R5" i="2"/>
  <c r="Y5" i="2" s="1"/>
  <c r="Q5" i="2"/>
  <c r="X5" i="2" s="1"/>
  <c r="P5" i="2"/>
  <c r="W5" i="2" s="1"/>
  <c r="O5" i="2"/>
  <c r="V5" i="2" s="1"/>
  <c r="N5" i="2"/>
  <c r="U5" i="2" s="1"/>
  <c r="M5" i="2"/>
  <c r="J5" i="2"/>
  <c r="H5" i="2"/>
  <c r="F5" i="2"/>
  <c r="E5" i="2"/>
  <c r="AD4" i="2"/>
  <c r="AC4" i="2"/>
  <c r="AB4" i="2"/>
  <c r="AA4" i="2"/>
  <c r="T4" i="2"/>
  <c r="S4" i="2"/>
  <c r="Z4" i="2" s="1"/>
  <c r="R4" i="2"/>
  <c r="Y4" i="2" s="1"/>
  <c r="Q4" i="2"/>
  <c r="X4" i="2" s="1"/>
  <c r="P4" i="2"/>
  <c r="W4" i="2" s="1"/>
  <c r="O4" i="2"/>
  <c r="V4" i="2" s="1"/>
  <c r="N4" i="2"/>
  <c r="U4" i="2" s="1"/>
  <c r="M4" i="2"/>
  <c r="J4" i="2"/>
  <c r="H4" i="2"/>
  <c r="F4" i="2"/>
  <c r="E4" i="2"/>
  <c r="A3" i="2"/>
  <c r="D314" i="1"/>
  <c r="L313" i="1"/>
  <c r="O313" i="1" s="1"/>
  <c r="L312" i="1"/>
  <c r="O312" i="1" s="1"/>
  <c r="L311" i="1"/>
  <c r="L310" i="1"/>
  <c r="AK243" i="2" s="1"/>
  <c r="AR243" i="2" s="1"/>
  <c r="L309" i="1"/>
  <c r="O308" i="1"/>
  <c r="L307" i="1"/>
  <c r="O307" i="1" s="1"/>
  <c r="L306" i="1"/>
  <c r="L305" i="1"/>
  <c r="O305" i="1" s="1"/>
  <c r="L304" i="1"/>
  <c r="O303" i="1"/>
  <c r="L302" i="1"/>
  <c r="O302" i="1" s="1"/>
  <c r="L301" i="1"/>
  <c r="O301" i="1" s="1"/>
  <c r="L300" i="1"/>
  <c r="O300" i="1" s="1"/>
  <c r="L299" i="1"/>
  <c r="O299" i="1" s="1"/>
  <c r="L298" i="1"/>
  <c r="O298" i="1" s="1"/>
  <c r="L297" i="1"/>
  <c r="O297" i="1" s="1"/>
  <c r="L296" i="1"/>
  <c r="O296" i="1" s="1"/>
  <c r="L295" i="1"/>
  <c r="L294" i="1"/>
  <c r="O293" i="1"/>
  <c r="L292" i="1"/>
  <c r="L291" i="1"/>
  <c r="O291" i="1" s="1"/>
  <c r="L290" i="1"/>
  <c r="O290" i="1" s="1"/>
  <c r="L289" i="1"/>
  <c r="O289" i="1" s="1"/>
  <c r="L288" i="1"/>
  <c r="O288" i="1" s="1"/>
  <c r="L287" i="1"/>
  <c r="O287" i="1" s="1"/>
  <c r="L286" i="1"/>
  <c r="O286" i="1" s="1"/>
  <c r="L285" i="1"/>
  <c r="O284" i="1"/>
  <c r="L283" i="1"/>
  <c r="L282" i="1"/>
  <c r="O282" i="1" s="1"/>
  <c r="L281" i="1"/>
  <c r="L280" i="1"/>
  <c r="O280" i="1" s="1"/>
  <c r="L279" i="1"/>
  <c r="L278" i="1"/>
  <c r="O278" i="1" s="1"/>
  <c r="O277" i="1"/>
  <c r="L276" i="1"/>
  <c r="L275" i="1"/>
  <c r="O274" i="1"/>
  <c r="L272" i="1"/>
  <c r="O272" i="1" s="1"/>
  <c r="L271" i="1"/>
  <c r="L270" i="1"/>
  <c r="L266" i="1"/>
  <c r="L265" i="1"/>
  <c r="O265" i="1" s="1"/>
  <c r="O264" i="1"/>
  <c r="L263" i="1"/>
  <c r="O263" i="1" s="1"/>
  <c r="L262" i="1"/>
  <c r="O261" i="1"/>
  <c r="O260" i="1"/>
  <c r="L259" i="1"/>
  <c r="L258" i="1"/>
  <c r="O258" i="1" s="1"/>
  <c r="O257" i="1"/>
  <c r="L256" i="1"/>
  <c r="L255" i="1"/>
  <c r="L254" i="1"/>
  <c r="L253" i="1"/>
  <c r="L252" i="1"/>
  <c r="O252" i="1" s="1"/>
  <c r="L248" i="1"/>
  <c r="AK194" i="2" s="1"/>
  <c r="AR194" i="2" s="1"/>
  <c r="L247" i="1"/>
  <c r="L246" i="1"/>
  <c r="L245" i="1"/>
  <c r="L244" i="1"/>
  <c r="L243" i="1"/>
  <c r="L242" i="1"/>
  <c r="L241" i="1"/>
  <c r="O241" i="1" s="1"/>
  <c r="L240" i="1"/>
  <c r="O239" i="1"/>
  <c r="L238" i="1"/>
  <c r="O238" i="1" s="1"/>
  <c r="L237" i="1"/>
  <c r="L236" i="1"/>
  <c r="L235" i="1"/>
  <c r="O235" i="1" s="1"/>
  <c r="L234" i="1"/>
  <c r="O234" i="1" s="1"/>
  <c r="L233" i="1"/>
  <c r="L232" i="1"/>
  <c r="L231" i="1"/>
  <c r="O231" i="1" s="1"/>
  <c r="L230" i="1"/>
  <c r="O230" i="1" s="1"/>
  <c r="L229" i="1"/>
  <c r="L227" i="1"/>
  <c r="O227" i="1" s="1"/>
  <c r="L226" i="1"/>
  <c r="O225" i="1"/>
  <c r="L224" i="1"/>
  <c r="O224" i="1" s="1"/>
  <c r="O223" i="1"/>
  <c r="O222" i="1"/>
  <c r="O221" i="1"/>
  <c r="L220" i="1"/>
  <c r="L219" i="1"/>
  <c r="O219" i="1" s="1"/>
  <c r="O218" i="1"/>
  <c r="L217" i="1"/>
  <c r="L216" i="1"/>
  <c r="AK167" i="2" s="1"/>
  <c r="AR167" i="2" s="1"/>
  <c r="J215" i="1"/>
  <c r="AI168" i="2" s="1"/>
  <c r="AP168" i="2" s="1"/>
  <c r="L214" i="1"/>
  <c r="L213" i="1"/>
  <c r="L212" i="1"/>
  <c r="L211" i="1"/>
  <c r="L210" i="1"/>
  <c r="O210" i="1" s="1"/>
  <c r="L209" i="1"/>
  <c r="L208" i="1"/>
  <c r="O208" i="1" s="1"/>
  <c r="L207" i="1"/>
  <c r="L206" i="1"/>
  <c r="O205" i="1"/>
  <c r="L204" i="1"/>
  <c r="R166" i="2" s="1"/>
  <c r="Y166" i="2" s="1"/>
  <c r="L202" i="1"/>
  <c r="L201" i="1"/>
  <c r="O201" i="1" s="1"/>
  <c r="L200" i="1"/>
  <c r="O200" i="1" s="1"/>
  <c r="L199" i="1"/>
  <c r="L198" i="1"/>
  <c r="O197" i="1"/>
  <c r="L196" i="1"/>
  <c r="L195" i="1"/>
  <c r="L194" i="1"/>
  <c r="L193" i="1"/>
  <c r="L192" i="1"/>
  <c r="L191" i="1"/>
  <c r="O189" i="1"/>
  <c r="O188" i="1"/>
  <c r="L187" i="1"/>
  <c r="O186" i="1"/>
  <c r="O184" i="1"/>
  <c r="L183" i="1"/>
  <c r="O183" i="1" s="1"/>
  <c r="O182" i="1"/>
  <c r="L181" i="1"/>
  <c r="L180" i="1"/>
  <c r="L179" i="1"/>
  <c r="O179" i="1" s="1"/>
  <c r="L178" i="1"/>
  <c r="L177" i="1"/>
  <c r="L176" i="1"/>
  <c r="AK129" i="2" s="1"/>
  <c r="AR129" i="2" s="1"/>
  <c r="H175" i="1"/>
  <c r="L175" i="1" s="1"/>
  <c r="O175" i="1" s="1"/>
  <c r="L174" i="1"/>
  <c r="R137" i="2" s="1"/>
  <c r="Y137" i="2" s="1"/>
  <c r="L170" i="1"/>
  <c r="O170" i="1" s="1"/>
  <c r="L169" i="1"/>
  <c r="O169" i="1" s="1"/>
  <c r="L168" i="1"/>
  <c r="O168" i="1" s="1"/>
  <c r="O167" i="1"/>
  <c r="L166" i="1"/>
  <c r="O166" i="1" s="1"/>
  <c r="L165" i="1"/>
  <c r="O165" i="1" s="1"/>
  <c r="L164" i="1"/>
  <c r="O164" i="1" s="1"/>
  <c r="L163" i="1"/>
  <c r="O163" i="1" s="1"/>
  <c r="L162" i="1"/>
  <c r="O162" i="1" s="1"/>
  <c r="L161" i="1"/>
  <c r="O161" i="1" s="1"/>
  <c r="L160" i="1"/>
  <c r="O160" i="1" s="1"/>
  <c r="L159" i="1"/>
  <c r="O159" i="1" s="1"/>
  <c r="L158" i="1"/>
  <c r="O158" i="1" s="1"/>
  <c r="L157" i="1"/>
  <c r="O157" i="1" s="1"/>
  <c r="L156" i="1"/>
  <c r="O156" i="1" s="1"/>
  <c r="L154" i="1"/>
  <c r="O154" i="1" s="1"/>
  <c r="L153" i="1"/>
  <c r="O153" i="1" s="1"/>
  <c r="L152" i="1"/>
  <c r="O152" i="1" s="1"/>
  <c r="L151" i="1"/>
  <c r="O151" i="1" s="1"/>
  <c r="L150" i="1"/>
  <c r="O150" i="1" s="1"/>
  <c r="L149" i="1"/>
  <c r="O149" i="1" s="1"/>
  <c r="O148" i="1"/>
  <c r="L147" i="1"/>
  <c r="O147" i="1" s="1"/>
  <c r="L146" i="1"/>
  <c r="S107" i="2" s="1"/>
  <c r="Z107" i="2" s="1"/>
  <c r="L144" i="1"/>
  <c r="O144" i="1" s="1"/>
  <c r="L143" i="1"/>
  <c r="O143" i="1" s="1"/>
  <c r="L142" i="1"/>
  <c r="R106" i="2" s="1"/>
  <c r="Y106" i="2" s="1"/>
  <c r="L141" i="1"/>
  <c r="O141" i="1" s="1"/>
  <c r="L140" i="1"/>
  <c r="O140" i="1" s="1"/>
  <c r="L139" i="1"/>
  <c r="O139" i="1" s="1"/>
  <c r="O138" i="1"/>
  <c r="O137" i="1"/>
  <c r="L136" i="1"/>
  <c r="O136" i="1" s="1"/>
  <c r="L135" i="1"/>
  <c r="O135" i="1" s="1"/>
  <c r="L134" i="1"/>
  <c r="O133" i="1"/>
  <c r="O132" i="1"/>
  <c r="L131" i="1"/>
  <c r="O131" i="1" s="1"/>
  <c r="O130" i="1"/>
  <c r="L129" i="1"/>
  <c r="O129" i="1" s="1"/>
  <c r="O128" i="1"/>
  <c r="O127" i="1"/>
  <c r="L124" i="1"/>
  <c r="L123" i="1"/>
  <c r="L119" i="1"/>
  <c r="O119" i="1" s="1"/>
  <c r="L118" i="1"/>
  <c r="O117" i="1"/>
  <c r="L116" i="1"/>
  <c r="L115" i="1"/>
  <c r="O115" i="1" s="1"/>
  <c r="L114" i="1"/>
  <c r="O114" i="1" s="1"/>
  <c r="L113" i="1"/>
  <c r="O113" i="1" s="1"/>
  <c r="L112" i="1"/>
  <c r="O112" i="1" s="1"/>
  <c r="L111" i="1"/>
  <c r="R83" i="2" s="1"/>
  <c r="Y83" i="2" s="1"/>
  <c r="O107" i="1"/>
  <c r="L106" i="1"/>
  <c r="L105" i="1"/>
  <c r="L104" i="1"/>
  <c r="L103" i="1"/>
  <c r="L102" i="1"/>
  <c r="O102" i="1" s="1"/>
  <c r="L101" i="1"/>
  <c r="L97" i="1"/>
  <c r="L96" i="1"/>
  <c r="O96" i="1" s="1"/>
  <c r="L95" i="1"/>
  <c r="L94" i="1"/>
  <c r="O94" i="1" s="1"/>
  <c r="L93" i="1"/>
  <c r="S69" i="2" s="1"/>
  <c r="Z69" i="2" s="1"/>
  <c r="L89" i="1"/>
  <c r="O89" i="1" s="1"/>
  <c r="O88" i="1"/>
  <c r="L87" i="1"/>
  <c r="S64" i="2" s="1"/>
  <c r="Z64" i="2" s="1"/>
  <c r="O86" i="1"/>
  <c r="O85" i="1"/>
  <c r="L84" i="1"/>
  <c r="O84" i="1" s="1"/>
  <c r="O83" i="1"/>
  <c r="L82" i="1"/>
  <c r="O82" i="1" s="1"/>
  <c r="L81" i="1"/>
  <c r="O81" i="1" s="1"/>
  <c r="L80" i="1"/>
  <c r="O80" i="1" s="1"/>
  <c r="O79" i="1"/>
  <c r="L78" i="1"/>
  <c r="O78" i="1" s="1"/>
  <c r="O77" i="1"/>
  <c r="L76" i="1"/>
  <c r="O76" i="1" s="1"/>
  <c r="L75" i="1"/>
  <c r="O75" i="1" s="1"/>
  <c r="L74" i="1"/>
  <c r="S62" i="2" s="1"/>
  <c r="Z62" i="2" s="1"/>
  <c r="O73" i="1"/>
  <c r="L72" i="1"/>
  <c r="O72" i="1" s="1"/>
  <c r="O71" i="1"/>
  <c r="L70" i="1"/>
  <c r="L69" i="1"/>
  <c r="L68" i="1"/>
  <c r="L67" i="1"/>
  <c r="L66" i="1"/>
  <c r="L65" i="1"/>
  <c r="L64" i="1"/>
  <c r="L63" i="1"/>
  <c r="L62" i="1"/>
  <c r="S49" i="2" s="1"/>
  <c r="Z49" i="2" s="1"/>
  <c r="L61" i="1"/>
  <c r="O61" i="1" s="1"/>
  <c r="L60" i="1"/>
  <c r="L59" i="1"/>
  <c r="L58" i="1"/>
  <c r="O58" i="1" s="1"/>
  <c r="L57" i="1"/>
  <c r="O57" i="1" s="1"/>
  <c r="L56" i="1"/>
  <c r="L55" i="1"/>
  <c r="S40" i="2" s="1"/>
  <c r="Z40" i="2" s="1"/>
  <c r="L52" i="1"/>
  <c r="L51" i="1"/>
  <c r="L50" i="1"/>
  <c r="O50" i="1" s="1"/>
  <c r="L49" i="1"/>
  <c r="O49" i="1" s="1"/>
  <c r="O48" i="1"/>
  <c r="L47" i="1"/>
  <c r="L46" i="1"/>
  <c r="O45" i="1"/>
  <c r="L44" i="1"/>
  <c r="S36" i="2" s="1"/>
  <c r="Z36" i="2" s="1"/>
  <c r="O43" i="1"/>
  <c r="L42" i="1"/>
  <c r="O42" i="1" s="1"/>
  <c r="L41" i="1"/>
  <c r="O41" i="1" s="1"/>
  <c r="O40" i="1"/>
  <c r="L39" i="1"/>
  <c r="O39" i="1" s="1"/>
  <c r="O38" i="1"/>
  <c r="L37" i="1"/>
  <c r="O37" i="1" s="1"/>
  <c r="O36" i="1"/>
  <c r="L35" i="1"/>
  <c r="L34" i="1"/>
  <c r="O34" i="1" s="1"/>
  <c r="L33" i="1"/>
  <c r="S31" i="2" s="1"/>
  <c r="Z31" i="2" s="1"/>
  <c r="G33" i="1"/>
  <c r="N31" i="2" s="1"/>
  <c r="U31" i="2" s="1"/>
  <c r="O31" i="1"/>
  <c r="L30" i="1"/>
  <c r="O30" i="1" s="1"/>
  <c r="L29" i="1"/>
  <c r="O29" i="1" s="1"/>
  <c r="O28" i="1"/>
  <c r="L27" i="1"/>
  <c r="O27" i="1" s="1"/>
  <c r="O26" i="1"/>
  <c r="O25" i="1"/>
  <c r="O24" i="1"/>
  <c r="L23" i="1"/>
  <c r="L22" i="1"/>
  <c r="L21" i="1"/>
  <c r="L20" i="1"/>
  <c r="O19" i="1"/>
  <c r="L17" i="1"/>
  <c r="O17" i="1" s="1"/>
  <c r="L16" i="1"/>
  <c r="O15" i="1"/>
  <c r="O10" i="1"/>
  <c r="N10" i="1"/>
  <c r="M10" i="1"/>
  <c r="L10" i="1"/>
  <c r="K10" i="1"/>
  <c r="J10" i="1"/>
  <c r="I10" i="1"/>
  <c r="H10" i="1"/>
  <c r="G10" i="1"/>
  <c r="F10" i="1"/>
  <c r="E10" i="1"/>
  <c r="D10" i="1"/>
  <c r="B10" i="1"/>
  <c r="AK219" i="2" l="1"/>
  <c r="AR219" i="2" s="1"/>
  <c r="AK165" i="2"/>
  <c r="AR165" i="2" s="1"/>
  <c r="AK144" i="2"/>
  <c r="AR144" i="2" s="1"/>
  <c r="AK148" i="2"/>
  <c r="AR148" i="2" s="1"/>
  <c r="AK229" i="2"/>
  <c r="AR229" i="2" s="1"/>
  <c r="AK133" i="2"/>
  <c r="AR133" i="2" s="1"/>
  <c r="AK178" i="2"/>
  <c r="AR178" i="2" s="1"/>
  <c r="AK182" i="2"/>
  <c r="AR182" i="2" s="1"/>
  <c r="AK186" i="2"/>
  <c r="AR186" i="2" s="1"/>
  <c r="AK190" i="2"/>
  <c r="AR190" i="2" s="1"/>
  <c r="AK197" i="2"/>
  <c r="AR197" i="2" s="1"/>
  <c r="AK200" i="2"/>
  <c r="AR200" i="2" s="1"/>
  <c r="S207" i="2"/>
  <c r="Z207" i="2" s="1"/>
  <c r="S240" i="2"/>
  <c r="Z240" i="2" s="1"/>
  <c r="AK244" i="2"/>
  <c r="AR244" i="2" s="1"/>
  <c r="AJ10" i="2"/>
  <c r="AQ10" i="2" s="1"/>
  <c r="AJ18" i="2"/>
  <c r="AQ18" i="2" s="1"/>
  <c r="R62" i="2"/>
  <c r="Y62" i="2" s="1"/>
  <c r="R160" i="2"/>
  <c r="Y160" i="2" s="1"/>
  <c r="R53" i="2"/>
  <c r="Y53" i="2" s="1"/>
  <c r="AK9" i="2"/>
  <c r="AR9" i="2" s="1"/>
  <c r="AK188" i="2"/>
  <c r="AR188" i="2" s="1"/>
  <c r="AK192" i="2"/>
  <c r="AR192" i="2" s="1"/>
  <c r="AK195" i="2"/>
  <c r="AR195" i="2" s="1"/>
  <c r="AK212" i="2"/>
  <c r="AR212" i="2" s="1"/>
  <c r="AK242" i="2"/>
  <c r="AR242" i="2" s="1"/>
  <c r="R43" i="2"/>
  <c r="Y43" i="2" s="1"/>
  <c r="AK215" i="2"/>
  <c r="AR215" i="2" s="1"/>
  <c r="R33" i="2"/>
  <c r="Y33" i="2" s="1"/>
  <c r="B36" i="2"/>
  <c r="R58" i="2"/>
  <c r="Y58" i="2" s="1"/>
  <c r="R47" i="2"/>
  <c r="Y47" i="2" s="1"/>
  <c r="R85" i="2"/>
  <c r="Y85" i="2" s="1"/>
  <c r="R86" i="2"/>
  <c r="Y86" i="2" s="1"/>
  <c r="B130" i="2"/>
  <c r="B161" i="2"/>
  <c r="AK49" i="2"/>
  <c r="AR49" i="2" s="1"/>
  <c r="R36" i="2"/>
  <c r="Y36" i="2" s="1"/>
  <c r="B40" i="2"/>
  <c r="B55" i="2"/>
  <c r="B195" i="2"/>
  <c r="R244" i="2"/>
  <c r="Y244" i="2" s="1"/>
  <c r="R28" i="2"/>
  <c r="Y28" i="2" s="1"/>
  <c r="R24" i="2"/>
  <c r="Y24" i="2" s="1"/>
  <c r="R65" i="2"/>
  <c r="Y65" i="2" s="1"/>
  <c r="R90" i="2"/>
  <c r="Y90" i="2" s="1"/>
  <c r="AJ117" i="2"/>
  <c r="AQ117" i="2" s="1"/>
  <c r="AK75" i="2"/>
  <c r="AR75" i="2" s="1"/>
  <c r="AK179" i="2"/>
  <c r="AR179" i="2" s="1"/>
  <c r="AK183" i="2"/>
  <c r="AR183" i="2" s="1"/>
  <c r="S210" i="2"/>
  <c r="Z210" i="2" s="1"/>
  <c r="R27" i="2"/>
  <c r="Y27" i="2" s="1"/>
  <c r="R41" i="2"/>
  <c r="Y41" i="2" s="1"/>
  <c r="R49" i="2"/>
  <c r="Y49" i="2" s="1"/>
  <c r="R54" i="2"/>
  <c r="Y54" i="2" s="1"/>
  <c r="R56" i="2"/>
  <c r="Y56" i="2" s="1"/>
  <c r="R66" i="2"/>
  <c r="Y66" i="2" s="1"/>
  <c r="R67" i="2"/>
  <c r="Y67" i="2" s="1"/>
  <c r="R68" i="2"/>
  <c r="Y68" i="2" s="1"/>
  <c r="R69" i="2"/>
  <c r="Y69" i="2" s="1"/>
  <c r="R70" i="2"/>
  <c r="Y70" i="2" s="1"/>
  <c r="R71" i="2"/>
  <c r="Y71" i="2" s="1"/>
  <c r="R72" i="2"/>
  <c r="Y72" i="2" s="1"/>
  <c r="R73" i="2"/>
  <c r="Y73" i="2" s="1"/>
  <c r="R74" i="2"/>
  <c r="Y74" i="2" s="1"/>
  <c r="R128" i="2"/>
  <c r="Y128" i="2" s="1"/>
  <c r="R157" i="2"/>
  <c r="Y157" i="2" s="1"/>
  <c r="B198" i="2"/>
  <c r="AJ113" i="2"/>
  <c r="AQ113" i="2" s="1"/>
  <c r="AK175" i="2"/>
  <c r="AR175" i="2" s="1"/>
  <c r="AK230" i="2"/>
  <c r="AR230" i="2" s="1"/>
  <c r="AK239" i="2"/>
  <c r="AR239" i="2" s="1"/>
  <c r="R23" i="2"/>
  <c r="Y23" i="2" s="1"/>
  <c r="R31" i="2"/>
  <c r="Y31" i="2" s="1"/>
  <c r="R45" i="2"/>
  <c r="Y45" i="2" s="1"/>
  <c r="R60" i="2"/>
  <c r="Y60" i="2" s="1"/>
  <c r="R84" i="2"/>
  <c r="Y84" i="2" s="1"/>
  <c r="AJ89" i="2"/>
  <c r="AQ89" i="2" s="1"/>
  <c r="AJ7" i="2"/>
  <c r="AQ7" i="2" s="1"/>
  <c r="AJ34" i="2"/>
  <c r="AQ34" i="2" s="1"/>
  <c r="AJ88" i="2"/>
  <c r="AQ88" i="2" s="1"/>
  <c r="R105" i="2"/>
  <c r="Y105" i="2" s="1"/>
  <c r="AJ111" i="2"/>
  <c r="AQ111" i="2" s="1"/>
  <c r="R118" i="2"/>
  <c r="Y118" i="2" s="1"/>
  <c r="R122" i="2"/>
  <c r="Y122" i="2" s="1"/>
  <c r="R134" i="2"/>
  <c r="Y134" i="2" s="1"/>
  <c r="R152" i="2"/>
  <c r="Y152" i="2" s="1"/>
  <c r="AJ154" i="2"/>
  <c r="AQ154" i="2" s="1"/>
  <c r="R162" i="2"/>
  <c r="Y162" i="2" s="1"/>
  <c r="R165" i="2"/>
  <c r="Y165" i="2" s="1"/>
  <c r="R167" i="2"/>
  <c r="Y167" i="2" s="1"/>
  <c r="AJ167" i="2"/>
  <c r="AQ167" i="2" s="1"/>
  <c r="R168" i="2"/>
  <c r="Y168" i="2" s="1"/>
  <c r="R173" i="2"/>
  <c r="Y173" i="2" s="1"/>
  <c r="R176" i="2"/>
  <c r="Y176" i="2" s="1"/>
  <c r="AJ189" i="2"/>
  <c r="AQ189" i="2" s="1"/>
  <c r="AJ191" i="2"/>
  <c r="AQ191" i="2" s="1"/>
  <c r="AJ193" i="2"/>
  <c r="AQ193" i="2" s="1"/>
  <c r="R201" i="2"/>
  <c r="Y201" i="2" s="1"/>
  <c r="R211" i="2"/>
  <c r="Y211" i="2" s="1"/>
  <c r="R212" i="2"/>
  <c r="Y212" i="2" s="1"/>
  <c r="R216" i="2"/>
  <c r="Y216" i="2" s="1"/>
  <c r="R220" i="2"/>
  <c r="Y220" i="2" s="1"/>
  <c r="R224" i="2"/>
  <c r="Y224" i="2" s="1"/>
  <c r="R227" i="2"/>
  <c r="Y227" i="2" s="1"/>
  <c r="R231" i="2"/>
  <c r="Y231" i="2" s="1"/>
  <c r="R235" i="2"/>
  <c r="Y235" i="2" s="1"/>
  <c r="AJ242" i="2"/>
  <c r="AQ242" i="2" s="1"/>
  <c r="AJ35" i="2"/>
  <c r="AQ35" i="2" s="1"/>
  <c r="R115" i="2"/>
  <c r="Y115" i="2" s="1"/>
  <c r="R132" i="2"/>
  <c r="Y132" i="2" s="1"/>
  <c r="AJ133" i="2"/>
  <c r="AQ133" i="2" s="1"/>
  <c r="R135" i="2"/>
  <c r="Y135" i="2" s="1"/>
  <c r="AJ145" i="2"/>
  <c r="AQ145" i="2" s="1"/>
  <c r="R155" i="2"/>
  <c r="Y155" i="2" s="1"/>
  <c r="R158" i="2"/>
  <c r="Y158" i="2" s="1"/>
  <c r="R163" i="2"/>
  <c r="Y163" i="2" s="1"/>
  <c r="AJ194" i="2"/>
  <c r="AQ194" i="2" s="1"/>
  <c r="R195" i="2"/>
  <c r="Y195" i="2" s="1"/>
  <c r="R198" i="2"/>
  <c r="Y198" i="2" s="1"/>
  <c r="R202" i="2"/>
  <c r="Y202" i="2" s="1"/>
  <c r="R213" i="2"/>
  <c r="Y213" i="2" s="1"/>
  <c r="AJ215" i="2"/>
  <c r="AQ215" i="2" s="1"/>
  <c r="R217" i="2"/>
  <c r="Y217" i="2" s="1"/>
  <c r="R221" i="2"/>
  <c r="Y221" i="2" s="1"/>
  <c r="R228" i="2"/>
  <c r="Y228" i="2" s="1"/>
  <c r="R232" i="2"/>
  <c r="Y232" i="2" s="1"/>
  <c r="AJ234" i="2"/>
  <c r="AQ234" i="2" s="1"/>
  <c r="R236" i="2"/>
  <c r="Y236" i="2" s="1"/>
  <c r="AJ243" i="2"/>
  <c r="AQ243" i="2" s="1"/>
  <c r="R119" i="2"/>
  <c r="Y119" i="2" s="1"/>
  <c r="R123" i="2"/>
  <c r="Y123" i="2" s="1"/>
  <c r="AJ4" i="2"/>
  <c r="AQ4" i="2" s="1"/>
  <c r="AJ5" i="2"/>
  <c r="AQ5" i="2" s="1"/>
  <c r="AJ9" i="2"/>
  <c r="AQ9" i="2" s="1"/>
  <c r="AJ17" i="2"/>
  <c r="AQ17" i="2" s="1"/>
  <c r="AJ21" i="2"/>
  <c r="AQ21" i="2" s="1"/>
  <c r="R25" i="2"/>
  <c r="Y25" i="2" s="1"/>
  <c r="R29" i="2"/>
  <c r="Y29" i="2" s="1"/>
  <c r="R34" i="2"/>
  <c r="Y34" i="2" s="1"/>
  <c r="R44" i="2"/>
  <c r="Y44" i="2" s="1"/>
  <c r="R46" i="2"/>
  <c r="Y46" i="2" s="1"/>
  <c r="R48" i="2"/>
  <c r="Y48" i="2" s="1"/>
  <c r="AJ54" i="2"/>
  <c r="AQ54" i="2" s="1"/>
  <c r="R64" i="2"/>
  <c r="Y64" i="2" s="1"/>
  <c r="R87" i="2"/>
  <c r="Y87" i="2" s="1"/>
  <c r="R88" i="2"/>
  <c r="Y88" i="2" s="1"/>
  <c r="R89" i="2"/>
  <c r="Y89" i="2" s="1"/>
  <c r="R103" i="2"/>
  <c r="Y103" i="2" s="1"/>
  <c r="R107" i="2"/>
  <c r="Y107" i="2" s="1"/>
  <c r="R116" i="2"/>
  <c r="Y116" i="2" s="1"/>
  <c r="AJ118" i="2"/>
  <c r="AQ118" i="2" s="1"/>
  <c r="R120" i="2"/>
  <c r="Y120" i="2" s="1"/>
  <c r="R124" i="2"/>
  <c r="Y124" i="2" s="1"/>
  <c r="AJ125" i="2"/>
  <c r="AQ125" i="2" s="1"/>
  <c r="AJ129" i="2"/>
  <c r="AQ129" i="2" s="1"/>
  <c r="R130" i="2"/>
  <c r="Y130" i="2" s="1"/>
  <c r="R136" i="2"/>
  <c r="Y136" i="2" s="1"/>
  <c r="R138" i="2"/>
  <c r="Y138" i="2" s="1"/>
  <c r="AJ144" i="2"/>
  <c r="AQ144" i="2" s="1"/>
  <c r="R146" i="2"/>
  <c r="Y146" i="2" s="1"/>
  <c r="R156" i="2"/>
  <c r="Y156" i="2" s="1"/>
  <c r="R161" i="2"/>
  <c r="Y161" i="2" s="1"/>
  <c r="AJ162" i="2"/>
  <c r="AQ162" i="2" s="1"/>
  <c r="R164" i="2"/>
  <c r="Y164" i="2" s="1"/>
  <c r="AJ165" i="2"/>
  <c r="AQ165" i="2" s="1"/>
  <c r="AH168" i="2"/>
  <c r="AO168" i="2" s="1"/>
  <c r="R171" i="2"/>
  <c r="Y171" i="2" s="1"/>
  <c r="AJ177" i="2"/>
  <c r="AQ177" i="2" s="1"/>
  <c r="AJ178" i="2"/>
  <c r="AQ178" i="2" s="1"/>
  <c r="AJ182" i="2"/>
  <c r="AQ182" i="2" s="1"/>
  <c r="AJ186" i="2"/>
  <c r="AQ186" i="2" s="1"/>
  <c r="AJ188" i="2"/>
  <c r="AQ188" i="2" s="1"/>
  <c r="R196" i="2"/>
  <c r="Y196" i="2" s="1"/>
  <c r="R199" i="2"/>
  <c r="Y199" i="2" s="1"/>
  <c r="AJ212" i="2"/>
  <c r="AQ212" i="2" s="1"/>
  <c r="R214" i="2"/>
  <c r="Y214" i="2" s="1"/>
  <c r="R218" i="2"/>
  <c r="Y218" i="2" s="1"/>
  <c r="R222" i="2"/>
  <c r="Y222" i="2" s="1"/>
  <c r="R225" i="2"/>
  <c r="Y225" i="2" s="1"/>
  <c r="AJ227" i="2"/>
  <c r="AQ227" i="2" s="1"/>
  <c r="R229" i="2"/>
  <c r="Y229" i="2" s="1"/>
  <c r="R233" i="2"/>
  <c r="Y233" i="2" s="1"/>
  <c r="AJ235" i="2"/>
  <c r="AQ235" i="2" s="1"/>
  <c r="R237" i="2"/>
  <c r="Y237" i="2" s="1"/>
  <c r="AJ239" i="2"/>
  <c r="AQ239" i="2" s="1"/>
  <c r="R242" i="2"/>
  <c r="Y242" i="2" s="1"/>
  <c r="AJ244" i="2"/>
  <c r="AQ244" i="2" s="1"/>
  <c r="AJ8" i="2"/>
  <c r="AQ8" i="2" s="1"/>
  <c r="AJ15" i="2"/>
  <c r="AQ15" i="2" s="1"/>
  <c r="R26" i="2"/>
  <c r="Y26" i="2" s="1"/>
  <c r="R30" i="2"/>
  <c r="Y30" i="2" s="1"/>
  <c r="R35" i="2"/>
  <c r="Y35" i="2" s="1"/>
  <c r="AJ38" i="2"/>
  <c r="AQ38" i="2" s="1"/>
  <c r="R40" i="2"/>
  <c r="Y40" i="2" s="1"/>
  <c r="R55" i="2"/>
  <c r="Y55" i="2" s="1"/>
  <c r="R57" i="2"/>
  <c r="Y57" i="2" s="1"/>
  <c r="R59" i="2"/>
  <c r="Y59" i="2" s="1"/>
  <c r="R61" i="2"/>
  <c r="Y61" i="2" s="1"/>
  <c r="AJ68" i="2"/>
  <c r="AQ68" i="2" s="1"/>
  <c r="AJ72" i="2"/>
  <c r="AQ72" i="2" s="1"/>
  <c r="R82" i="2"/>
  <c r="Y82" i="2" s="1"/>
  <c r="AJ99" i="2"/>
  <c r="AQ99" i="2" s="1"/>
  <c r="R104" i="2"/>
  <c r="Y104" i="2" s="1"/>
  <c r="R117" i="2"/>
  <c r="Y117" i="2" s="1"/>
  <c r="R121" i="2"/>
  <c r="Y121" i="2" s="1"/>
  <c r="R129" i="2"/>
  <c r="Y129" i="2" s="1"/>
  <c r="R131" i="2"/>
  <c r="Y131" i="2" s="1"/>
  <c r="AJ132" i="2"/>
  <c r="AQ132" i="2" s="1"/>
  <c r="R133" i="2"/>
  <c r="Y133" i="2" s="1"/>
  <c r="AJ139" i="2"/>
  <c r="AQ139" i="2" s="1"/>
  <c r="AJ143" i="2"/>
  <c r="AQ143" i="2" s="1"/>
  <c r="AJ147" i="2"/>
  <c r="AQ147" i="2" s="1"/>
  <c r="R170" i="2"/>
  <c r="Y170" i="2" s="1"/>
  <c r="R172" i="2"/>
  <c r="Y172" i="2" s="1"/>
  <c r="R197" i="2"/>
  <c r="Y197" i="2" s="1"/>
  <c r="R200" i="2"/>
  <c r="Y200" i="2" s="1"/>
  <c r="AJ210" i="2"/>
  <c r="AQ210" i="2" s="1"/>
  <c r="AJ213" i="2"/>
  <c r="AQ213" i="2" s="1"/>
  <c r="R215" i="2"/>
  <c r="Y215" i="2" s="1"/>
  <c r="R219" i="2"/>
  <c r="Y219" i="2" s="1"/>
  <c r="AJ221" i="2"/>
  <c r="AQ221" i="2" s="1"/>
  <c r="R223" i="2"/>
  <c r="Y223" i="2" s="1"/>
  <c r="R226" i="2"/>
  <c r="Y226" i="2" s="1"/>
  <c r="R230" i="2"/>
  <c r="Y230" i="2" s="1"/>
  <c r="R234" i="2"/>
  <c r="Y234" i="2" s="1"/>
  <c r="AJ236" i="2"/>
  <c r="AQ236" i="2" s="1"/>
  <c r="R243" i="2"/>
  <c r="Y243" i="2" s="1"/>
  <c r="H6" i="5"/>
  <c r="I41" i="4"/>
  <c r="I44" i="4"/>
  <c r="H13" i="5"/>
  <c r="H16" i="3"/>
  <c r="H36" i="5"/>
  <c r="I42" i="4"/>
  <c r="T37" i="2"/>
  <c r="H29" i="5"/>
  <c r="H17" i="5"/>
  <c r="H21" i="5"/>
  <c r="H38" i="5"/>
  <c r="I18" i="4"/>
  <c r="I16" i="4"/>
  <c r="I33" i="4"/>
  <c r="I26" i="4"/>
  <c r="I31" i="4"/>
  <c r="I17" i="4"/>
  <c r="H35" i="5"/>
  <c r="H40" i="5"/>
  <c r="H16" i="5"/>
  <c r="H23" i="5"/>
  <c r="H9" i="5"/>
  <c r="H33" i="5"/>
  <c r="H15" i="5"/>
  <c r="I8" i="4"/>
  <c r="I6" i="4"/>
  <c r="I38" i="4"/>
  <c r="I24" i="4"/>
  <c r="I5" i="4"/>
  <c r="H45" i="5"/>
  <c r="I15" i="4"/>
  <c r="I14" i="4"/>
  <c r="H22" i="5"/>
  <c r="I37" i="4"/>
  <c r="I23" i="4"/>
  <c r="H18" i="5"/>
  <c r="H44" i="5"/>
  <c r="H5" i="5"/>
  <c r="I20" i="4"/>
  <c r="H26" i="3"/>
  <c r="H8" i="5"/>
  <c r="I43" i="4"/>
  <c r="H5" i="3"/>
  <c r="H37" i="3"/>
  <c r="AK130" i="2"/>
  <c r="AR130" i="2" s="1"/>
  <c r="S175" i="2"/>
  <c r="Z175" i="2" s="1"/>
  <c r="AK164" i="2"/>
  <c r="AR164" i="2" s="1"/>
  <c r="AK88" i="2"/>
  <c r="AR88" i="2" s="1"/>
  <c r="B241" i="2"/>
  <c r="AK241" i="2"/>
  <c r="AR241" i="2" s="1"/>
  <c r="AK208" i="2"/>
  <c r="AR208" i="2" s="1"/>
  <c r="AK163" i="2"/>
  <c r="AR163" i="2" s="1"/>
  <c r="AK198" i="2"/>
  <c r="AR198" i="2" s="1"/>
  <c r="AK209" i="2"/>
  <c r="AR209" i="2" s="1"/>
  <c r="AK213" i="2"/>
  <c r="AR213" i="2" s="1"/>
  <c r="AK217" i="2"/>
  <c r="AR217" i="2" s="1"/>
  <c r="AK221" i="2"/>
  <c r="AR221" i="2" s="1"/>
  <c r="B177" i="2"/>
  <c r="AF164" i="2"/>
  <c r="AM164" i="2" s="1"/>
  <c r="AL240" i="2"/>
  <c r="N241" i="2"/>
  <c r="U241" i="2" s="1"/>
  <c r="AK44" i="2"/>
  <c r="AR44" i="2" s="1"/>
  <c r="AK74" i="2"/>
  <c r="AR74" i="2" s="1"/>
  <c r="AD68" i="2"/>
  <c r="AK143" i="2"/>
  <c r="AR143" i="2" s="1"/>
  <c r="AK147" i="2"/>
  <c r="AR147" i="2" s="1"/>
  <c r="AK227" i="2"/>
  <c r="AR227" i="2" s="1"/>
  <c r="B159" i="2"/>
  <c r="AG199" i="2"/>
  <c r="AN199" i="2" s="1"/>
  <c r="B207" i="2"/>
  <c r="AI235" i="2"/>
  <c r="AP235" i="2" s="1"/>
  <c r="H45" i="3"/>
  <c r="H29" i="3"/>
  <c r="H17" i="3"/>
  <c r="AK76" i="2"/>
  <c r="AR76" i="2" s="1"/>
  <c r="S177" i="2"/>
  <c r="Z177" i="2" s="1"/>
  <c r="H44" i="3"/>
  <c r="H40" i="3"/>
  <c r="H32" i="3"/>
  <c r="H24" i="3"/>
  <c r="H12" i="3"/>
  <c r="H8" i="3"/>
  <c r="H43" i="3"/>
  <c r="H39" i="3"/>
  <c r="H23" i="3"/>
  <c r="AK158" i="2"/>
  <c r="AR158" i="2" s="1"/>
  <c r="AK189" i="2"/>
  <c r="AR189" i="2" s="1"/>
  <c r="AK193" i="2"/>
  <c r="AR193" i="2" s="1"/>
  <c r="AK196" i="2"/>
  <c r="AR196" i="2" s="1"/>
  <c r="AK206" i="2"/>
  <c r="AR206" i="2" s="1"/>
  <c r="AJ59" i="2"/>
  <c r="AQ59" i="2" s="1"/>
  <c r="B89" i="2"/>
  <c r="AC92" i="2"/>
  <c r="H36" i="3" s="1"/>
  <c r="N240" i="2"/>
  <c r="U240" i="2" s="1"/>
  <c r="H42" i="3"/>
  <c r="H30" i="3"/>
  <c r="H18" i="3"/>
  <c r="H14" i="3"/>
  <c r="AL242" i="2"/>
  <c r="B42" i="2"/>
  <c r="AC155" i="2"/>
  <c r="B185" i="2"/>
  <c r="B209" i="2"/>
  <c r="AK46" i="2"/>
  <c r="AR46" i="2" s="1"/>
  <c r="AK86" i="2"/>
  <c r="AR86" i="2" s="1"/>
  <c r="S90" i="2"/>
  <c r="Z90" i="2" s="1"/>
  <c r="AK139" i="2"/>
  <c r="AR139" i="2" s="1"/>
  <c r="AK160" i="2"/>
  <c r="AR160" i="2" s="1"/>
  <c r="AJ107" i="2"/>
  <c r="AQ107" i="2" s="1"/>
  <c r="AG133" i="2"/>
  <c r="AN133" i="2" s="1"/>
  <c r="B140" i="2"/>
  <c r="AJ160" i="2"/>
  <c r="AQ160" i="2" s="1"/>
  <c r="B240" i="2"/>
  <c r="O240" i="2"/>
  <c r="V240" i="2" s="1"/>
  <c r="P241" i="2"/>
  <c r="W241" i="2" s="1"/>
  <c r="AK72" i="2"/>
  <c r="AR72" i="2" s="1"/>
  <c r="AK157" i="2"/>
  <c r="AR157" i="2" s="1"/>
  <c r="AK166" i="2"/>
  <c r="AR166" i="2" s="1"/>
  <c r="B12" i="2"/>
  <c r="AL33" i="2"/>
  <c r="AG130" i="2"/>
  <c r="AN130" i="2" s="1"/>
  <c r="AG132" i="2"/>
  <c r="AN132" i="2" s="1"/>
  <c r="AG159" i="2"/>
  <c r="AN159" i="2" s="1"/>
  <c r="AK43" i="2"/>
  <c r="AR43" i="2" s="1"/>
  <c r="AK77" i="2"/>
  <c r="AR77" i="2" s="1"/>
  <c r="AK145" i="2"/>
  <c r="AR145" i="2" s="1"/>
  <c r="AK191" i="2"/>
  <c r="AR191" i="2" s="1"/>
  <c r="O270" i="1"/>
  <c r="O306" i="1"/>
  <c r="AG12" i="2"/>
  <c r="AN12" i="2" s="1"/>
  <c r="AG25" i="2"/>
  <c r="AN25" i="2" s="1"/>
  <c r="AG40" i="2"/>
  <c r="AN40" i="2" s="1"/>
  <c r="AF43" i="2"/>
  <c r="AM43" i="2" s="1"/>
  <c r="AL62" i="2"/>
  <c r="B71" i="2"/>
  <c r="AF92" i="2"/>
  <c r="AM92" i="2" s="1"/>
  <c r="AD115" i="2"/>
  <c r="AC118" i="2"/>
  <c r="B169" i="2"/>
  <c r="B178" i="2"/>
  <c r="AH95" i="2"/>
  <c r="AO95" i="2" s="1"/>
  <c r="AJ122" i="2"/>
  <c r="AQ122" i="2" s="1"/>
  <c r="B145" i="2"/>
  <c r="AI145" i="2"/>
  <c r="AP145" i="2" s="1"/>
  <c r="AI150" i="2"/>
  <c r="AP150" i="2" s="1"/>
  <c r="AJ169" i="2"/>
  <c r="AQ169" i="2" s="1"/>
  <c r="AI174" i="2"/>
  <c r="AP174" i="2" s="1"/>
  <c r="O177" i="2"/>
  <c r="V177" i="2" s="1"/>
  <c r="AI178" i="2"/>
  <c r="AP178" i="2" s="1"/>
  <c r="AI186" i="2"/>
  <c r="AP186" i="2" s="1"/>
  <c r="AH191" i="2"/>
  <c r="AO191" i="2" s="1"/>
  <c r="AK146" i="2"/>
  <c r="AR146" i="2" s="1"/>
  <c r="AK150" i="2"/>
  <c r="AR150" i="2" s="1"/>
  <c r="B78" i="2"/>
  <c r="N98" i="2"/>
  <c r="U98" i="2" s="1"/>
  <c r="AJ98" i="2"/>
  <c r="AQ98" i="2" s="1"/>
  <c r="AK39" i="2"/>
  <c r="AR39" i="2" s="1"/>
  <c r="AK134" i="2"/>
  <c r="AR134" i="2" s="1"/>
  <c r="AK151" i="2"/>
  <c r="AR151" i="2" s="1"/>
  <c r="AK162" i="2"/>
  <c r="AR162" i="2" s="1"/>
  <c r="B25" i="2"/>
  <c r="AG30" i="2"/>
  <c r="AN30" i="2" s="1"/>
  <c r="O42" i="2"/>
  <c r="V42" i="2" s="1"/>
  <c r="AF47" i="2"/>
  <c r="AM47" i="2" s="1"/>
  <c r="AH55" i="2"/>
  <c r="AO55" i="2" s="1"/>
  <c r="AG68" i="2"/>
  <c r="AN68" i="2" s="1"/>
  <c r="AG74" i="2"/>
  <c r="AN74" i="2" s="1"/>
  <c r="AG75" i="2"/>
  <c r="AN75" i="2" s="1"/>
  <c r="B98" i="2"/>
  <c r="O98" i="2"/>
  <c r="V98" i="2" s="1"/>
  <c r="AL98" i="2"/>
  <c r="AF161" i="2"/>
  <c r="AM161" i="2" s="1"/>
  <c r="AD171" i="2"/>
  <c r="O185" i="2"/>
  <c r="V185" i="2" s="1"/>
  <c r="B191" i="2"/>
  <c r="O207" i="2"/>
  <c r="V207" i="2" s="1"/>
  <c r="B210" i="2"/>
  <c r="AI236" i="2"/>
  <c r="AP236" i="2" s="1"/>
  <c r="B239" i="2"/>
  <c r="AD241" i="2"/>
  <c r="AD242" i="2"/>
  <c r="AL139" i="2"/>
  <c r="AL243" i="2"/>
  <c r="O253" i="1"/>
  <c r="B29" i="2"/>
  <c r="B82" i="2"/>
  <c r="AC110" i="2"/>
  <c r="AD132" i="2"/>
  <c r="AC133" i="2"/>
  <c r="B175" i="2"/>
  <c r="AD178" i="2"/>
  <c r="AD221" i="2"/>
  <c r="AC233" i="2"/>
  <c r="AK45" i="2"/>
  <c r="AR45" i="2" s="1"/>
  <c r="S92" i="2"/>
  <c r="Z92" i="2" s="1"/>
  <c r="AK99" i="2"/>
  <c r="AR99" i="2" s="1"/>
  <c r="AK131" i="2"/>
  <c r="AR131" i="2" s="1"/>
  <c r="B27" i="2"/>
  <c r="AK7" i="2"/>
  <c r="AR7" i="2" s="1"/>
  <c r="AK42" i="2"/>
  <c r="AR42" i="2" s="1"/>
  <c r="S50" i="2"/>
  <c r="Z50" i="2" s="1"/>
  <c r="O178" i="1"/>
  <c r="O199" i="1"/>
  <c r="O206" i="1"/>
  <c r="AL12" i="2"/>
  <c r="B24" i="2"/>
  <c r="AD66" i="2"/>
  <c r="AI82" i="2"/>
  <c r="AP82" i="2" s="1"/>
  <c r="Q90" i="2"/>
  <c r="X90" i="2" s="1"/>
  <c r="AI90" i="2"/>
  <c r="AP90" i="2" s="1"/>
  <c r="AD94" i="2"/>
  <c r="AJ101" i="2"/>
  <c r="AQ101" i="2" s="1"/>
  <c r="AH111" i="2"/>
  <c r="AO111" i="2" s="1"/>
  <c r="AD112" i="2"/>
  <c r="AC113" i="2"/>
  <c r="AH114" i="2"/>
  <c r="AO114" i="2" s="1"/>
  <c r="AC126" i="2"/>
  <c r="B139" i="2"/>
  <c r="AC139" i="2"/>
  <c r="R150" i="2"/>
  <c r="Y150" i="2" s="1"/>
  <c r="AC152" i="2"/>
  <c r="AD154" i="2"/>
  <c r="AH193" i="2"/>
  <c r="AF195" i="2"/>
  <c r="AM195" i="2" s="1"/>
  <c r="N204" i="2"/>
  <c r="U204" i="2" s="1"/>
  <c r="AI204" i="2"/>
  <c r="AP204" i="2" s="1"/>
  <c r="N206" i="2"/>
  <c r="U206" i="2" s="1"/>
  <c r="AJ219" i="2"/>
  <c r="AQ219" i="2" s="1"/>
  <c r="AC232" i="2"/>
  <c r="B245" i="2"/>
  <c r="AK66" i="2"/>
  <c r="AR66" i="2" s="1"/>
  <c r="O220" i="1"/>
  <c r="B37" i="2"/>
  <c r="O74" i="1"/>
  <c r="O214" i="1"/>
  <c r="O295" i="1"/>
  <c r="AI4" i="2"/>
  <c r="AP4" i="2" s="1"/>
  <c r="B39" i="2"/>
  <c r="AK5" i="2"/>
  <c r="AR5" i="2" s="1"/>
  <c r="AK8" i="2"/>
  <c r="AR8" i="2" s="1"/>
  <c r="AK24" i="2"/>
  <c r="AR24" i="2" s="1"/>
  <c r="S42" i="2"/>
  <c r="Z42" i="2" s="1"/>
  <c r="AK47" i="2"/>
  <c r="AR47" i="2" s="1"/>
  <c r="AK68" i="2"/>
  <c r="AR68" i="2" s="1"/>
  <c r="O176" i="1"/>
  <c r="O212" i="1"/>
  <c r="O233" i="1"/>
  <c r="O279" i="1"/>
  <c r="B5" i="2"/>
  <c r="AG5" i="2"/>
  <c r="AN5" i="2" s="1"/>
  <c r="B7" i="2"/>
  <c r="AG7" i="2"/>
  <c r="AN7" i="2" s="1"/>
  <c r="B9" i="2"/>
  <c r="AG9" i="2"/>
  <c r="AN9" i="2" s="1"/>
  <c r="B11" i="2"/>
  <c r="AG11" i="2"/>
  <c r="AN11" i="2" s="1"/>
  <c r="B13" i="2"/>
  <c r="B26" i="2"/>
  <c r="AG27" i="2"/>
  <c r="AN27" i="2" s="1"/>
  <c r="B30" i="2"/>
  <c r="AG33" i="2"/>
  <c r="AN33" i="2" s="1"/>
  <c r="AD70" i="2"/>
  <c r="AI72" i="2"/>
  <c r="AP72" i="2" s="1"/>
  <c r="AC79" i="2"/>
  <c r="B88" i="2"/>
  <c r="AJ90" i="2"/>
  <c r="AQ90" i="2" s="1"/>
  <c r="AD108" i="2"/>
  <c r="AL113" i="2"/>
  <c r="AD123" i="2"/>
  <c r="AC125" i="2"/>
  <c r="H19" i="3" s="1"/>
  <c r="AJ126" i="2"/>
  <c r="AQ126" i="2" s="1"/>
  <c r="AK136" i="2"/>
  <c r="AR136" i="2" s="1"/>
  <c r="AG139" i="2"/>
  <c r="AN139" i="2" s="1"/>
  <c r="B144" i="2"/>
  <c r="AI144" i="2"/>
  <c r="AP144" i="2" s="1"/>
  <c r="AI154" i="2"/>
  <c r="AP154" i="2" s="1"/>
  <c r="AD158" i="2"/>
  <c r="AC179" i="2"/>
  <c r="H27" i="3" s="1"/>
  <c r="AC186" i="2"/>
  <c r="B193" i="2"/>
  <c r="B204" i="2"/>
  <c r="P204" i="2"/>
  <c r="W204" i="2" s="1"/>
  <c r="AK204" i="2"/>
  <c r="AR204" i="2" s="1"/>
  <c r="B208" i="2"/>
  <c r="T209" i="2"/>
  <c r="AD243" i="2"/>
  <c r="AH38" i="2"/>
  <c r="AO38" i="2" s="1"/>
  <c r="T100" i="2"/>
  <c r="O209" i="1"/>
  <c r="O211" i="1"/>
  <c r="O213" i="1"/>
  <c r="O229" i="1"/>
  <c r="O283" i="1"/>
  <c r="AL7" i="2"/>
  <c r="AL9" i="2"/>
  <c r="AK11" i="2"/>
  <c r="AR11" i="2" s="1"/>
  <c r="AI12" i="2"/>
  <c r="AP12" i="2" s="1"/>
  <c r="AL21" i="2"/>
  <c r="B23" i="2"/>
  <c r="AL32" i="2"/>
  <c r="AF35" i="2"/>
  <c r="AM35" i="2" s="1"/>
  <c r="AF36" i="2"/>
  <c r="AM36" i="2" s="1"/>
  <c r="B38" i="2"/>
  <c r="AI38" i="2"/>
  <c r="AP38" i="2" s="1"/>
  <c r="AH39" i="2"/>
  <c r="AO39" i="2" s="1"/>
  <c r="N50" i="2"/>
  <c r="U50" i="2" s="1"/>
  <c r="AL59" i="2"/>
  <c r="AC67" i="2"/>
  <c r="P75" i="2"/>
  <c r="W75" i="2" s="1"/>
  <c r="B76" i="2"/>
  <c r="AG76" i="2"/>
  <c r="AN76" i="2" s="1"/>
  <c r="AH77" i="2"/>
  <c r="AO77" i="2" s="1"/>
  <c r="AC78" i="2"/>
  <c r="AD88" i="2"/>
  <c r="AC89" i="2"/>
  <c r="AG93" i="2"/>
  <c r="AN93" i="2" s="1"/>
  <c r="Q94" i="2"/>
  <c r="X94" i="2" s="1"/>
  <c r="S98" i="2"/>
  <c r="Z98" i="2" s="1"/>
  <c r="P99" i="2"/>
  <c r="W99" i="2" s="1"/>
  <c r="AG99" i="2"/>
  <c r="AN99" i="2" s="1"/>
  <c r="S102" i="2"/>
  <c r="Z102" i="2" s="1"/>
  <c r="AC103" i="2"/>
  <c r="H13" i="3" s="1"/>
  <c r="AD106" i="2"/>
  <c r="AC117" i="2"/>
  <c r="AD120" i="2"/>
  <c r="AC120" i="2"/>
  <c r="AD124" i="2"/>
  <c r="AJ127" i="2"/>
  <c r="AQ127" i="2" s="1"/>
  <c r="AL127" i="2"/>
  <c r="AJ135" i="2"/>
  <c r="AQ135" i="2" s="1"/>
  <c r="AL135" i="2"/>
  <c r="AG135" i="2"/>
  <c r="AN135" i="2" s="1"/>
  <c r="B135" i="2"/>
  <c r="AJ140" i="2"/>
  <c r="AQ140" i="2" s="1"/>
  <c r="AK140" i="2"/>
  <c r="AR140" i="2" s="1"/>
  <c r="AG140" i="2"/>
  <c r="AN140" i="2" s="1"/>
  <c r="AL140" i="2"/>
  <c r="AK149" i="2"/>
  <c r="AR149" i="2" s="1"/>
  <c r="B149" i="2"/>
  <c r="AJ151" i="2"/>
  <c r="AQ151" i="2" s="1"/>
  <c r="AL151" i="2"/>
  <c r="B151" i="2"/>
  <c r="AG151" i="2"/>
  <c r="AN151" i="2" s="1"/>
  <c r="O153" i="2"/>
  <c r="V153" i="2" s="1"/>
  <c r="N153" i="2"/>
  <c r="U153" i="2" s="1"/>
  <c r="T155" i="2"/>
  <c r="O155" i="2"/>
  <c r="V155" i="2" s="1"/>
  <c r="N155" i="2"/>
  <c r="U155" i="2" s="1"/>
  <c r="AI157" i="2"/>
  <c r="AP157" i="2" s="1"/>
  <c r="AG157" i="2"/>
  <c r="AN157" i="2" s="1"/>
  <c r="AI173" i="2"/>
  <c r="AP173" i="2" s="1"/>
  <c r="AJ173" i="2"/>
  <c r="AQ173" i="2" s="1"/>
  <c r="AD175" i="2"/>
  <c r="AC175" i="2"/>
  <c r="B182" i="2"/>
  <c r="AF190" i="2"/>
  <c r="AM190" i="2" s="1"/>
  <c r="AJ190" i="2"/>
  <c r="AQ190" i="2" s="1"/>
  <c r="AI215" i="2"/>
  <c r="AP215" i="2" s="1"/>
  <c r="AF215" i="2"/>
  <c r="AM215" i="2" s="1"/>
  <c r="B215" i="2"/>
  <c r="R102" i="2"/>
  <c r="Y102" i="2" s="1"/>
  <c r="AK4" i="2"/>
  <c r="AR4" i="2" s="1"/>
  <c r="AK10" i="2"/>
  <c r="AR10" i="2" s="1"/>
  <c r="AK21" i="2"/>
  <c r="AR21" i="2" s="1"/>
  <c r="O124" i="1"/>
  <c r="O237" i="1"/>
  <c r="O16" i="1"/>
  <c r="AK35" i="2"/>
  <c r="AR35" i="2" s="1"/>
  <c r="AK38" i="2"/>
  <c r="AR38" i="2" s="1"/>
  <c r="AK48" i="2"/>
  <c r="AR48" i="2" s="1"/>
  <c r="O180" i="1"/>
  <c r="O226" i="1"/>
  <c r="O255" i="1"/>
  <c r="O281" i="1"/>
  <c r="B4" i="2"/>
  <c r="B6" i="2"/>
  <c r="AG6" i="2"/>
  <c r="AN6" i="2" s="1"/>
  <c r="B8" i="2"/>
  <c r="AG8" i="2"/>
  <c r="AN8" i="2" s="1"/>
  <c r="B10" i="2"/>
  <c r="AG10" i="2"/>
  <c r="AN10" i="2" s="1"/>
  <c r="AL11" i="2"/>
  <c r="AK12" i="2"/>
  <c r="AR12" i="2" s="1"/>
  <c r="AI20" i="2"/>
  <c r="AP20" i="2" s="1"/>
  <c r="AG24" i="2"/>
  <c r="AN24" i="2" s="1"/>
  <c r="AK25" i="2"/>
  <c r="AR25" i="2" s="1"/>
  <c r="AG26" i="2"/>
  <c r="AN26" i="2" s="1"/>
  <c r="AG29" i="2"/>
  <c r="AN29" i="2" s="1"/>
  <c r="B35" i="2"/>
  <c r="AI35" i="2"/>
  <c r="AP35" i="2" s="1"/>
  <c r="AI36" i="2"/>
  <c r="AP36" i="2" s="1"/>
  <c r="O37" i="2"/>
  <c r="V37" i="2" s="1"/>
  <c r="AC38" i="2"/>
  <c r="AL38" i="2"/>
  <c r="T39" i="2"/>
  <c r="AF45" i="2"/>
  <c r="AM45" i="2" s="1"/>
  <c r="B50" i="2"/>
  <c r="AI50" i="2"/>
  <c r="AP50" i="2" s="1"/>
  <c r="AL61" i="2"/>
  <c r="AC69" i="2"/>
  <c r="AL71" i="2"/>
  <c r="AC73" i="2"/>
  <c r="AC81" i="2"/>
  <c r="AG88" i="2"/>
  <c r="AN88" i="2" s="1"/>
  <c r="AL89" i="2"/>
  <c r="AI91" i="2"/>
  <c r="AP91" i="2" s="1"/>
  <c r="B95" i="2"/>
  <c r="O96" i="2"/>
  <c r="V96" i="2" s="1"/>
  <c r="AJ96" i="2"/>
  <c r="AQ96" i="2" s="1"/>
  <c r="B99" i="2"/>
  <c r="AI99" i="2"/>
  <c r="AP99" i="2" s="1"/>
  <c r="O100" i="2"/>
  <c r="V100" i="2" s="1"/>
  <c r="N102" i="2"/>
  <c r="U102" i="2" s="1"/>
  <c r="AJ103" i="2"/>
  <c r="AQ103" i="2" s="1"/>
  <c r="AD105" i="2"/>
  <c r="AC109" i="2"/>
  <c r="AJ121" i="2"/>
  <c r="AQ121" i="2" s="1"/>
  <c r="AL121" i="2"/>
  <c r="AC127" i="2"/>
  <c r="AD127" i="2"/>
  <c r="AL128" i="2"/>
  <c r="AJ128" i="2"/>
  <c r="AQ128" i="2" s="1"/>
  <c r="AJ137" i="2"/>
  <c r="AQ137" i="2" s="1"/>
  <c r="AK137" i="2"/>
  <c r="AR137" i="2" s="1"/>
  <c r="AG137" i="2"/>
  <c r="AN137" i="2" s="1"/>
  <c r="AL137" i="2"/>
  <c r="B137" i="2"/>
  <c r="AJ148" i="2"/>
  <c r="AQ148" i="2" s="1"/>
  <c r="B148" i="2"/>
  <c r="AJ174" i="2"/>
  <c r="AQ174" i="2" s="1"/>
  <c r="AK174" i="2"/>
  <c r="AR174" i="2" s="1"/>
  <c r="AG174" i="2"/>
  <c r="AN174" i="2" s="1"/>
  <c r="AL174" i="2"/>
  <c r="T175" i="2"/>
  <c r="P175" i="2"/>
  <c r="W175" i="2" s="1"/>
  <c r="T183" i="2"/>
  <c r="P183" i="2"/>
  <c r="W183" i="2" s="1"/>
  <c r="O183" i="2"/>
  <c r="V183" i="2" s="1"/>
  <c r="Q188" i="2"/>
  <c r="X188" i="2" s="1"/>
  <c r="T188" i="2"/>
  <c r="N188" i="2"/>
  <c r="U188" i="2" s="1"/>
  <c r="AC217" i="2"/>
  <c r="AD217" i="2"/>
  <c r="AH4" i="2"/>
  <c r="AO4" i="2" s="1"/>
  <c r="AL6" i="2"/>
  <c r="AL8" i="2"/>
  <c r="AL10" i="2"/>
  <c r="AL17" i="2"/>
  <c r="B21" i="2"/>
  <c r="AG21" i="2"/>
  <c r="AN21" i="2" s="1"/>
  <c r="AG23" i="2"/>
  <c r="AN23" i="2" s="1"/>
  <c r="B32" i="2"/>
  <c r="AG32" i="2"/>
  <c r="AN32" i="2" s="1"/>
  <c r="AD38" i="2"/>
  <c r="AJ50" i="2"/>
  <c r="AQ50" i="2" s="1"/>
  <c r="AL58" i="2"/>
  <c r="AL88" i="2"/>
  <c r="P96" i="2"/>
  <c r="W96" i="2" s="1"/>
  <c r="AL96" i="2"/>
  <c r="AL99" i="2"/>
  <c r="P100" i="2"/>
  <c r="W100" i="2" s="1"/>
  <c r="O102" i="2"/>
  <c r="V102" i="2" s="1"/>
  <c r="AJ109" i="2"/>
  <c r="AQ109" i="2" s="1"/>
  <c r="AC116" i="2"/>
  <c r="AD116" i="2"/>
  <c r="AJ119" i="2"/>
  <c r="AQ119" i="2" s="1"/>
  <c r="AL119" i="2"/>
  <c r="AJ134" i="2"/>
  <c r="AQ134" i="2" s="1"/>
  <c r="AL134" i="2"/>
  <c r="T140" i="2"/>
  <c r="R140" i="2"/>
  <c r="Y140" i="2" s="1"/>
  <c r="P140" i="2"/>
  <c r="W140" i="2" s="1"/>
  <c r="AC177" i="2"/>
  <c r="H25" i="3" s="1"/>
  <c r="AD177" i="2"/>
  <c r="AI181" i="2"/>
  <c r="AP181" i="2" s="1"/>
  <c r="AJ181" i="2"/>
  <c r="AQ181" i="2" s="1"/>
  <c r="AC185" i="2"/>
  <c r="AD185" i="2"/>
  <c r="AC231" i="2"/>
  <c r="AD231" i="2"/>
  <c r="AI21" i="2"/>
  <c r="AP21" i="2" s="1"/>
  <c r="AK32" i="2"/>
  <c r="AR32" i="2" s="1"/>
  <c r="AD119" i="2"/>
  <c r="AC119" i="2"/>
  <c r="AH120" i="2"/>
  <c r="AO120" i="2" s="1"/>
  <c r="AJ120" i="2"/>
  <c r="AQ120" i="2" s="1"/>
  <c r="AC136" i="2"/>
  <c r="AD136" i="2"/>
  <c r="AJ146" i="2"/>
  <c r="AQ146" i="2" s="1"/>
  <c r="AL146" i="2"/>
  <c r="B146" i="2"/>
  <c r="AJ166" i="2"/>
  <c r="AQ166" i="2" s="1"/>
  <c r="AI166" i="2"/>
  <c r="AP166" i="2" s="1"/>
  <c r="AF166" i="2"/>
  <c r="AM166" i="2" s="1"/>
  <c r="AI183" i="2"/>
  <c r="AP183" i="2" s="1"/>
  <c r="B183" i="2"/>
  <c r="AI188" i="2"/>
  <c r="AP188" i="2" s="1"/>
  <c r="AF188" i="2"/>
  <c r="AM188" i="2" s="1"/>
  <c r="B188" i="2"/>
  <c r="AC207" i="2"/>
  <c r="H31" i="3" s="1"/>
  <c r="AD207" i="2"/>
  <c r="B214" i="2"/>
  <c r="AI214" i="2"/>
  <c r="AP214" i="2" s="1"/>
  <c r="AG225" i="2"/>
  <c r="AN225" i="2" s="1"/>
  <c r="AF225" i="2"/>
  <c r="AM225" i="2" s="1"/>
  <c r="AJ114" i="2"/>
  <c r="AQ114" i="2" s="1"/>
  <c r="AL126" i="2"/>
  <c r="AI130" i="2"/>
  <c r="AP130" i="2" s="1"/>
  <c r="AL133" i="2"/>
  <c r="AC134" i="2"/>
  <c r="AC135" i="2"/>
  <c r="AC137" i="2"/>
  <c r="AI139" i="2"/>
  <c r="AP139" i="2" s="1"/>
  <c r="AD140" i="2"/>
  <c r="AC151" i="2"/>
  <c r="AC153" i="2"/>
  <c r="AC172" i="2"/>
  <c r="AC173" i="2"/>
  <c r="AD174" i="2"/>
  <c r="AF175" i="2"/>
  <c r="AM175" i="2" s="1"/>
  <c r="AL178" i="2"/>
  <c r="AC181" i="2"/>
  <c r="AD182" i="2"/>
  <c r="AC183" i="2"/>
  <c r="AL186" i="2"/>
  <c r="AD188" i="2"/>
  <c r="AD190" i="2"/>
  <c r="AC205" i="2"/>
  <c r="AD215" i="2"/>
  <c r="AJ217" i="2"/>
  <c r="AQ217" i="2" s="1"/>
  <c r="AC234" i="2"/>
  <c r="AC237" i="2"/>
  <c r="AC238" i="2"/>
  <c r="R240" i="2"/>
  <c r="Y240" i="2" s="1"/>
  <c r="AD240" i="2"/>
  <c r="AD244" i="2"/>
  <c r="AH245" i="2"/>
  <c r="AO245" i="2" s="1"/>
  <c r="AL118" i="2"/>
  <c r="AI136" i="2"/>
  <c r="AP136" i="2" s="1"/>
  <c r="B138" i="2"/>
  <c r="AK138" i="2"/>
  <c r="AR138" i="2" s="1"/>
  <c r="B141" i="2"/>
  <c r="AI141" i="2"/>
  <c r="AP141" i="2" s="1"/>
  <c r="B143" i="2"/>
  <c r="AI143" i="2"/>
  <c r="AP143" i="2" s="1"/>
  <c r="AF165" i="2"/>
  <c r="AM165" i="2" s="1"/>
  <c r="P174" i="2"/>
  <c r="W174" i="2" s="1"/>
  <c r="AG176" i="2"/>
  <c r="AN176" i="2" s="1"/>
  <c r="N177" i="2"/>
  <c r="U177" i="2" s="1"/>
  <c r="R181" i="2"/>
  <c r="Y181" i="2" s="1"/>
  <c r="N185" i="2"/>
  <c r="U185" i="2" s="1"/>
  <c r="B186" i="2"/>
  <c r="AD189" i="2"/>
  <c r="AG191" i="2"/>
  <c r="AN191" i="2" s="1"/>
  <c r="AG193" i="2"/>
  <c r="AJ200" i="2"/>
  <c r="AQ200" i="2" s="1"/>
  <c r="N207" i="2"/>
  <c r="U207" i="2" s="1"/>
  <c r="AJ207" i="2"/>
  <c r="AQ207" i="2" s="1"/>
  <c r="AF209" i="2"/>
  <c r="AM209" i="2" s="1"/>
  <c r="R210" i="2"/>
  <c r="Y210" i="2" s="1"/>
  <c r="AL238" i="2"/>
  <c r="AJ240" i="2"/>
  <c r="AQ240" i="2" s="1"/>
  <c r="AL244" i="2"/>
  <c r="Q245" i="2"/>
  <c r="X245" i="2" s="1"/>
  <c r="AI133" i="2"/>
  <c r="AP133" i="2" s="1"/>
  <c r="AL170" i="2"/>
  <c r="R177" i="2"/>
  <c r="Y177" i="2" s="1"/>
  <c r="R185" i="2"/>
  <c r="Y185" i="2" s="1"/>
  <c r="AL191" i="2"/>
  <c r="AL193" i="2"/>
  <c r="R207" i="2"/>
  <c r="Y207" i="2" s="1"/>
  <c r="O207" i="1"/>
  <c r="O294" i="1"/>
  <c r="AI5" i="2"/>
  <c r="AP5" i="2" s="1"/>
  <c r="AI6" i="2"/>
  <c r="AP6" i="2" s="1"/>
  <c r="AH7" i="2"/>
  <c r="AO7" i="2" s="1"/>
  <c r="AH8" i="2"/>
  <c r="AO8" i="2" s="1"/>
  <c r="AH9" i="2"/>
  <c r="AO9" i="2" s="1"/>
  <c r="AH10" i="2"/>
  <c r="AO10" i="2" s="1"/>
  <c r="AH11" i="2"/>
  <c r="AO11" i="2" s="1"/>
  <c r="AK13" i="2"/>
  <c r="AR13" i="2" s="1"/>
  <c r="AL15" i="2"/>
  <c r="AH16" i="2"/>
  <c r="AO16" i="2" s="1"/>
  <c r="AC19" i="2"/>
  <c r="AI26" i="2"/>
  <c r="AP26" i="2" s="1"/>
  <c r="AK27" i="2"/>
  <c r="AR27" i="2" s="1"/>
  <c r="AI29" i="2"/>
  <c r="AP29" i="2" s="1"/>
  <c r="AK30" i="2"/>
  <c r="AR30" i="2" s="1"/>
  <c r="AH32" i="2"/>
  <c r="AO32" i="2" s="1"/>
  <c r="AI33" i="2"/>
  <c r="AP33" i="2" s="1"/>
  <c r="B34" i="2"/>
  <c r="AD34" i="2"/>
  <c r="AL34" i="2"/>
  <c r="R37" i="2"/>
  <c r="Y37" i="2" s="1"/>
  <c r="AC37" i="2"/>
  <c r="H41" i="3" s="1"/>
  <c r="AJ37" i="2"/>
  <c r="AQ37" i="2" s="1"/>
  <c r="AJ40" i="2"/>
  <c r="AQ40" i="2" s="1"/>
  <c r="T42" i="2"/>
  <c r="AI45" i="2"/>
  <c r="AP45" i="2" s="1"/>
  <c r="AF46" i="2"/>
  <c r="AM46" i="2" s="1"/>
  <c r="B46" i="2"/>
  <c r="AJ46" i="2"/>
  <c r="AQ46" i="2" s="1"/>
  <c r="T50" i="2"/>
  <c r="O50" i="2"/>
  <c r="V50" i="2" s="1"/>
  <c r="R50" i="2"/>
  <c r="Y50" i="2" s="1"/>
  <c r="AI51" i="2"/>
  <c r="AP51" i="2" s="1"/>
  <c r="B54" i="2"/>
  <c r="AH57" i="2"/>
  <c r="AO57" i="2" s="1"/>
  <c r="AL63" i="2"/>
  <c r="AJ63" i="2"/>
  <c r="AQ63" i="2" s="1"/>
  <c r="AH63" i="2"/>
  <c r="AO63" i="2" s="1"/>
  <c r="AL65" i="2"/>
  <c r="AJ65" i="2"/>
  <c r="AQ65" i="2" s="1"/>
  <c r="AH65" i="2"/>
  <c r="AO65" i="2" s="1"/>
  <c r="AJ66" i="2"/>
  <c r="AQ66" i="2" s="1"/>
  <c r="AG66" i="2"/>
  <c r="AN66" i="2" s="1"/>
  <c r="AH66" i="2"/>
  <c r="AO66" i="2" s="1"/>
  <c r="B66" i="2"/>
  <c r="AL66" i="2"/>
  <c r="AI31" i="2"/>
  <c r="AP31" i="2" s="1"/>
  <c r="AK34" i="2"/>
  <c r="AR34" i="2" s="1"/>
  <c r="O46" i="1"/>
  <c r="O52" i="1"/>
  <c r="O56" i="1"/>
  <c r="O60" i="1"/>
  <c r="O62" i="1"/>
  <c r="O64" i="1"/>
  <c r="O66" i="1"/>
  <c r="O68" i="1"/>
  <c r="O70" i="1"/>
  <c r="O93" i="1"/>
  <c r="O95" i="1"/>
  <c r="O97" i="1"/>
  <c r="O104" i="1"/>
  <c r="O106" i="1"/>
  <c r="AG4" i="2"/>
  <c r="AN4" i="2" s="1"/>
  <c r="AL4" i="2"/>
  <c r="AL5" i="2"/>
  <c r="AK6" i="2"/>
  <c r="AR6" i="2" s="1"/>
  <c r="AI7" i="2"/>
  <c r="AP7" i="2" s="1"/>
  <c r="AI8" i="2"/>
  <c r="AP8" i="2" s="1"/>
  <c r="AI9" i="2"/>
  <c r="AP9" i="2" s="1"/>
  <c r="AI10" i="2"/>
  <c r="AP10" i="2" s="1"/>
  <c r="AI11" i="2"/>
  <c r="AP11" i="2" s="1"/>
  <c r="AH12" i="2"/>
  <c r="AO12" i="2" s="1"/>
  <c r="AG13" i="2"/>
  <c r="AN13" i="2" s="1"/>
  <c r="AL13" i="2"/>
  <c r="AL16" i="2"/>
  <c r="AH17" i="2"/>
  <c r="AO17" i="2" s="1"/>
  <c r="AG20" i="2"/>
  <c r="AN20" i="2" s="1"/>
  <c r="AH21" i="2"/>
  <c r="AO21" i="2" s="1"/>
  <c r="B22" i="2"/>
  <c r="AG22" i="2"/>
  <c r="AN22" i="2" s="1"/>
  <c r="AI23" i="2"/>
  <c r="AP23" i="2" s="1"/>
  <c r="AI25" i="2"/>
  <c r="AP25" i="2" s="1"/>
  <c r="AK26" i="2"/>
  <c r="AR26" i="2" s="1"/>
  <c r="B28" i="2"/>
  <c r="AG28" i="2"/>
  <c r="AN28" i="2" s="1"/>
  <c r="AK29" i="2"/>
  <c r="AR29" i="2" s="1"/>
  <c r="B31" i="2"/>
  <c r="AG31" i="2"/>
  <c r="AN31" i="2" s="1"/>
  <c r="AI32" i="2"/>
  <c r="AP32" i="2" s="1"/>
  <c r="B33" i="2"/>
  <c r="AD33" i="2"/>
  <c r="AK33" i="2"/>
  <c r="AR33" i="2" s="1"/>
  <c r="AG34" i="2"/>
  <c r="AN34" i="2" s="1"/>
  <c r="N37" i="2"/>
  <c r="U37" i="2" s="1"/>
  <c r="AG38" i="2"/>
  <c r="AN38" i="2" s="1"/>
  <c r="O39" i="2"/>
  <c r="V39" i="2" s="1"/>
  <c r="AF39" i="2"/>
  <c r="AM39" i="2" s="1"/>
  <c r="AL40" i="2"/>
  <c r="AH41" i="2"/>
  <c r="AO41" i="2" s="1"/>
  <c r="N42" i="2"/>
  <c r="U42" i="2" s="1"/>
  <c r="AI42" i="2"/>
  <c r="AP42" i="2" s="1"/>
  <c r="AI43" i="2"/>
  <c r="AP43" i="2" s="1"/>
  <c r="AF44" i="2"/>
  <c r="AM44" i="2" s="1"/>
  <c r="B44" i="2"/>
  <c r="AJ44" i="2"/>
  <c r="AQ44" i="2" s="1"/>
  <c r="AF49" i="2"/>
  <c r="AM49" i="2" s="1"/>
  <c r="AJ55" i="2"/>
  <c r="AQ55" i="2" s="1"/>
  <c r="AL57" i="2"/>
  <c r="AH13" i="2"/>
  <c r="AO13" i="2" s="1"/>
  <c r="AH18" i="2"/>
  <c r="AO18" i="2" s="1"/>
  <c r="AJ42" i="2"/>
  <c r="AQ42" i="2" s="1"/>
  <c r="AI49" i="2"/>
  <c r="AP49" i="2" s="1"/>
  <c r="AI52" i="2"/>
  <c r="AP52" i="2" s="1"/>
  <c r="AG52" i="2"/>
  <c r="AN52" i="2" s="1"/>
  <c r="B52" i="2"/>
  <c r="AJ52" i="2"/>
  <c r="AQ52" i="2" s="1"/>
  <c r="AI54" i="2"/>
  <c r="AP54" i="2" s="1"/>
  <c r="AG54" i="2"/>
  <c r="AN54" i="2" s="1"/>
  <c r="AL54" i="2"/>
  <c r="AI22" i="2"/>
  <c r="AP22" i="2" s="1"/>
  <c r="AI28" i="2"/>
  <c r="AP28" i="2" s="1"/>
  <c r="AH34" i="2"/>
  <c r="AO34" i="2" s="1"/>
  <c r="AH37" i="2"/>
  <c r="AO37" i="2" s="1"/>
  <c r="AK31" i="2"/>
  <c r="AR31" i="2" s="1"/>
  <c r="O47" i="1"/>
  <c r="O55" i="1"/>
  <c r="O59" i="1"/>
  <c r="O63" i="1"/>
  <c r="O65" i="1"/>
  <c r="O67" i="1"/>
  <c r="O69" i="1"/>
  <c r="O101" i="1"/>
  <c r="O103" i="1"/>
  <c r="O105" i="1"/>
  <c r="O118" i="1"/>
  <c r="O123" i="1"/>
  <c r="O177" i="1"/>
  <c r="O181" i="1"/>
  <c r="O198" i="1"/>
  <c r="O232" i="1"/>
  <c r="O236" i="1"/>
  <c r="O254" i="1"/>
  <c r="O256" i="1"/>
  <c r="O266" i="1"/>
  <c r="O271" i="1"/>
  <c r="AH5" i="2"/>
  <c r="AO5" i="2" s="1"/>
  <c r="AH6" i="2"/>
  <c r="AO6" i="2" s="1"/>
  <c r="AI13" i="2"/>
  <c r="AP13" i="2" s="1"/>
  <c r="AH15" i="2"/>
  <c r="AO15" i="2" s="1"/>
  <c r="AL18" i="2"/>
  <c r="AK20" i="2"/>
  <c r="AR20" i="2" s="1"/>
  <c r="AK22" i="2"/>
  <c r="AR22" i="2" s="1"/>
  <c r="AI24" i="2"/>
  <c r="AP24" i="2" s="1"/>
  <c r="AI27" i="2"/>
  <c r="AP27" i="2" s="1"/>
  <c r="AI30" i="2"/>
  <c r="AP30" i="2" s="1"/>
  <c r="AH33" i="2"/>
  <c r="AO33" i="2" s="1"/>
  <c r="AI34" i="2"/>
  <c r="AP34" i="2" s="1"/>
  <c r="Q37" i="2"/>
  <c r="X37" i="2" s="1"/>
  <c r="AJ39" i="2"/>
  <c r="AQ39" i="2" s="1"/>
  <c r="R42" i="2"/>
  <c r="Y42" i="2" s="1"/>
  <c r="AI47" i="2"/>
  <c r="AP47" i="2" s="1"/>
  <c r="AF48" i="2"/>
  <c r="AM48" i="2" s="1"/>
  <c r="B48" i="2"/>
  <c r="AJ48" i="2"/>
  <c r="AQ48" i="2" s="1"/>
  <c r="AJ51" i="2"/>
  <c r="AQ51" i="2" s="1"/>
  <c r="AH51" i="2"/>
  <c r="AO51" i="2" s="1"/>
  <c r="B51" i="2"/>
  <c r="AG51" i="2"/>
  <c r="AN51" i="2" s="1"/>
  <c r="P52" i="2"/>
  <c r="W52" i="2" s="1"/>
  <c r="T52" i="2"/>
  <c r="AL52" i="2"/>
  <c r="AH56" i="2"/>
  <c r="AO56" i="2" s="1"/>
  <c r="AC72" i="2"/>
  <c r="AD72" i="2"/>
  <c r="AD84" i="2"/>
  <c r="AC84" i="2"/>
  <c r="AC91" i="2"/>
  <c r="AD91" i="2"/>
  <c r="AF100" i="2"/>
  <c r="AM100" i="2" s="1"/>
  <c r="AI102" i="2"/>
  <c r="AP102" i="2" s="1"/>
  <c r="AD107" i="2"/>
  <c r="AC107" i="2"/>
  <c r="H15" i="3" s="1"/>
  <c r="AJ115" i="2"/>
  <c r="AQ115" i="2" s="1"/>
  <c r="AL115" i="2"/>
  <c r="AC71" i="2"/>
  <c r="AG72" i="2"/>
  <c r="AN72" i="2" s="1"/>
  <c r="AJ77" i="2"/>
  <c r="AQ77" i="2" s="1"/>
  <c r="AG77" i="2"/>
  <c r="AN77" i="2" s="1"/>
  <c r="B77" i="2"/>
  <c r="AL77" i="2"/>
  <c r="AC80" i="2"/>
  <c r="AJ82" i="2"/>
  <c r="AQ82" i="2" s="1"/>
  <c r="AK83" i="2"/>
  <c r="AR83" i="2" s="1"/>
  <c r="AG86" i="2"/>
  <c r="AN86" i="2" s="1"/>
  <c r="AL87" i="2"/>
  <c r="AK87" i="2"/>
  <c r="AR87" i="2" s="1"/>
  <c r="T90" i="2"/>
  <c r="O90" i="2"/>
  <c r="V90" i="2" s="1"/>
  <c r="N90" i="2"/>
  <c r="U90" i="2" s="1"/>
  <c r="Q91" i="2"/>
  <c r="X91" i="2" s="1"/>
  <c r="P91" i="2"/>
  <c r="W91" i="2" s="1"/>
  <c r="AD99" i="2"/>
  <c r="AJ100" i="2"/>
  <c r="AQ100" i="2" s="1"/>
  <c r="AL102" i="2"/>
  <c r="AC104" i="2"/>
  <c r="AH107" i="2"/>
  <c r="AO107" i="2" s="1"/>
  <c r="AD111" i="2"/>
  <c r="AC111" i="2"/>
  <c r="AD122" i="2"/>
  <c r="AC122" i="2"/>
  <c r="AL124" i="2"/>
  <c r="AJ124" i="2"/>
  <c r="AQ124" i="2" s="1"/>
  <c r="B142" i="2"/>
  <c r="P142" i="2"/>
  <c r="W142" i="2" s="1"/>
  <c r="R142" i="2"/>
  <c r="Y142" i="2" s="1"/>
  <c r="AH60" i="2"/>
  <c r="AO60" i="2" s="1"/>
  <c r="AH61" i="2"/>
  <c r="AO61" i="2" s="1"/>
  <c r="AJ70" i="2"/>
  <c r="AQ70" i="2" s="1"/>
  <c r="AL70" i="2"/>
  <c r="AG70" i="2"/>
  <c r="AN70" i="2" s="1"/>
  <c r="B70" i="2"/>
  <c r="AI70" i="2"/>
  <c r="AP70" i="2" s="1"/>
  <c r="AJ74" i="2"/>
  <c r="AQ74" i="2" s="1"/>
  <c r="AH74" i="2"/>
  <c r="AO74" i="2" s="1"/>
  <c r="B74" i="2"/>
  <c r="AL74" i="2"/>
  <c r="AJ75" i="2"/>
  <c r="AQ75" i="2" s="1"/>
  <c r="AL75" i="2"/>
  <c r="B75" i="2"/>
  <c r="AI75" i="2"/>
  <c r="AP75" i="2" s="1"/>
  <c r="AJ76" i="2"/>
  <c r="AQ76" i="2" s="1"/>
  <c r="AH76" i="2"/>
  <c r="AO76" i="2" s="1"/>
  <c r="AL76" i="2"/>
  <c r="AD87" i="2"/>
  <c r="AC87" i="2"/>
  <c r="AD90" i="2"/>
  <c r="AC90" i="2"/>
  <c r="H11" i="3" s="1"/>
  <c r="P92" i="2"/>
  <c r="W92" i="2" s="1"/>
  <c r="T94" i="2"/>
  <c r="O94" i="2"/>
  <c r="V94" i="2" s="1"/>
  <c r="S94" i="2"/>
  <c r="Z94" i="2" s="1"/>
  <c r="N94" i="2"/>
  <c r="U94" i="2" s="1"/>
  <c r="Q95" i="2"/>
  <c r="X95" i="2" s="1"/>
  <c r="AD96" i="2"/>
  <c r="AC96" i="2"/>
  <c r="AJ105" i="2"/>
  <c r="AQ105" i="2" s="1"/>
  <c r="AI105" i="2"/>
  <c r="AP105" i="2" s="1"/>
  <c r="AL112" i="2"/>
  <c r="AJ112" i="2"/>
  <c r="AQ112" i="2" s="1"/>
  <c r="AD114" i="2"/>
  <c r="AC114" i="2"/>
  <c r="AD121" i="2"/>
  <c r="AC121" i="2"/>
  <c r="AJ123" i="2"/>
  <c r="AQ123" i="2" s="1"/>
  <c r="AL123" i="2"/>
  <c r="AD128" i="2"/>
  <c r="AC128" i="2"/>
  <c r="H20" i="3" s="1"/>
  <c r="AI68" i="2"/>
  <c r="AP68" i="2" s="1"/>
  <c r="AK70" i="2"/>
  <c r="AR70" i="2" s="1"/>
  <c r="AJ91" i="2"/>
  <c r="AQ91" i="2" s="1"/>
  <c r="AL91" i="2"/>
  <c r="AG91" i="2"/>
  <c r="AN91" i="2" s="1"/>
  <c r="B91" i="2"/>
  <c r="AK91" i="2"/>
  <c r="AR91" i="2" s="1"/>
  <c r="T92" i="2"/>
  <c r="AL94" i="2"/>
  <c r="B94" i="2"/>
  <c r="AJ94" i="2"/>
  <c r="AQ94" i="2" s="1"/>
  <c r="AJ95" i="2"/>
  <c r="AQ95" i="2" s="1"/>
  <c r="AK95" i="2"/>
  <c r="AR95" i="2" s="1"/>
  <c r="AI95" i="2"/>
  <c r="AP95" i="2" s="1"/>
  <c r="AL95" i="2"/>
  <c r="AJ97" i="2"/>
  <c r="AQ97" i="2" s="1"/>
  <c r="AG97" i="2"/>
  <c r="AN97" i="2" s="1"/>
  <c r="AC98" i="2"/>
  <c r="AD102" i="2"/>
  <c r="AC102" i="2"/>
  <c r="AL111" i="2"/>
  <c r="AH115" i="2"/>
  <c r="AO115" i="2" s="1"/>
  <c r="AL116" i="2"/>
  <c r="AJ116" i="2"/>
  <c r="AQ116" i="2" s="1"/>
  <c r="AD141" i="2"/>
  <c r="AC141" i="2"/>
  <c r="AJ142" i="2"/>
  <c r="AQ142" i="2" s="1"/>
  <c r="AL142" i="2"/>
  <c r="AG142" i="2"/>
  <c r="AN142" i="2" s="1"/>
  <c r="AK142" i="2"/>
  <c r="AR142" i="2" s="1"/>
  <c r="AH142" i="2"/>
  <c r="AO142" i="2" s="1"/>
  <c r="AH121" i="2"/>
  <c r="AO121" i="2" s="1"/>
  <c r="AH122" i="2"/>
  <c r="AO122" i="2" s="1"/>
  <c r="AH128" i="2"/>
  <c r="AO128" i="2" s="1"/>
  <c r="AI138" i="2"/>
  <c r="AP138" i="2" s="1"/>
  <c r="AH141" i="2"/>
  <c r="AO141" i="2" s="1"/>
  <c r="AH143" i="2"/>
  <c r="AO143" i="2" s="1"/>
  <c r="AH144" i="2"/>
  <c r="AO144" i="2" s="1"/>
  <c r="AH145" i="2"/>
  <c r="AO145" i="2" s="1"/>
  <c r="AI146" i="2"/>
  <c r="AP146" i="2" s="1"/>
  <c r="AG147" i="2"/>
  <c r="AN147" i="2" s="1"/>
  <c r="R148" i="2"/>
  <c r="Y148" i="2" s="1"/>
  <c r="AG148" i="2"/>
  <c r="AN148" i="2" s="1"/>
  <c r="AJ149" i="2"/>
  <c r="AQ149" i="2" s="1"/>
  <c r="AL149" i="2"/>
  <c r="AG149" i="2"/>
  <c r="AN149" i="2" s="1"/>
  <c r="AI149" i="2"/>
  <c r="AP149" i="2" s="1"/>
  <c r="AI156" i="2"/>
  <c r="AP156" i="2" s="1"/>
  <c r="AH147" i="2"/>
  <c r="AO147" i="2" s="1"/>
  <c r="AH148" i="2"/>
  <c r="AO148" i="2" s="1"/>
  <c r="T154" i="2"/>
  <c r="N154" i="2"/>
  <c r="U154" i="2" s="1"/>
  <c r="R154" i="2"/>
  <c r="Y154" i="2" s="1"/>
  <c r="AH155" i="2"/>
  <c r="AO155" i="2" s="1"/>
  <c r="AH88" i="2"/>
  <c r="AO88" i="2" s="1"/>
  <c r="AJ92" i="2"/>
  <c r="AQ92" i="2" s="1"/>
  <c r="S96" i="2"/>
  <c r="Z96" i="2" s="1"/>
  <c r="Q98" i="2"/>
  <c r="X98" i="2" s="1"/>
  <c r="AI106" i="2"/>
  <c r="AP106" i="2" s="1"/>
  <c r="AI108" i="2"/>
  <c r="AP108" i="2" s="1"/>
  <c r="AH109" i="2"/>
  <c r="AO109" i="2" s="1"/>
  <c r="AH117" i="2"/>
  <c r="AO117" i="2" s="1"/>
  <c r="AH118" i="2"/>
  <c r="AO118" i="2" s="1"/>
  <c r="B131" i="2"/>
  <c r="AG131" i="2"/>
  <c r="AN131" i="2" s="1"/>
  <c r="AI132" i="2"/>
  <c r="AP132" i="2" s="1"/>
  <c r="AG134" i="2"/>
  <c r="AN134" i="2" s="1"/>
  <c r="AH135" i="2"/>
  <c r="AO135" i="2" s="1"/>
  <c r="AG136" i="2"/>
  <c r="AN136" i="2" s="1"/>
  <c r="AL136" i="2"/>
  <c r="P138" i="2"/>
  <c r="W138" i="2" s="1"/>
  <c r="AG138" i="2"/>
  <c r="AN138" i="2" s="1"/>
  <c r="AL138" i="2"/>
  <c r="N141" i="2"/>
  <c r="U141" i="2" s="1"/>
  <c r="AK141" i="2"/>
  <c r="AR141" i="2" s="1"/>
  <c r="AC143" i="2"/>
  <c r="AL143" i="2"/>
  <c r="P144" i="2"/>
  <c r="W144" i="2" s="1"/>
  <c r="AD144" i="2"/>
  <c r="AL144" i="2"/>
  <c r="N145" i="2"/>
  <c r="U145" i="2" s="1"/>
  <c r="AC145" i="2"/>
  <c r="AL145" i="2"/>
  <c r="P146" i="2"/>
  <c r="W146" i="2" s="1"/>
  <c r="AG146" i="2"/>
  <c r="AN146" i="2" s="1"/>
  <c r="AI147" i="2"/>
  <c r="AP147" i="2" s="1"/>
  <c r="AI148" i="2"/>
  <c r="AP148" i="2" s="1"/>
  <c r="AC149" i="2"/>
  <c r="AJ150" i="2"/>
  <c r="AQ150" i="2" s="1"/>
  <c r="AG150" i="2"/>
  <c r="AN150" i="2" s="1"/>
  <c r="AL150" i="2"/>
  <c r="AJ155" i="2"/>
  <c r="AQ155" i="2" s="1"/>
  <c r="AJ158" i="2"/>
  <c r="AQ158" i="2" s="1"/>
  <c r="AI158" i="2"/>
  <c r="AP158" i="2" s="1"/>
  <c r="B158" i="2"/>
  <c r="AH158" i="2"/>
  <c r="AO158" i="2" s="1"/>
  <c r="AF160" i="2"/>
  <c r="AM160" i="2" s="1"/>
  <c r="B160" i="2"/>
  <c r="AF162" i="2"/>
  <c r="AM162" i="2" s="1"/>
  <c r="AI162" i="2"/>
  <c r="AP162" i="2" s="1"/>
  <c r="T169" i="2"/>
  <c r="R169" i="2"/>
  <c r="Y169" i="2" s="1"/>
  <c r="O169" i="2"/>
  <c r="V169" i="2" s="1"/>
  <c r="N169" i="2"/>
  <c r="U169" i="2" s="1"/>
  <c r="AC169" i="2"/>
  <c r="AD169" i="2"/>
  <c r="AI172" i="2"/>
  <c r="AP172" i="2" s="1"/>
  <c r="AJ172" i="2"/>
  <c r="AQ172" i="2" s="1"/>
  <c r="AH172" i="2"/>
  <c r="AO172" i="2" s="1"/>
  <c r="AH71" i="2"/>
  <c r="AO71" i="2" s="1"/>
  <c r="AC85" i="2"/>
  <c r="AI88" i="2"/>
  <c r="AP88" i="2" s="1"/>
  <c r="AH89" i="2"/>
  <c r="AO89" i="2" s="1"/>
  <c r="AL92" i="2"/>
  <c r="AD95" i="2"/>
  <c r="R98" i="2"/>
  <c r="Y98" i="2" s="1"/>
  <c r="AH99" i="2"/>
  <c r="AO99" i="2" s="1"/>
  <c r="AC100" i="2"/>
  <c r="Q102" i="2"/>
  <c r="X102" i="2" s="1"/>
  <c r="AH103" i="2"/>
  <c r="AO103" i="2" s="1"/>
  <c r="AH113" i="2"/>
  <c r="AO113" i="2" s="1"/>
  <c r="AL117" i="2"/>
  <c r="AH119" i="2"/>
  <c r="AO119" i="2" s="1"/>
  <c r="AL125" i="2"/>
  <c r="AI131" i="2"/>
  <c r="AP131" i="2" s="1"/>
  <c r="AL132" i="2"/>
  <c r="AH133" i="2"/>
  <c r="AO133" i="2" s="1"/>
  <c r="B134" i="2"/>
  <c r="AH134" i="2"/>
  <c r="AO134" i="2" s="1"/>
  <c r="AI135" i="2"/>
  <c r="AP135" i="2" s="1"/>
  <c r="B136" i="2"/>
  <c r="AH136" i="2"/>
  <c r="AO136" i="2" s="1"/>
  <c r="AH137" i="2"/>
  <c r="AO137" i="2" s="1"/>
  <c r="AH138" i="2"/>
  <c r="AO138" i="2" s="1"/>
  <c r="AH139" i="2"/>
  <c r="AO139" i="2" s="1"/>
  <c r="AH140" i="2"/>
  <c r="AO140" i="2" s="1"/>
  <c r="AG141" i="2"/>
  <c r="AN141" i="2" s="1"/>
  <c r="AL141" i="2"/>
  <c r="AG143" i="2"/>
  <c r="AN143" i="2" s="1"/>
  <c r="R144" i="2"/>
  <c r="Y144" i="2" s="1"/>
  <c r="AG144" i="2"/>
  <c r="AN144" i="2" s="1"/>
  <c r="AG145" i="2"/>
  <c r="AN145" i="2" s="1"/>
  <c r="AH146" i="2"/>
  <c r="AO146" i="2" s="1"/>
  <c r="B147" i="2"/>
  <c r="AC147" i="2"/>
  <c r="AL147" i="2"/>
  <c r="P148" i="2"/>
  <c r="W148" i="2" s="1"/>
  <c r="AD148" i="2"/>
  <c r="AL148" i="2"/>
  <c r="N149" i="2"/>
  <c r="U149" i="2" s="1"/>
  <c r="AH149" i="2"/>
  <c r="AO149" i="2" s="1"/>
  <c r="B150" i="2"/>
  <c r="AH152" i="2"/>
  <c r="AO152" i="2" s="1"/>
  <c r="T153" i="2"/>
  <c r="R153" i="2"/>
  <c r="Y153" i="2" s="1"/>
  <c r="Q153" i="2"/>
  <c r="X153" i="2" s="1"/>
  <c r="O154" i="2"/>
  <c r="V154" i="2" s="1"/>
  <c r="AC156" i="2"/>
  <c r="H22" i="3" s="1"/>
  <c r="AJ157" i="2"/>
  <c r="AQ157" i="2" s="1"/>
  <c r="AH157" i="2"/>
  <c r="AO157" i="2" s="1"/>
  <c r="AL157" i="2"/>
  <c r="AL158" i="2"/>
  <c r="AJ163" i="2"/>
  <c r="AQ163" i="2" s="1"/>
  <c r="B163" i="2"/>
  <c r="AF163" i="2"/>
  <c r="AM163" i="2" s="1"/>
  <c r="AJ164" i="2"/>
  <c r="AQ164" i="2" s="1"/>
  <c r="O175" i="2"/>
  <c r="V175" i="2" s="1"/>
  <c r="AH178" i="2"/>
  <c r="AO178" i="2" s="1"/>
  <c r="B179" i="2"/>
  <c r="P179" i="2"/>
  <c r="W179" i="2" s="1"/>
  <c r="O181" i="2"/>
  <c r="V181" i="2" s="1"/>
  <c r="AL182" i="2"/>
  <c r="AJ183" i="2"/>
  <c r="AQ183" i="2" s="1"/>
  <c r="AH186" i="2"/>
  <c r="AO186" i="2" s="1"/>
  <c r="AF187" i="2"/>
  <c r="AM187" i="2" s="1"/>
  <c r="R188" i="2"/>
  <c r="Y188" i="2" s="1"/>
  <c r="AL189" i="2"/>
  <c r="AI190" i="2"/>
  <c r="AP190" i="2" s="1"/>
  <c r="AI192" i="2"/>
  <c r="AP192" i="2" s="1"/>
  <c r="AI196" i="2"/>
  <c r="AP196" i="2" s="1"/>
  <c r="B196" i="2"/>
  <c r="B197" i="2"/>
  <c r="AF197" i="2"/>
  <c r="AM197" i="2" s="1"/>
  <c r="AI198" i="2"/>
  <c r="AP198" i="2" s="1"/>
  <c r="AF202" i="2"/>
  <c r="AM202" i="2" s="1"/>
  <c r="B202" i="2"/>
  <c r="AK202" i="2"/>
  <c r="AR202" i="2" s="1"/>
  <c r="T203" i="2"/>
  <c r="O203" i="2"/>
  <c r="V203" i="2" s="1"/>
  <c r="N203" i="2"/>
  <c r="U203" i="2" s="1"/>
  <c r="AJ205" i="2"/>
  <c r="AQ205" i="2" s="1"/>
  <c r="AJ231" i="2"/>
  <c r="AQ231" i="2" s="1"/>
  <c r="AI231" i="2"/>
  <c r="AP231" i="2" s="1"/>
  <c r="B231" i="2"/>
  <c r="AH231" i="2"/>
  <c r="AO231" i="2" s="1"/>
  <c r="AC239" i="2"/>
  <c r="H35" i="3" s="1"/>
  <c r="AD239" i="2"/>
  <c r="T179" i="2"/>
  <c r="AF179" i="2"/>
  <c r="AM179" i="2" s="1"/>
  <c r="Q181" i="2"/>
  <c r="X181" i="2" s="1"/>
  <c r="AG182" i="2"/>
  <c r="AN182" i="2" s="1"/>
  <c r="AG187" i="2"/>
  <c r="AN187" i="2" s="1"/>
  <c r="B189" i="2"/>
  <c r="AG189" i="2"/>
  <c r="AN189" i="2" s="1"/>
  <c r="B192" i="2"/>
  <c r="AJ192" i="2"/>
  <c r="AQ192" i="2" s="1"/>
  <c r="AJ198" i="2"/>
  <c r="AQ198" i="2" s="1"/>
  <c r="AC202" i="2"/>
  <c r="AD202" i="2"/>
  <c r="AD203" i="2"/>
  <c r="AC203" i="2"/>
  <c r="H38" i="3" s="1"/>
  <c r="AL205" i="2"/>
  <c r="AJ206" i="2"/>
  <c r="AQ206" i="2" s="1"/>
  <c r="AG206" i="2"/>
  <c r="AN206" i="2" s="1"/>
  <c r="B206" i="2"/>
  <c r="AJ208" i="2"/>
  <c r="AQ208" i="2" s="1"/>
  <c r="AG208" i="2"/>
  <c r="AN208" i="2" s="1"/>
  <c r="AL208" i="2"/>
  <c r="AJ229" i="2"/>
  <c r="AQ229" i="2" s="1"/>
  <c r="AG229" i="2"/>
  <c r="AN229" i="2" s="1"/>
  <c r="B229" i="2"/>
  <c r="AJ232" i="2"/>
  <c r="AQ232" i="2" s="1"/>
  <c r="AI232" i="2"/>
  <c r="AP232" i="2" s="1"/>
  <c r="AH232" i="2"/>
  <c r="AO232" i="2" s="1"/>
  <c r="AI177" i="2"/>
  <c r="AP177" i="2" s="1"/>
  <c r="AJ179" i="2"/>
  <c r="AQ179" i="2" s="1"/>
  <c r="AH182" i="2"/>
  <c r="AO182" i="2" s="1"/>
  <c r="AI185" i="2"/>
  <c r="AP185" i="2" s="1"/>
  <c r="AL187" i="2"/>
  <c r="AH189" i="2"/>
  <c r="AO189" i="2" s="1"/>
  <c r="AD204" i="2"/>
  <c r="T205" i="2"/>
  <c r="O205" i="2"/>
  <c r="V205" i="2" s="1"/>
  <c r="AC206" i="2"/>
  <c r="AD206" i="2"/>
  <c r="P208" i="2"/>
  <c r="W208" i="2" s="1"/>
  <c r="N208" i="2"/>
  <c r="U208" i="2" s="1"/>
  <c r="R209" i="2"/>
  <c r="Y209" i="2" s="1"/>
  <c r="O209" i="2"/>
  <c r="V209" i="2" s="1"/>
  <c r="Q210" i="2"/>
  <c r="X210" i="2" s="1"/>
  <c r="N210" i="2"/>
  <c r="U210" i="2" s="1"/>
  <c r="T210" i="2"/>
  <c r="AG210" i="2"/>
  <c r="AN210" i="2" s="1"/>
  <c r="AC219" i="2"/>
  <c r="AD219" i="2"/>
  <c r="AF221" i="2"/>
  <c r="AM221" i="2" s="1"/>
  <c r="B221" i="2"/>
  <c r="AJ230" i="2"/>
  <c r="AQ230" i="2" s="1"/>
  <c r="AG230" i="2"/>
  <c r="AN230" i="2" s="1"/>
  <c r="B230" i="2"/>
  <c r="AD236" i="2"/>
  <c r="AC236" i="2"/>
  <c r="AH151" i="2"/>
  <c r="AO151" i="2" s="1"/>
  <c r="Q155" i="2"/>
  <c r="X155" i="2" s="1"/>
  <c r="B164" i="2"/>
  <c r="AI165" i="2"/>
  <c r="AP165" i="2" s="1"/>
  <c r="AL171" i="2"/>
  <c r="AH174" i="2"/>
  <c r="AO174" i="2" s="1"/>
  <c r="AJ175" i="2"/>
  <c r="AQ175" i="2" s="1"/>
  <c r="Q177" i="2"/>
  <c r="X177" i="2" s="1"/>
  <c r="AG178" i="2"/>
  <c r="AN178" i="2" s="1"/>
  <c r="N181" i="2"/>
  <c r="U181" i="2" s="1"/>
  <c r="AI182" i="2"/>
  <c r="AP182" i="2" s="1"/>
  <c r="AF183" i="2"/>
  <c r="AM183" i="2" s="1"/>
  <c r="Q185" i="2"/>
  <c r="X185" i="2" s="1"/>
  <c r="AG186" i="2"/>
  <c r="AN186" i="2" s="1"/>
  <c r="O188" i="2"/>
  <c r="V188" i="2" s="1"/>
  <c r="AI189" i="2"/>
  <c r="AP189" i="2" s="1"/>
  <c r="B190" i="2"/>
  <c r="AI191" i="2"/>
  <c r="AP191" i="2" s="1"/>
  <c r="AJ196" i="2"/>
  <c r="AQ196" i="2" s="1"/>
  <c r="AD200" i="2"/>
  <c r="AJ202" i="2"/>
  <c r="AQ202" i="2" s="1"/>
  <c r="R203" i="2"/>
  <c r="Y203" i="2" s="1"/>
  <c r="AI206" i="2"/>
  <c r="AP206" i="2" s="1"/>
  <c r="AH208" i="2"/>
  <c r="AO208" i="2" s="1"/>
  <c r="AI210" i="2"/>
  <c r="AP210" i="2" s="1"/>
  <c r="AF213" i="2"/>
  <c r="AM213" i="2" s="1"/>
  <c r="AI213" i="2"/>
  <c r="AP213" i="2" s="1"/>
  <c r="B213" i="2"/>
  <c r="AD235" i="2"/>
  <c r="AC235" i="2"/>
  <c r="AL237" i="2"/>
  <c r="AJ237" i="2"/>
  <c r="AQ237" i="2" s="1"/>
  <c r="AH237" i="2"/>
  <c r="AO237" i="2" s="1"/>
  <c r="AI219" i="2"/>
  <c r="AP219" i="2" s="1"/>
  <c r="AH235" i="2"/>
  <c r="AO235" i="2" s="1"/>
  <c r="AH236" i="2"/>
  <c r="AO236" i="2" s="1"/>
  <c r="AI239" i="2"/>
  <c r="AP239" i="2" s="1"/>
  <c r="AI241" i="2"/>
  <c r="AP241" i="2" s="1"/>
  <c r="AI242" i="2"/>
  <c r="AP242" i="2" s="1"/>
  <c r="AI243" i="2"/>
  <c r="AP243" i="2" s="1"/>
  <c r="AI244" i="2"/>
  <c r="AP244" i="2" s="1"/>
  <c r="AC245" i="2"/>
  <c r="H33" i="3" s="1"/>
  <c r="AI193" i="2"/>
  <c r="AP193" i="2" s="1"/>
  <c r="B200" i="2"/>
  <c r="AF200" i="2"/>
  <c r="AM200" i="2" s="1"/>
  <c r="AG204" i="2"/>
  <c r="AN204" i="2" s="1"/>
  <c r="AL204" i="2"/>
  <c r="P206" i="2"/>
  <c r="W206" i="2" s="1"/>
  <c r="Q207" i="2"/>
  <c r="X207" i="2" s="1"/>
  <c r="AH207" i="2"/>
  <c r="AO207" i="2" s="1"/>
  <c r="AH209" i="2"/>
  <c r="AO209" i="2" s="1"/>
  <c r="AF212" i="2"/>
  <c r="AM212" i="2" s="1"/>
  <c r="B217" i="2"/>
  <c r="AF217" i="2"/>
  <c r="AM217" i="2" s="1"/>
  <c r="AI218" i="2"/>
  <c r="AP218" i="2" s="1"/>
  <c r="B224" i="2"/>
  <c r="B226" i="2"/>
  <c r="AF226" i="2"/>
  <c r="AM226" i="2" s="1"/>
  <c r="AG227" i="2"/>
  <c r="AN227" i="2" s="1"/>
  <c r="AG228" i="2"/>
  <c r="AN228" i="2" s="1"/>
  <c r="AH234" i="2"/>
  <c r="AO234" i="2" s="1"/>
  <c r="AF238" i="2"/>
  <c r="AM238" i="2" s="1"/>
  <c r="Q240" i="2"/>
  <c r="X240" i="2" s="1"/>
  <c r="AG241" i="2"/>
  <c r="AN241" i="2" s="1"/>
  <c r="AL241" i="2"/>
  <c r="AG242" i="2"/>
  <c r="AN242" i="2" s="1"/>
  <c r="B243" i="2"/>
  <c r="AG243" i="2"/>
  <c r="AN243" i="2" s="1"/>
  <c r="B244" i="2"/>
  <c r="AG244" i="2"/>
  <c r="AN244" i="2" s="1"/>
  <c r="AC246" i="2"/>
  <c r="AH204" i="2"/>
  <c r="AO204" i="2" s="1"/>
  <c r="AI212" i="2"/>
  <c r="AP212" i="2" s="1"/>
  <c r="B219" i="2"/>
  <c r="B223" i="2"/>
  <c r="B227" i="2"/>
  <c r="B228" i="2"/>
  <c r="AK228" i="2"/>
  <c r="AR228" i="2" s="1"/>
  <c r="AG239" i="2"/>
  <c r="AN239" i="2" s="1"/>
  <c r="AH241" i="2"/>
  <c r="AO241" i="2" s="1"/>
  <c r="AH242" i="2"/>
  <c r="AO242" i="2" s="1"/>
  <c r="AH243" i="2"/>
  <c r="AO243" i="2" s="1"/>
  <c r="AH244" i="2"/>
  <c r="AO244" i="2" s="1"/>
  <c r="O21" i="1"/>
  <c r="O23" i="1"/>
  <c r="O33" i="1"/>
  <c r="O35" i="1"/>
  <c r="O116" i="1"/>
  <c r="O134" i="1"/>
  <c r="O146" i="1"/>
  <c r="S124" i="2"/>
  <c r="Z124" i="2" s="1"/>
  <c r="S122" i="2"/>
  <c r="Z122" i="2" s="1"/>
  <c r="S120" i="2"/>
  <c r="Z120" i="2" s="1"/>
  <c r="S118" i="2"/>
  <c r="Z118" i="2" s="1"/>
  <c r="S116" i="2"/>
  <c r="Z116" i="2" s="1"/>
  <c r="S123" i="2"/>
  <c r="Z123" i="2" s="1"/>
  <c r="S121" i="2"/>
  <c r="Z121" i="2" s="1"/>
  <c r="S119" i="2"/>
  <c r="Z119" i="2" s="1"/>
  <c r="S115" i="2"/>
  <c r="Z115" i="2" s="1"/>
  <c r="S117" i="2"/>
  <c r="Z117" i="2" s="1"/>
  <c r="O187" i="1"/>
  <c r="O191" i="1"/>
  <c r="O193" i="1"/>
  <c r="O195" i="1"/>
  <c r="O216" i="1"/>
  <c r="S173" i="2"/>
  <c r="Z173" i="2" s="1"/>
  <c r="S170" i="2"/>
  <c r="Z170" i="2" s="1"/>
  <c r="S172" i="2"/>
  <c r="Z172" i="2" s="1"/>
  <c r="S171" i="2"/>
  <c r="Z171" i="2" s="1"/>
  <c r="S185" i="2"/>
  <c r="Z185" i="2" s="1"/>
  <c r="S183" i="2"/>
  <c r="Z183" i="2" s="1"/>
  <c r="S181" i="2"/>
  <c r="Z181" i="2" s="1"/>
  <c r="S179" i="2"/>
  <c r="Z179" i="2" s="1"/>
  <c r="S188" i="2"/>
  <c r="Z188" i="2" s="1"/>
  <c r="O240" i="1"/>
  <c r="O242" i="1"/>
  <c r="O244" i="1"/>
  <c r="O246" i="1"/>
  <c r="S199" i="2"/>
  <c r="Z199" i="2" s="1"/>
  <c r="S197" i="2"/>
  <c r="Z197" i="2" s="1"/>
  <c r="S195" i="2"/>
  <c r="Z195" i="2" s="1"/>
  <c r="S198" i="2"/>
  <c r="Z198" i="2" s="1"/>
  <c r="S196" i="2"/>
  <c r="Z196" i="2" s="1"/>
  <c r="O292" i="1"/>
  <c r="O309" i="1"/>
  <c r="O311" i="1"/>
  <c r="B15" i="2"/>
  <c r="AG15" i="2"/>
  <c r="AN15" i="2" s="1"/>
  <c r="AK15" i="2"/>
  <c r="AR15" i="2" s="1"/>
  <c r="B16" i="2"/>
  <c r="AG16" i="2"/>
  <c r="AN16" i="2" s="1"/>
  <c r="AK16" i="2"/>
  <c r="AR16" i="2" s="1"/>
  <c r="B17" i="2"/>
  <c r="AG17" i="2"/>
  <c r="AN17" i="2" s="1"/>
  <c r="AK17" i="2"/>
  <c r="AR17" i="2" s="1"/>
  <c r="B18" i="2"/>
  <c r="AG18" i="2"/>
  <c r="AN18" i="2" s="1"/>
  <c r="AK18" i="2"/>
  <c r="AR18" i="2" s="1"/>
  <c r="AF20" i="2"/>
  <c r="AM20" i="2" s="1"/>
  <c r="AJ20" i="2"/>
  <c r="AQ20" i="2" s="1"/>
  <c r="AF22" i="2"/>
  <c r="AM22" i="2" s="1"/>
  <c r="AJ22" i="2"/>
  <c r="AQ22" i="2" s="1"/>
  <c r="S23" i="2"/>
  <c r="Z23" i="2" s="1"/>
  <c r="AF23" i="2"/>
  <c r="AM23" i="2" s="1"/>
  <c r="AJ23" i="2"/>
  <c r="AQ23" i="2" s="1"/>
  <c r="S24" i="2"/>
  <c r="Z24" i="2" s="1"/>
  <c r="AF24" i="2"/>
  <c r="AM24" i="2" s="1"/>
  <c r="AJ24" i="2"/>
  <c r="AQ24" i="2" s="1"/>
  <c r="S25" i="2"/>
  <c r="Z25" i="2" s="1"/>
  <c r="AF25" i="2"/>
  <c r="AM25" i="2" s="1"/>
  <c r="AJ25" i="2"/>
  <c r="AQ25" i="2" s="1"/>
  <c r="S26" i="2"/>
  <c r="Z26" i="2" s="1"/>
  <c r="AF26" i="2"/>
  <c r="AM26" i="2" s="1"/>
  <c r="AJ26" i="2"/>
  <c r="AQ26" i="2" s="1"/>
  <c r="S27" i="2"/>
  <c r="Z27" i="2" s="1"/>
  <c r="AF27" i="2"/>
  <c r="AM27" i="2" s="1"/>
  <c r="AJ27" i="2"/>
  <c r="AQ27" i="2" s="1"/>
  <c r="S28" i="2"/>
  <c r="Z28" i="2" s="1"/>
  <c r="AF28" i="2"/>
  <c r="AM28" i="2" s="1"/>
  <c r="AJ28" i="2"/>
  <c r="AQ28" i="2" s="1"/>
  <c r="S29" i="2"/>
  <c r="Z29" i="2" s="1"/>
  <c r="AF29" i="2"/>
  <c r="AM29" i="2" s="1"/>
  <c r="AJ29" i="2"/>
  <c r="AQ29" i="2" s="1"/>
  <c r="S30" i="2"/>
  <c r="Z30" i="2" s="1"/>
  <c r="AF30" i="2"/>
  <c r="AM30" i="2" s="1"/>
  <c r="AJ30" i="2"/>
  <c r="AQ30" i="2" s="1"/>
  <c r="AF31" i="2"/>
  <c r="AM31" i="2" s="1"/>
  <c r="AJ31" i="2"/>
  <c r="AQ31" i="2" s="1"/>
  <c r="AD35" i="2"/>
  <c r="AL36" i="2"/>
  <c r="AH36" i="2"/>
  <c r="AO36" i="2" s="1"/>
  <c r="AG36" i="2"/>
  <c r="AN36" i="2" s="1"/>
  <c r="S37" i="2"/>
  <c r="Z37" i="2" s="1"/>
  <c r="S39" i="2"/>
  <c r="Z39" i="2" s="1"/>
  <c r="AC39" i="2"/>
  <c r="AF40" i="2"/>
  <c r="AM40" i="2" s="1"/>
  <c r="AK40" i="2"/>
  <c r="AR40" i="2" s="1"/>
  <c r="AG41" i="2"/>
  <c r="AN41" i="2" s="1"/>
  <c r="AL41" i="2"/>
  <c r="AL43" i="2"/>
  <c r="AH43" i="2"/>
  <c r="AO43" i="2" s="1"/>
  <c r="AG43" i="2"/>
  <c r="AN43" i="2" s="1"/>
  <c r="S44" i="2"/>
  <c r="Z44" i="2" s="1"/>
  <c r="AL45" i="2"/>
  <c r="AH45" i="2"/>
  <c r="AO45" i="2" s="1"/>
  <c r="AG45" i="2"/>
  <c r="AN45" i="2" s="1"/>
  <c r="S46" i="2"/>
  <c r="Z46" i="2" s="1"/>
  <c r="AL47" i="2"/>
  <c r="AH47" i="2"/>
  <c r="AO47" i="2" s="1"/>
  <c r="AG47" i="2"/>
  <c r="AN47" i="2" s="1"/>
  <c r="S48" i="2"/>
  <c r="Z48" i="2" s="1"/>
  <c r="AL49" i="2"/>
  <c r="AH49" i="2"/>
  <c r="AO49" i="2" s="1"/>
  <c r="AG49" i="2"/>
  <c r="AN49" i="2" s="1"/>
  <c r="AK51" i="2"/>
  <c r="AR51" i="2" s="1"/>
  <c r="S52" i="2"/>
  <c r="Z52" i="2" s="1"/>
  <c r="B53" i="2"/>
  <c r="AJ53" i="2"/>
  <c r="AQ53" i="2" s="1"/>
  <c r="AF54" i="2"/>
  <c r="AM54" i="2" s="1"/>
  <c r="AK54" i="2"/>
  <c r="AR54" i="2" s="1"/>
  <c r="AK56" i="2"/>
  <c r="AR56" i="2" s="1"/>
  <c r="AG56" i="2"/>
  <c r="AN56" i="2" s="1"/>
  <c r="B56" i="2"/>
  <c r="AI56" i="2"/>
  <c r="AP56" i="2" s="1"/>
  <c r="AF56" i="2"/>
  <c r="AM56" i="2" s="1"/>
  <c r="AK58" i="2"/>
  <c r="AR58" i="2" s="1"/>
  <c r="AG58" i="2"/>
  <c r="AN58" i="2" s="1"/>
  <c r="B58" i="2"/>
  <c r="AI58" i="2"/>
  <c r="AP58" i="2" s="1"/>
  <c r="AF58" i="2"/>
  <c r="AM58" i="2" s="1"/>
  <c r="AK60" i="2"/>
  <c r="AR60" i="2" s="1"/>
  <c r="AG60" i="2"/>
  <c r="AN60" i="2" s="1"/>
  <c r="B60" i="2"/>
  <c r="AI60" i="2"/>
  <c r="AP60" i="2" s="1"/>
  <c r="AF60" i="2"/>
  <c r="AM60" i="2" s="1"/>
  <c r="AK62" i="2"/>
  <c r="AR62" i="2" s="1"/>
  <c r="AG62" i="2"/>
  <c r="AN62" i="2" s="1"/>
  <c r="B62" i="2"/>
  <c r="AI62" i="2"/>
  <c r="AP62" i="2" s="1"/>
  <c r="AF62" i="2"/>
  <c r="AM62" i="2" s="1"/>
  <c r="AK64" i="2"/>
  <c r="AR64" i="2" s="1"/>
  <c r="AG64" i="2"/>
  <c r="AN64" i="2" s="1"/>
  <c r="B64" i="2"/>
  <c r="AI64" i="2"/>
  <c r="AP64" i="2" s="1"/>
  <c r="AF64" i="2"/>
  <c r="AM64" i="2" s="1"/>
  <c r="S67" i="2"/>
  <c r="Z67" i="2" s="1"/>
  <c r="AD74" i="2"/>
  <c r="AC74" i="2"/>
  <c r="R76" i="2"/>
  <c r="Y76" i="2" s="1"/>
  <c r="N76" i="2"/>
  <c r="U76" i="2" s="1"/>
  <c r="Q76" i="2"/>
  <c r="X76" i="2" s="1"/>
  <c r="S76" i="2"/>
  <c r="Z76" i="2" s="1"/>
  <c r="O76" i="2"/>
  <c r="V76" i="2" s="1"/>
  <c r="AK96" i="2"/>
  <c r="AR96" i="2" s="1"/>
  <c r="S88" i="2"/>
  <c r="Z88" i="2" s="1"/>
  <c r="S84" i="2"/>
  <c r="Z84" i="2" s="1"/>
  <c r="S86" i="2"/>
  <c r="Z86" i="2" s="1"/>
  <c r="S85" i="2"/>
  <c r="Z85" i="2" s="1"/>
  <c r="S83" i="2"/>
  <c r="Z83" i="2" s="1"/>
  <c r="S87" i="2"/>
  <c r="Z87" i="2" s="1"/>
  <c r="S89" i="2"/>
  <c r="Z89" i="2" s="1"/>
  <c r="S82" i="2"/>
  <c r="Z82" i="2" s="1"/>
  <c r="S106" i="2"/>
  <c r="Z106" i="2" s="1"/>
  <c r="S105" i="2"/>
  <c r="Z105" i="2" s="1"/>
  <c r="S137" i="2"/>
  <c r="Z137" i="2" s="1"/>
  <c r="S136" i="2"/>
  <c r="Z136" i="2" s="1"/>
  <c r="S135" i="2"/>
  <c r="Z135" i="2" s="1"/>
  <c r="S134" i="2"/>
  <c r="Z134" i="2" s="1"/>
  <c r="S133" i="2"/>
  <c r="Z133" i="2" s="1"/>
  <c r="S132" i="2"/>
  <c r="Z132" i="2" s="1"/>
  <c r="S131" i="2"/>
  <c r="Z131" i="2" s="1"/>
  <c r="S130" i="2"/>
  <c r="Z130" i="2" s="1"/>
  <c r="S128" i="2"/>
  <c r="Z128" i="2" s="1"/>
  <c r="S129" i="2"/>
  <c r="Z129" i="2" s="1"/>
  <c r="S168" i="2"/>
  <c r="Z168" i="2" s="1"/>
  <c r="S158" i="2"/>
  <c r="Z158" i="2" s="1"/>
  <c r="S157" i="2"/>
  <c r="Z157" i="2" s="1"/>
  <c r="S166" i="2"/>
  <c r="Z166" i="2" s="1"/>
  <c r="S164" i="2"/>
  <c r="Z164" i="2" s="1"/>
  <c r="S162" i="2"/>
  <c r="Z162" i="2" s="1"/>
  <c r="S169" i="2"/>
  <c r="Z169" i="2" s="1"/>
  <c r="S167" i="2"/>
  <c r="Z167" i="2" s="1"/>
  <c r="S165" i="2"/>
  <c r="Z165" i="2" s="1"/>
  <c r="S163" i="2"/>
  <c r="Z163" i="2" s="1"/>
  <c r="S161" i="2"/>
  <c r="Z161" i="2" s="1"/>
  <c r="S160" i="2"/>
  <c r="Z160" i="2" s="1"/>
  <c r="S156" i="2"/>
  <c r="Z156" i="2" s="1"/>
  <c r="S205" i="2"/>
  <c r="Z205" i="2" s="1"/>
  <c r="S203" i="2"/>
  <c r="Z203" i="2" s="1"/>
  <c r="AK23" i="2"/>
  <c r="AR23" i="2" s="1"/>
  <c r="AK28" i="2"/>
  <c r="AR28" i="2" s="1"/>
  <c r="S38" i="2"/>
  <c r="Z38" i="2" s="1"/>
  <c r="O38" i="2"/>
  <c r="V38" i="2" s="1"/>
  <c r="Q38" i="2"/>
  <c r="X38" i="2" s="1"/>
  <c r="S41" i="2"/>
  <c r="Z41" i="2" s="1"/>
  <c r="S51" i="2"/>
  <c r="Z51" i="2" s="1"/>
  <c r="O51" i="2"/>
  <c r="V51" i="2" s="1"/>
  <c r="Q51" i="2"/>
  <c r="X51" i="2" s="1"/>
  <c r="AF53" i="2"/>
  <c r="AM53" i="2" s="1"/>
  <c r="AK53" i="2"/>
  <c r="AR53" i="2" s="1"/>
  <c r="S55" i="2"/>
  <c r="Z55" i="2" s="1"/>
  <c r="S57" i="2"/>
  <c r="Z57" i="2" s="1"/>
  <c r="S59" i="2"/>
  <c r="Z59" i="2" s="1"/>
  <c r="S61" i="2"/>
  <c r="Z61" i="2" s="1"/>
  <c r="S65" i="2"/>
  <c r="Z65" i="2" s="1"/>
  <c r="AI67" i="2"/>
  <c r="AP67" i="2" s="1"/>
  <c r="AK67" i="2"/>
  <c r="AR67" i="2" s="1"/>
  <c r="AG67" i="2"/>
  <c r="AN67" i="2" s="1"/>
  <c r="AF67" i="2"/>
  <c r="AM67" i="2" s="1"/>
  <c r="AK69" i="2"/>
  <c r="AR69" i="2" s="1"/>
  <c r="AG69" i="2"/>
  <c r="AN69" i="2" s="1"/>
  <c r="AI69" i="2"/>
  <c r="AP69" i="2" s="1"/>
  <c r="AH69" i="2"/>
  <c r="AO69" i="2" s="1"/>
  <c r="AD75" i="2"/>
  <c r="AC75" i="2"/>
  <c r="H9" i="3" s="1"/>
  <c r="R77" i="2"/>
  <c r="Y77" i="2" s="1"/>
  <c r="N77" i="2"/>
  <c r="U77" i="2" s="1"/>
  <c r="Q77" i="2"/>
  <c r="X77" i="2" s="1"/>
  <c r="S77" i="2"/>
  <c r="Z77" i="2" s="1"/>
  <c r="O77" i="2"/>
  <c r="V77" i="2" s="1"/>
  <c r="AI85" i="2"/>
  <c r="AP85" i="2" s="1"/>
  <c r="AJ85" i="2"/>
  <c r="AQ85" i="2" s="1"/>
  <c r="AH85" i="2"/>
  <c r="AO85" i="2" s="1"/>
  <c r="AK85" i="2"/>
  <c r="AR85" i="2" s="1"/>
  <c r="AF85" i="2"/>
  <c r="AM85" i="2" s="1"/>
  <c r="AL85" i="2"/>
  <c r="Q101" i="2"/>
  <c r="X101" i="2" s="1"/>
  <c r="T101" i="2"/>
  <c r="O101" i="2"/>
  <c r="V101" i="2" s="1"/>
  <c r="N101" i="2"/>
  <c r="U101" i="2" s="1"/>
  <c r="S101" i="2"/>
  <c r="Z101" i="2" s="1"/>
  <c r="P101" i="2"/>
  <c r="W101" i="2" s="1"/>
  <c r="O20" i="1"/>
  <c r="O22" i="1"/>
  <c r="O44" i="1"/>
  <c r="O87" i="1"/>
  <c r="S71" i="2"/>
  <c r="Z71" i="2" s="1"/>
  <c r="S72" i="2"/>
  <c r="Z72" i="2" s="1"/>
  <c r="S68" i="2"/>
  <c r="Z68" i="2" s="1"/>
  <c r="S74" i="2"/>
  <c r="Z74" i="2" s="1"/>
  <c r="S70" i="2"/>
  <c r="Z70" i="2" s="1"/>
  <c r="S66" i="2"/>
  <c r="Z66" i="2" s="1"/>
  <c r="O111" i="1"/>
  <c r="O142" i="1"/>
  <c r="O174" i="1"/>
  <c r="O192" i="1"/>
  <c r="O194" i="1"/>
  <c r="O196" i="1"/>
  <c r="O204" i="1"/>
  <c r="O217" i="1"/>
  <c r="O243" i="1"/>
  <c r="O245" i="1"/>
  <c r="O247" i="1"/>
  <c r="O259" i="1"/>
  <c r="O262" i="1"/>
  <c r="S223" i="2"/>
  <c r="Z223" i="2" s="1"/>
  <c r="S221" i="2"/>
  <c r="Z221" i="2" s="1"/>
  <c r="S219" i="2"/>
  <c r="Z219" i="2" s="1"/>
  <c r="S217" i="2"/>
  <c r="Z217" i="2" s="1"/>
  <c r="S215" i="2"/>
  <c r="Z215" i="2" s="1"/>
  <c r="S213" i="2"/>
  <c r="Z213" i="2" s="1"/>
  <c r="S211" i="2"/>
  <c r="Z211" i="2" s="1"/>
  <c r="S222" i="2"/>
  <c r="Z222" i="2" s="1"/>
  <c r="S220" i="2"/>
  <c r="Z220" i="2" s="1"/>
  <c r="S218" i="2"/>
  <c r="Z218" i="2" s="1"/>
  <c r="S216" i="2"/>
  <c r="Z216" i="2" s="1"/>
  <c r="S214" i="2"/>
  <c r="Z214" i="2" s="1"/>
  <c r="S212" i="2"/>
  <c r="Z212" i="2" s="1"/>
  <c r="O275" i="1"/>
  <c r="O276" i="1"/>
  <c r="O285" i="1"/>
  <c r="O304" i="1"/>
  <c r="O310" i="1"/>
  <c r="AF4" i="2"/>
  <c r="AM4" i="2" s="1"/>
  <c r="AF5" i="2"/>
  <c r="AM5" i="2" s="1"/>
  <c r="AF6" i="2"/>
  <c r="AM6" i="2" s="1"/>
  <c r="AF7" i="2"/>
  <c r="AM7" i="2" s="1"/>
  <c r="AF8" i="2"/>
  <c r="AM8" i="2" s="1"/>
  <c r="AF9" i="2"/>
  <c r="AM9" i="2" s="1"/>
  <c r="AF10" i="2"/>
  <c r="AM10" i="2" s="1"/>
  <c r="AF11" i="2"/>
  <c r="AM11" i="2" s="1"/>
  <c r="AF12" i="2"/>
  <c r="AM12" i="2" s="1"/>
  <c r="AF13" i="2"/>
  <c r="AM13" i="2" s="1"/>
  <c r="AI15" i="2"/>
  <c r="AP15" i="2" s="1"/>
  <c r="AI16" i="2"/>
  <c r="AP16" i="2" s="1"/>
  <c r="AI17" i="2"/>
  <c r="AP17" i="2" s="1"/>
  <c r="AI18" i="2"/>
  <c r="AP18" i="2" s="1"/>
  <c r="AC20" i="2"/>
  <c r="AH20" i="2"/>
  <c r="AO20" i="2" s="1"/>
  <c r="AF21" i="2"/>
  <c r="AM21" i="2" s="1"/>
  <c r="AH22" i="2"/>
  <c r="AO22" i="2" s="1"/>
  <c r="AH23" i="2"/>
  <c r="AO23" i="2" s="1"/>
  <c r="AH24" i="2"/>
  <c r="AO24" i="2" s="1"/>
  <c r="AH25" i="2"/>
  <c r="AO25" i="2" s="1"/>
  <c r="AH26" i="2"/>
  <c r="AO26" i="2" s="1"/>
  <c r="AH27" i="2"/>
  <c r="AO27" i="2" s="1"/>
  <c r="AH28" i="2"/>
  <c r="AO28" i="2" s="1"/>
  <c r="AH29" i="2"/>
  <c r="AO29" i="2" s="1"/>
  <c r="AH30" i="2"/>
  <c r="AO30" i="2" s="1"/>
  <c r="AH31" i="2"/>
  <c r="AO31" i="2" s="1"/>
  <c r="AF32" i="2"/>
  <c r="AM32" i="2" s="1"/>
  <c r="S33" i="2"/>
  <c r="Z33" i="2" s="1"/>
  <c r="AF33" i="2"/>
  <c r="AM33" i="2" s="1"/>
  <c r="S34" i="2"/>
  <c r="Z34" i="2" s="1"/>
  <c r="AF34" i="2"/>
  <c r="AM34" i="2" s="1"/>
  <c r="S35" i="2"/>
  <c r="Z35" i="2" s="1"/>
  <c r="AL35" i="2"/>
  <c r="AH35" i="2"/>
  <c r="AO35" i="2" s="1"/>
  <c r="AG35" i="2"/>
  <c r="AN35" i="2" s="1"/>
  <c r="AD36" i="2"/>
  <c r="AJ36" i="2"/>
  <c r="AQ36" i="2" s="1"/>
  <c r="AK37" i="2"/>
  <c r="AR37" i="2" s="1"/>
  <c r="AG37" i="2"/>
  <c r="AN37" i="2" s="1"/>
  <c r="AF37" i="2"/>
  <c r="AM37" i="2" s="1"/>
  <c r="AL37" i="2"/>
  <c r="R38" i="2"/>
  <c r="Y38" i="2" s="1"/>
  <c r="AG39" i="2"/>
  <c r="AN39" i="2" s="1"/>
  <c r="AL39" i="2"/>
  <c r="AH40" i="2"/>
  <c r="AO40" i="2" s="1"/>
  <c r="B41" i="2"/>
  <c r="AJ41" i="2"/>
  <c r="AQ41" i="2" s="1"/>
  <c r="P42" i="2"/>
  <c r="W42" i="2" s="1"/>
  <c r="AL42" i="2"/>
  <c r="AH42" i="2"/>
  <c r="AO42" i="2" s="1"/>
  <c r="AG42" i="2"/>
  <c r="AN42" i="2" s="1"/>
  <c r="S43" i="2"/>
  <c r="Z43" i="2" s="1"/>
  <c r="AJ43" i="2"/>
  <c r="AQ43" i="2" s="1"/>
  <c r="AL44" i="2"/>
  <c r="AH44" i="2"/>
  <c r="AO44" i="2" s="1"/>
  <c r="AG44" i="2"/>
  <c r="AN44" i="2" s="1"/>
  <c r="S45" i="2"/>
  <c r="Z45" i="2" s="1"/>
  <c r="AJ45" i="2"/>
  <c r="AQ45" i="2" s="1"/>
  <c r="AL46" i="2"/>
  <c r="AH46" i="2"/>
  <c r="AO46" i="2" s="1"/>
  <c r="AG46" i="2"/>
  <c r="AN46" i="2" s="1"/>
  <c r="S47" i="2"/>
  <c r="Z47" i="2" s="1"/>
  <c r="AJ47" i="2"/>
  <c r="AQ47" i="2" s="1"/>
  <c r="AL48" i="2"/>
  <c r="AH48" i="2"/>
  <c r="AO48" i="2" s="1"/>
  <c r="AG48" i="2"/>
  <c r="AN48" i="2" s="1"/>
  <c r="AJ49" i="2"/>
  <c r="AQ49" i="2" s="1"/>
  <c r="AK50" i="2"/>
  <c r="AR50" i="2" s="1"/>
  <c r="AG50" i="2"/>
  <c r="AN50" i="2" s="1"/>
  <c r="AF50" i="2"/>
  <c r="AM50" i="2" s="1"/>
  <c r="AL50" i="2"/>
  <c r="R51" i="2"/>
  <c r="Y51" i="2" s="1"/>
  <c r="AF52" i="2"/>
  <c r="AM52" i="2" s="1"/>
  <c r="AK52" i="2"/>
  <c r="AR52" i="2" s="1"/>
  <c r="AG53" i="2"/>
  <c r="AN53" i="2" s="1"/>
  <c r="AL53" i="2"/>
  <c r="S54" i="2"/>
  <c r="Z54" i="2" s="1"/>
  <c r="AH54" i="2"/>
  <c r="AO54" i="2" s="1"/>
  <c r="AK55" i="2"/>
  <c r="AR55" i="2" s="1"/>
  <c r="AG55" i="2"/>
  <c r="AN55" i="2" s="1"/>
  <c r="AI55" i="2"/>
  <c r="AP55" i="2" s="1"/>
  <c r="AF55" i="2"/>
  <c r="AM55" i="2" s="1"/>
  <c r="AJ56" i="2"/>
  <c r="AQ56" i="2" s="1"/>
  <c r="AK57" i="2"/>
  <c r="AR57" i="2" s="1"/>
  <c r="AG57" i="2"/>
  <c r="AN57" i="2" s="1"/>
  <c r="B57" i="2"/>
  <c r="AI57" i="2"/>
  <c r="AP57" i="2" s="1"/>
  <c r="AF57" i="2"/>
  <c r="AM57" i="2" s="1"/>
  <c r="AJ58" i="2"/>
  <c r="AQ58" i="2" s="1"/>
  <c r="AK59" i="2"/>
  <c r="AR59" i="2" s="1"/>
  <c r="AG59" i="2"/>
  <c r="AN59" i="2" s="1"/>
  <c r="B59" i="2"/>
  <c r="AI59" i="2"/>
  <c r="AP59" i="2" s="1"/>
  <c r="AF59" i="2"/>
  <c r="AM59" i="2" s="1"/>
  <c r="AJ60" i="2"/>
  <c r="AQ60" i="2" s="1"/>
  <c r="AK61" i="2"/>
  <c r="AR61" i="2" s="1"/>
  <c r="AG61" i="2"/>
  <c r="AN61" i="2" s="1"/>
  <c r="B61" i="2"/>
  <c r="AI61" i="2"/>
  <c r="AP61" i="2" s="1"/>
  <c r="AF61" i="2"/>
  <c r="AM61" i="2" s="1"/>
  <c r="AJ62" i="2"/>
  <c r="AQ62" i="2" s="1"/>
  <c r="AK63" i="2"/>
  <c r="AR63" i="2" s="1"/>
  <c r="AG63" i="2"/>
  <c r="AN63" i="2" s="1"/>
  <c r="B63" i="2"/>
  <c r="AI63" i="2"/>
  <c r="AP63" i="2" s="1"/>
  <c r="AF63" i="2"/>
  <c r="AM63" i="2" s="1"/>
  <c r="AJ64" i="2"/>
  <c r="AQ64" i="2" s="1"/>
  <c r="AK65" i="2"/>
  <c r="AR65" i="2" s="1"/>
  <c r="AG65" i="2"/>
  <c r="AN65" i="2" s="1"/>
  <c r="B65" i="2"/>
  <c r="AI65" i="2"/>
  <c r="AP65" i="2" s="1"/>
  <c r="AF65" i="2"/>
  <c r="AM65" i="2" s="1"/>
  <c r="B67" i="2"/>
  <c r="AH67" i="2"/>
  <c r="AO67" i="2" s="1"/>
  <c r="B69" i="2"/>
  <c r="AJ69" i="2"/>
  <c r="AQ69" i="2" s="1"/>
  <c r="S73" i="2"/>
  <c r="Z73" i="2" s="1"/>
  <c r="P76" i="2"/>
  <c r="W76" i="2" s="1"/>
  <c r="AD76" i="2"/>
  <c r="AC76" i="2"/>
  <c r="AL78" i="2"/>
  <c r="AH78" i="2"/>
  <c r="AO78" i="2" s="1"/>
  <c r="AK78" i="2"/>
  <c r="AR78" i="2" s="1"/>
  <c r="AG78" i="2"/>
  <c r="AN78" i="2" s="1"/>
  <c r="AI78" i="2"/>
  <c r="AP78" i="2" s="1"/>
  <c r="AJ78" i="2"/>
  <c r="AQ78" i="2" s="1"/>
  <c r="Q93" i="2"/>
  <c r="X93" i="2" s="1"/>
  <c r="T93" i="2"/>
  <c r="O93" i="2"/>
  <c r="V93" i="2" s="1"/>
  <c r="N93" i="2"/>
  <c r="U93" i="2" s="1"/>
  <c r="S93" i="2"/>
  <c r="Z93" i="2" s="1"/>
  <c r="P93" i="2"/>
  <c r="W93" i="2" s="1"/>
  <c r="Q97" i="2"/>
  <c r="X97" i="2" s="1"/>
  <c r="T97" i="2"/>
  <c r="O97" i="2"/>
  <c r="V97" i="2" s="1"/>
  <c r="N97" i="2"/>
  <c r="U97" i="2" s="1"/>
  <c r="S97" i="2"/>
  <c r="Z97" i="2" s="1"/>
  <c r="P97" i="2"/>
  <c r="W97" i="2" s="1"/>
  <c r="S104" i="2"/>
  <c r="Z104" i="2" s="1"/>
  <c r="S103" i="2"/>
  <c r="Z103" i="2" s="1"/>
  <c r="S153" i="2"/>
  <c r="Z153" i="2" s="1"/>
  <c r="S154" i="2"/>
  <c r="Z154" i="2" s="1"/>
  <c r="S155" i="2"/>
  <c r="Z155"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AF15" i="2"/>
  <c r="AM15" i="2" s="1"/>
  <c r="AF16" i="2"/>
  <c r="AM16" i="2" s="1"/>
  <c r="AF17" i="2"/>
  <c r="AM17" i="2" s="1"/>
  <c r="AF18" i="2"/>
  <c r="AM18" i="2" s="1"/>
  <c r="N23" i="2"/>
  <c r="U23" i="2" s="1"/>
  <c r="N24" i="2"/>
  <c r="U24" i="2" s="1"/>
  <c r="N25" i="2"/>
  <c r="U25" i="2" s="1"/>
  <c r="N26" i="2"/>
  <c r="U26" i="2" s="1"/>
  <c r="N27" i="2"/>
  <c r="U27" i="2" s="1"/>
  <c r="N28" i="2"/>
  <c r="U28" i="2" s="1"/>
  <c r="N29" i="2"/>
  <c r="U29" i="2" s="1"/>
  <c r="N30" i="2"/>
  <c r="U30" i="2" s="1"/>
  <c r="N38" i="2"/>
  <c r="U38" i="2" s="1"/>
  <c r="T38" i="2"/>
  <c r="R39" i="2"/>
  <c r="Y39" i="2" s="1"/>
  <c r="N39" i="2"/>
  <c r="U39" i="2" s="1"/>
  <c r="Q39" i="2"/>
  <c r="X39" i="2" s="1"/>
  <c r="AF41" i="2"/>
  <c r="AM41" i="2" s="1"/>
  <c r="AK41" i="2"/>
  <c r="AR41" i="2" s="1"/>
  <c r="N51" i="2"/>
  <c r="U51" i="2" s="1"/>
  <c r="T51" i="2"/>
  <c r="R52" i="2"/>
  <c r="Y52" i="2" s="1"/>
  <c r="N52" i="2"/>
  <c r="U52" i="2" s="1"/>
  <c r="Q52" i="2"/>
  <c r="X52" i="2" s="1"/>
  <c r="S53" i="2"/>
  <c r="Z53" i="2" s="1"/>
  <c r="AH53" i="2"/>
  <c r="AO53" i="2" s="1"/>
  <c r="S56" i="2"/>
  <c r="Z56" i="2" s="1"/>
  <c r="S58" i="2"/>
  <c r="Z58" i="2" s="1"/>
  <c r="S60" i="2"/>
  <c r="Z60" i="2" s="1"/>
  <c r="AL64" i="2"/>
  <c r="AJ67" i="2"/>
  <c r="AQ67" i="2" s="1"/>
  <c r="AL69" i="2"/>
  <c r="AL73" i="2"/>
  <c r="AH73" i="2"/>
  <c r="AO73" i="2" s="1"/>
  <c r="B73" i="2"/>
  <c r="AK73" i="2"/>
  <c r="AR73" i="2" s="1"/>
  <c r="AG73" i="2"/>
  <c r="AN73" i="2" s="1"/>
  <c r="AI73" i="2"/>
  <c r="AP73" i="2" s="1"/>
  <c r="AJ73" i="2"/>
  <c r="AQ73" i="2" s="1"/>
  <c r="R75" i="2"/>
  <c r="Y75" i="2" s="1"/>
  <c r="N75" i="2"/>
  <c r="U75" i="2" s="1"/>
  <c r="Q75" i="2"/>
  <c r="X75" i="2" s="1"/>
  <c r="S75" i="2"/>
  <c r="Z75" i="2" s="1"/>
  <c r="O75" i="2"/>
  <c r="V75" i="2" s="1"/>
  <c r="P77" i="2"/>
  <c r="W77" i="2" s="1"/>
  <c r="AD77" i="2"/>
  <c r="AC77" i="2"/>
  <c r="AD82" i="2"/>
  <c r="AC82" i="2"/>
  <c r="H10" i="3" s="1"/>
  <c r="AL83" i="2"/>
  <c r="AH83" i="2"/>
  <c r="AO83" i="2" s="1"/>
  <c r="B83" i="2"/>
  <c r="AI83" i="2"/>
  <c r="AP83" i="2" s="1"/>
  <c r="AG83" i="2"/>
  <c r="AN83" i="2" s="1"/>
  <c r="AJ83" i="2"/>
  <c r="AQ83" i="2" s="1"/>
  <c r="AF83" i="2"/>
  <c r="AM83" i="2" s="1"/>
  <c r="B85" i="2"/>
  <c r="AK100" i="2"/>
  <c r="AR100" i="2" s="1"/>
  <c r="R101" i="2"/>
  <c r="Y101" i="2" s="1"/>
  <c r="P37" i="2"/>
  <c r="W37" i="2" s="1"/>
  <c r="AF38" i="2"/>
  <c r="AM38" i="2" s="1"/>
  <c r="P50" i="2"/>
  <c r="W50" i="2" s="1"/>
  <c r="AF51" i="2"/>
  <c r="AM51" i="2" s="1"/>
  <c r="AF66" i="2"/>
  <c r="AM66" i="2" s="1"/>
  <c r="B68" i="2"/>
  <c r="AH68" i="2"/>
  <c r="AO68" i="2" s="1"/>
  <c r="AL68" i="2"/>
  <c r="AF70" i="2"/>
  <c r="AM70" i="2" s="1"/>
  <c r="AG71" i="2"/>
  <c r="AN71" i="2" s="1"/>
  <c r="AK71" i="2"/>
  <c r="AR71" i="2" s="1"/>
  <c r="B72" i="2"/>
  <c r="AH72" i="2"/>
  <c r="AO72" i="2" s="1"/>
  <c r="AL72" i="2"/>
  <c r="AF74" i="2"/>
  <c r="AM74" i="2" s="1"/>
  <c r="AF75" i="2"/>
  <c r="AM75" i="2" s="1"/>
  <c r="AF76" i="2"/>
  <c r="AM76" i="2" s="1"/>
  <c r="AF77" i="2"/>
  <c r="AM77" i="2" s="1"/>
  <c r="AK82" i="2"/>
  <c r="AR82" i="2" s="1"/>
  <c r="AG82" i="2"/>
  <c r="AN82" i="2" s="1"/>
  <c r="AF82" i="2"/>
  <c r="AM82" i="2" s="1"/>
  <c r="AL82" i="2"/>
  <c r="AL86" i="2"/>
  <c r="AH86" i="2"/>
  <c r="AO86" i="2" s="1"/>
  <c r="B86" i="2"/>
  <c r="AJ86" i="2"/>
  <c r="AQ86" i="2" s="1"/>
  <c r="AF86" i="2"/>
  <c r="AM86" i="2" s="1"/>
  <c r="B87" i="2"/>
  <c r="AJ87" i="2"/>
  <c r="AQ87" i="2" s="1"/>
  <c r="AK90" i="2"/>
  <c r="AR90" i="2" s="1"/>
  <c r="AG90" i="2"/>
  <c r="AN90" i="2" s="1"/>
  <c r="B90" i="2"/>
  <c r="AH90" i="2"/>
  <c r="AO90" i="2" s="1"/>
  <c r="AF90" i="2"/>
  <c r="AM90" i="2" s="1"/>
  <c r="S91" i="2"/>
  <c r="Z91" i="2" s="1"/>
  <c r="O91" i="2"/>
  <c r="V91" i="2" s="1"/>
  <c r="T91" i="2"/>
  <c r="N91" i="2"/>
  <c r="U91" i="2" s="1"/>
  <c r="R91" i="2"/>
  <c r="Y91" i="2" s="1"/>
  <c r="B92" i="2"/>
  <c r="AD93" i="2"/>
  <c r="AK94" i="2"/>
  <c r="AR94" i="2" s="1"/>
  <c r="AG94" i="2"/>
  <c r="AN94" i="2" s="1"/>
  <c r="AH94" i="2"/>
  <c r="AO94" i="2" s="1"/>
  <c r="AF94" i="2"/>
  <c r="AM94" i="2" s="1"/>
  <c r="S95" i="2"/>
  <c r="Z95" i="2" s="1"/>
  <c r="O95" i="2"/>
  <c r="V95" i="2" s="1"/>
  <c r="T95" i="2"/>
  <c r="N95" i="2"/>
  <c r="U95" i="2" s="1"/>
  <c r="R95" i="2"/>
  <c r="Y95" i="2" s="1"/>
  <c r="B96" i="2"/>
  <c r="AD97" i="2"/>
  <c r="AK98" i="2"/>
  <c r="AR98" i="2" s="1"/>
  <c r="AG98" i="2"/>
  <c r="AN98" i="2" s="1"/>
  <c r="AH98" i="2"/>
  <c r="AO98" i="2" s="1"/>
  <c r="AF98" i="2"/>
  <c r="AM98" i="2" s="1"/>
  <c r="S99" i="2"/>
  <c r="Z99" i="2" s="1"/>
  <c r="O99" i="2"/>
  <c r="V99" i="2" s="1"/>
  <c r="T99" i="2"/>
  <c r="N99" i="2"/>
  <c r="U99" i="2" s="1"/>
  <c r="R99" i="2"/>
  <c r="Y99" i="2" s="1"/>
  <c r="B100" i="2"/>
  <c r="AD101" i="2"/>
  <c r="AK102" i="2"/>
  <c r="AR102" i="2" s="1"/>
  <c r="AG102" i="2"/>
  <c r="AN102" i="2" s="1"/>
  <c r="AH102" i="2"/>
  <c r="AO102" i="2" s="1"/>
  <c r="AF102" i="2"/>
  <c r="AM102" i="2" s="1"/>
  <c r="AK104" i="2"/>
  <c r="AR104" i="2" s="1"/>
  <c r="AG104" i="2"/>
  <c r="AN104" i="2" s="1"/>
  <c r="B104" i="2"/>
  <c r="AH104" i="2"/>
  <c r="AO104" i="2" s="1"/>
  <c r="AJ104" i="2"/>
  <c r="AQ104" i="2" s="1"/>
  <c r="AF104" i="2"/>
  <c r="AM104" i="2" s="1"/>
  <c r="AK110" i="2"/>
  <c r="AR110" i="2" s="1"/>
  <c r="AG110" i="2"/>
  <c r="AN110" i="2" s="1"/>
  <c r="B110" i="2"/>
  <c r="AJ110" i="2"/>
  <c r="AQ110" i="2" s="1"/>
  <c r="AH110" i="2"/>
  <c r="AO110" i="2" s="1"/>
  <c r="AF110" i="2"/>
  <c r="AM110" i="2" s="1"/>
  <c r="AF68" i="2"/>
  <c r="AM68" i="2" s="1"/>
  <c r="AI71" i="2"/>
  <c r="AP71" i="2" s="1"/>
  <c r="AF72" i="2"/>
  <c r="AM72" i="2" s="1"/>
  <c r="AF87" i="2"/>
  <c r="AM87" i="2" s="1"/>
  <c r="AK89" i="2"/>
  <c r="AR89" i="2" s="1"/>
  <c r="AG89" i="2"/>
  <c r="AN89" i="2" s="1"/>
  <c r="AI89" i="2"/>
  <c r="AP89" i="2" s="1"/>
  <c r="AF89" i="2"/>
  <c r="AM89" i="2" s="1"/>
  <c r="AI92" i="2"/>
  <c r="AP92" i="2" s="1"/>
  <c r="AH92" i="2"/>
  <c r="AO92" i="2" s="1"/>
  <c r="AG92" i="2"/>
  <c r="AN92" i="2" s="1"/>
  <c r="AL93" i="2"/>
  <c r="AH93" i="2"/>
  <c r="AO93" i="2" s="1"/>
  <c r="AK93" i="2"/>
  <c r="AR93" i="2" s="1"/>
  <c r="AF93" i="2"/>
  <c r="AM93" i="2" s="1"/>
  <c r="B93" i="2"/>
  <c r="AI93" i="2"/>
  <c r="AP93" i="2" s="1"/>
  <c r="AI96" i="2"/>
  <c r="AP96" i="2" s="1"/>
  <c r="AH96" i="2"/>
  <c r="AO96" i="2" s="1"/>
  <c r="AG96" i="2"/>
  <c r="AN96" i="2" s="1"/>
  <c r="AL97" i="2"/>
  <c r="AH97" i="2"/>
  <c r="AO97" i="2" s="1"/>
  <c r="AK97" i="2"/>
  <c r="AR97" i="2" s="1"/>
  <c r="AF97" i="2"/>
  <c r="AM97" i="2" s="1"/>
  <c r="B97" i="2"/>
  <c r="AI97" i="2"/>
  <c r="AP97" i="2" s="1"/>
  <c r="AI100" i="2"/>
  <c r="AP100" i="2" s="1"/>
  <c r="AH100" i="2"/>
  <c r="AO100" i="2" s="1"/>
  <c r="AG100" i="2"/>
  <c r="AN100" i="2" s="1"/>
  <c r="AL101" i="2"/>
  <c r="AH101" i="2"/>
  <c r="AO101" i="2" s="1"/>
  <c r="AK101" i="2"/>
  <c r="AR101" i="2" s="1"/>
  <c r="AF101" i="2"/>
  <c r="AM101" i="2" s="1"/>
  <c r="B101" i="2"/>
  <c r="AI101" i="2"/>
  <c r="AP101" i="2" s="1"/>
  <c r="AJ102" i="2"/>
  <c r="AQ102" i="2" s="1"/>
  <c r="AI104" i="2"/>
  <c r="AP104" i="2" s="1"/>
  <c r="AK106" i="2"/>
  <c r="AR106" i="2" s="1"/>
  <c r="AG106" i="2"/>
  <c r="AN106" i="2" s="1"/>
  <c r="B106" i="2"/>
  <c r="AJ106" i="2"/>
  <c r="AQ106" i="2" s="1"/>
  <c r="AH106" i="2"/>
  <c r="AO106" i="2" s="1"/>
  <c r="AF106" i="2"/>
  <c r="AM106" i="2" s="1"/>
  <c r="AK108" i="2"/>
  <c r="AR108" i="2" s="1"/>
  <c r="AG108" i="2"/>
  <c r="AN108" i="2" s="1"/>
  <c r="B108" i="2"/>
  <c r="AH108" i="2"/>
  <c r="AO108" i="2" s="1"/>
  <c r="AJ108" i="2"/>
  <c r="AQ108" i="2" s="1"/>
  <c r="AF108" i="2"/>
  <c r="AM108" i="2" s="1"/>
  <c r="AI110" i="2"/>
  <c r="AP110" i="2" s="1"/>
  <c r="AF71" i="2"/>
  <c r="AM71" i="2" s="1"/>
  <c r="AI87" i="2"/>
  <c r="AP87" i="2" s="1"/>
  <c r="AH87" i="2"/>
  <c r="AO87" i="2" s="1"/>
  <c r="AG87" i="2"/>
  <c r="AN87" i="2" s="1"/>
  <c r="AL104" i="2"/>
  <c r="AL110" i="2"/>
  <c r="R92" i="2"/>
  <c r="Y92" i="2" s="1"/>
  <c r="N92" i="2"/>
  <c r="U92" i="2" s="1"/>
  <c r="Q92" i="2"/>
  <c r="X92" i="2" s="1"/>
  <c r="R96" i="2"/>
  <c r="Y96" i="2" s="1"/>
  <c r="N96" i="2"/>
  <c r="U96" i="2" s="1"/>
  <c r="Q96" i="2"/>
  <c r="X96" i="2" s="1"/>
  <c r="R100" i="2"/>
  <c r="Y100" i="2" s="1"/>
  <c r="N100" i="2"/>
  <c r="U100" i="2" s="1"/>
  <c r="Q100" i="2"/>
  <c r="X100" i="2" s="1"/>
  <c r="AK105" i="2"/>
  <c r="AR105" i="2" s="1"/>
  <c r="AG105" i="2"/>
  <c r="AN105" i="2" s="1"/>
  <c r="B105" i="2"/>
  <c r="AF105" i="2"/>
  <c r="AM105" i="2" s="1"/>
  <c r="AL105" i="2"/>
  <c r="AK109" i="2"/>
  <c r="AR109" i="2" s="1"/>
  <c r="AG109" i="2"/>
  <c r="AN109" i="2" s="1"/>
  <c r="B109" i="2"/>
  <c r="AF109" i="2"/>
  <c r="AM109" i="2" s="1"/>
  <c r="AL109" i="2"/>
  <c r="AK112" i="2"/>
  <c r="AR112" i="2" s="1"/>
  <c r="AG112" i="2"/>
  <c r="AN112" i="2" s="1"/>
  <c r="B112" i="2"/>
  <c r="AI112" i="2"/>
  <c r="AP112" i="2" s="1"/>
  <c r="AF112" i="2"/>
  <c r="AM112" i="2" s="1"/>
  <c r="AK114" i="2"/>
  <c r="AR114" i="2" s="1"/>
  <c r="AG114" i="2"/>
  <c r="AN114" i="2" s="1"/>
  <c r="B114" i="2"/>
  <c r="AI114" i="2"/>
  <c r="AP114" i="2" s="1"/>
  <c r="AF114" i="2"/>
  <c r="AM114" i="2" s="1"/>
  <c r="AK116" i="2"/>
  <c r="AR116" i="2" s="1"/>
  <c r="AG116" i="2"/>
  <c r="AN116" i="2" s="1"/>
  <c r="B116" i="2"/>
  <c r="AI116" i="2"/>
  <c r="AP116" i="2" s="1"/>
  <c r="AF116" i="2"/>
  <c r="AM116" i="2" s="1"/>
  <c r="AK118" i="2"/>
  <c r="AR118" i="2" s="1"/>
  <c r="AG118" i="2"/>
  <c r="AN118" i="2" s="1"/>
  <c r="B118" i="2"/>
  <c r="AI118" i="2"/>
  <c r="AP118" i="2" s="1"/>
  <c r="AF118" i="2"/>
  <c r="AM118" i="2" s="1"/>
  <c r="AK120" i="2"/>
  <c r="AR120" i="2" s="1"/>
  <c r="AG120" i="2"/>
  <c r="AN120" i="2" s="1"/>
  <c r="B120" i="2"/>
  <c r="AI120" i="2"/>
  <c r="AP120" i="2" s="1"/>
  <c r="AF120" i="2"/>
  <c r="AM120" i="2" s="1"/>
  <c r="AK122" i="2"/>
  <c r="AR122" i="2" s="1"/>
  <c r="AG122" i="2"/>
  <c r="AN122" i="2" s="1"/>
  <c r="B122" i="2"/>
  <c r="AI122" i="2"/>
  <c r="AP122" i="2" s="1"/>
  <c r="AF122" i="2"/>
  <c r="AM122" i="2" s="1"/>
  <c r="AK124" i="2"/>
  <c r="AR124" i="2" s="1"/>
  <c r="AG124" i="2"/>
  <c r="AN124" i="2" s="1"/>
  <c r="B124" i="2"/>
  <c r="AI124" i="2"/>
  <c r="AP124" i="2" s="1"/>
  <c r="AF124" i="2"/>
  <c r="AM124" i="2" s="1"/>
  <c r="AK126" i="2"/>
  <c r="AR126" i="2" s="1"/>
  <c r="AG126" i="2"/>
  <c r="AN126" i="2" s="1"/>
  <c r="B126" i="2"/>
  <c r="AI126" i="2"/>
  <c r="AP126" i="2" s="1"/>
  <c r="AF126" i="2"/>
  <c r="AM126" i="2" s="1"/>
  <c r="AK128" i="2"/>
  <c r="AR128" i="2" s="1"/>
  <c r="AG128" i="2"/>
  <c r="AN128" i="2" s="1"/>
  <c r="B128" i="2"/>
  <c r="AI128" i="2"/>
  <c r="AP128" i="2" s="1"/>
  <c r="AF128" i="2"/>
  <c r="AM128" i="2" s="1"/>
  <c r="AD129" i="2"/>
  <c r="AD130" i="2"/>
  <c r="AD131" i="2"/>
  <c r="AK103" i="2"/>
  <c r="AR103" i="2" s="1"/>
  <c r="AG103" i="2"/>
  <c r="AN103" i="2" s="1"/>
  <c r="B103" i="2"/>
  <c r="AF103" i="2"/>
  <c r="AM103" i="2" s="1"/>
  <c r="AL103" i="2"/>
  <c r="AK107" i="2"/>
  <c r="AR107" i="2" s="1"/>
  <c r="AG107" i="2"/>
  <c r="AN107" i="2" s="1"/>
  <c r="B107" i="2"/>
  <c r="AF107" i="2"/>
  <c r="AM107" i="2" s="1"/>
  <c r="AL107" i="2"/>
  <c r="AK111" i="2"/>
  <c r="AR111" i="2" s="1"/>
  <c r="AG111" i="2"/>
  <c r="AN111" i="2" s="1"/>
  <c r="B111" i="2"/>
  <c r="AI111" i="2"/>
  <c r="AP111" i="2" s="1"/>
  <c r="AF111" i="2"/>
  <c r="AM111" i="2" s="1"/>
  <c r="AK113" i="2"/>
  <c r="AR113" i="2" s="1"/>
  <c r="AG113" i="2"/>
  <c r="AN113" i="2" s="1"/>
  <c r="B113" i="2"/>
  <c r="AI113" i="2"/>
  <c r="AP113" i="2" s="1"/>
  <c r="AF113" i="2"/>
  <c r="AM113" i="2" s="1"/>
  <c r="AK115" i="2"/>
  <c r="AR115" i="2" s="1"/>
  <c r="AG115" i="2"/>
  <c r="AN115" i="2" s="1"/>
  <c r="B115" i="2"/>
  <c r="AI115" i="2"/>
  <c r="AP115" i="2" s="1"/>
  <c r="AF115" i="2"/>
  <c r="AM115" i="2" s="1"/>
  <c r="AK117" i="2"/>
  <c r="AR117" i="2" s="1"/>
  <c r="AG117" i="2"/>
  <c r="AN117" i="2" s="1"/>
  <c r="B117" i="2"/>
  <c r="AI117" i="2"/>
  <c r="AP117" i="2" s="1"/>
  <c r="AF117" i="2"/>
  <c r="AM117" i="2" s="1"/>
  <c r="AK119" i="2"/>
  <c r="AR119" i="2" s="1"/>
  <c r="AG119" i="2"/>
  <c r="AN119" i="2" s="1"/>
  <c r="B119" i="2"/>
  <c r="AI119" i="2"/>
  <c r="AP119" i="2" s="1"/>
  <c r="AF119" i="2"/>
  <c r="AM119" i="2" s="1"/>
  <c r="AK121" i="2"/>
  <c r="AR121" i="2" s="1"/>
  <c r="AG121" i="2"/>
  <c r="AN121" i="2" s="1"/>
  <c r="B121" i="2"/>
  <c r="AI121" i="2"/>
  <c r="AP121" i="2" s="1"/>
  <c r="AF121" i="2"/>
  <c r="AM121" i="2" s="1"/>
  <c r="AK123" i="2"/>
  <c r="AR123" i="2" s="1"/>
  <c r="AG123" i="2"/>
  <c r="AN123" i="2" s="1"/>
  <c r="B123" i="2"/>
  <c r="AI123" i="2"/>
  <c r="AP123" i="2" s="1"/>
  <c r="AF123" i="2"/>
  <c r="AM123" i="2" s="1"/>
  <c r="AK125" i="2"/>
  <c r="AR125" i="2" s="1"/>
  <c r="AG125" i="2"/>
  <c r="AN125" i="2" s="1"/>
  <c r="B125" i="2"/>
  <c r="AI125" i="2"/>
  <c r="AP125" i="2" s="1"/>
  <c r="AF125" i="2"/>
  <c r="AM125" i="2" s="1"/>
  <c r="AK127" i="2"/>
  <c r="AR127" i="2" s="1"/>
  <c r="AG127" i="2"/>
  <c r="AN127" i="2" s="1"/>
  <c r="B127" i="2"/>
  <c r="AI127" i="2"/>
  <c r="AP127" i="2" s="1"/>
  <c r="AF127" i="2"/>
  <c r="AM127" i="2" s="1"/>
  <c r="AH125" i="2"/>
  <c r="AO125" i="2" s="1"/>
  <c r="AH127" i="2"/>
  <c r="AO127" i="2" s="1"/>
  <c r="AC138" i="2"/>
  <c r="H21" i="3" s="1"/>
  <c r="AD138" i="2"/>
  <c r="S139" i="2"/>
  <c r="Z139" i="2" s="1"/>
  <c r="O139" i="2"/>
  <c r="V139" i="2" s="1"/>
  <c r="R139" i="2"/>
  <c r="Y139" i="2" s="1"/>
  <c r="P139" i="2"/>
  <c r="W139" i="2" s="1"/>
  <c r="T139" i="2"/>
  <c r="N139" i="2"/>
  <c r="U139" i="2" s="1"/>
  <c r="AC142" i="2"/>
  <c r="AD142" i="2"/>
  <c r="S143" i="2"/>
  <c r="Z143" i="2" s="1"/>
  <c r="O143" i="2"/>
  <c r="V143" i="2" s="1"/>
  <c r="R143" i="2"/>
  <c r="Y143" i="2" s="1"/>
  <c r="P143" i="2"/>
  <c r="W143" i="2" s="1"/>
  <c r="T143" i="2"/>
  <c r="N143" i="2"/>
  <c r="U143" i="2" s="1"/>
  <c r="S141" i="2"/>
  <c r="Z141" i="2" s="1"/>
  <c r="O141" i="2"/>
  <c r="V141" i="2" s="1"/>
  <c r="Q141" i="2"/>
  <c r="X141" i="2" s="1"/>
  <c r="S145" i="2"/>
  <c r="Z145" i="2" s="1"/>
  <c r="O145" i="2"/>
  <c r="V145" i="2" s="1"/>
  <c r="Q145" i="2"/>
  <c r="X145" i="2" s="1"/>
  <c r="AD146" i="2"/>
  <c r="N147" i="2"/>
  <c r="U147" i="2" s="1"/>
  <c r="T147" i="2"/>
  <c r="S149" i="2"/>
  <c r="Z149" i="2" s="1"/>
  <c r="O149" i="2"/>
  <c r="V149" i="2" s="1"/>
  <c r="Q149" i="2"/>
  <c r="X149" i="2" s="1"/>
  <c r="AD150" i="2"/>
  <c r="S151" i="2"/>
  <c r="Z151" i="2" s="1"/>
  <c r="O151" i="2"/>
  <c r="V151" i="2" s="1"/>
  <c r="R151" i="2"/>
  <c r="Y151" i="2" s="1"/>
  <c r="N151" i="2"/>
  <c r="U151" i="2" s="1"/>
  <c r="T151" i="2"/>
  <c r="AF130" i="2"/>
  <c r="AM130" i="2" s="1"/>
  <c r="AJ130" i="2"/>
  <c r="AQ130" i="2" s="1"/>
  <c r="AF131" i="2"/>
  <c r="AM131" i="2" s="1"/>
  <c r="AJ131" i="2"/>
  <c r="AQ131" i="2" s="1"/>
  <c r="AF132" i="2"/>
  <c r="AM132" i="2" s="1"/>
  <c r="AK132" i="2"/>
  <c r="AR132" i="2" s="1"/>
  <c r="S138" i="2"/>
  <c r="Z138" i="2" s="1"/>
  <c r="O138" i="2"/>
  <c r="V138" i="2" s="1"/>
  <c r="Q138" i="2"/>
  <c r="X138" i="2" s="1"/>
  <c r="N140" i="2"/>
  <c r="U140" i="2" s="1"/>
  <c r="R141" i="2"/>
  <c r="Y141" i="2" s="1"/>
  <c r="S142" i="2"/>
  <c r="Z142" i="2" s="1"/>
  <c r="O142" i="2"/>
  <c r="V142" i="2" s="1"/>
  <c r="Q142" i="2"/>
  <c r="X142" i="2" s="1"/>
  <c r="N144" i="2"/>
  <c r="U144" i="2" s="1"/>
  <c r="R145" i="2"/>
  <c r="Y145" i="2" s="1"/>
  <c r="S146" i="2"/>
  <c r="Z146" i="2" s="1"/>
  <c r="O146" i="2"/>
  <c r="V146" i="2" s="1"/>
  <c r="Q146" i="2"/>
  <c r="X146" i="2" s="1"/>
  <c r="N148" i="2"/>
  <c r="U148" i="2" s="1"/>
  <c r="R149" i="2"/>
  <c r="Y149" i="2" s="1"/>
  <c r="S150" i="2"/>
  <c r="Z150" i="2" s="1"/>
  <c r="O150" i="2"/>
  <c r="V150" i="2" s="1"/>
  <c r="Q150" i="2"/>
  <c r="X150" i="2" s="1"/>
  <c r="S147" i="2"/>
  <c r="Z147" i="2" s="1"/>
  <c r="O147" i="2"/>
  <c r="V147" i="2" s="1"/>
  <c r="Q147" i="2"/>
  <c r="X147" i="2" s="1"/>
  <c r="AK153" i="2"/>
  <c r="AR153" i="2" s="1"/>
  <c r="AG153" i="2"/>
  <c r="AN153" i="2" s="1"/>
  <c r="B153" i="2"/>
  <c r="AI153" i="2"/>
  <c r="AP153" i="2" s="1"/>
  <c r="AH153" i="2"/>
  <c r="AO153" i="2" s="1"/>
  <c r="AJ153" i="2"/>
  <c r="AQ153" i="2" s="1"/>
  <c r="AF153" i="2"/>
  <c r="AM153" i="2" s="1"/>
  <c r="AF88" i="2"/>
  <c r="AM88" i="2" s="1"/>
  <c r="P90" i="2"/>
  <c r="W90" i="2" s="1"/>
  <c r="AF91" i="2"/>
  <c r="AM91" i="2" s="1"/>
  <c r="P94" i="2"/>
  <c r="W94" i="2" s="1"/>
  <c r="AF95" i="2"/>
  <c r="AM95" i="2" s="1"/>
  <c r="P98" i="2"/>
  <c r="W98" i="2" s="1"/>
  <c r="AF99" i="2"/>
  <c r="AM99" i="2" s="1"/>
  <c r="P102" i="2"/>
  <c r="W102" i="2" s="1"/>
  <c r="AH130" i="2"/>
  <c r="AO130" i="2" s="1"/>
  <c r="AH131" i="2"/>
  <c r="AO131" i="2" s="1"/>
  <c r="AH132" i="2"/>
  <c r="AO132" i="2" s="1"/>
  <c r="N138" i="2"/>
  <c r="U138" i="2" s="1"/>
  <c r="T138" i="2"/>
  <c r="S140" i="2"/>
  <c r="Z140" i="2" s="1"/>
  <c r="O140" i="2"/>
  <c r="V140" i="2" s="1"/>
  <c r="Q140" i="2"/>
  <c r="X140" i="2" s="1"/>
  <c r="P141" i="2"/>
  <c r="W141" i="2" s="1"/>
  <c r="N142" i="2"/>
  <c r="U142" i="2" s="1"/>
  <c r="T142" i="2"/>
  <c r="S144" i="2"/>
  <c r="Z144" i="2" s="1"/>
  <c r="O144" i="2"/>
  <c r="V144" i="2" s="1"/>
  <c r="Q144" i="2"/>
  <c r="X144" i="2" s="1"/>
  <c r="P145" i="2"/>
  <c r="W145" i="2" s="1"/>
  <c r="N146" i="2"/>
  <c r="U146" i="2" s="1"/>
  <c r="T146" i="2"/>
  <c r="R147" i="2"/>
  <c r="Y147" i="2" s="1"/>
  <c r="S148" i="2"/>
  <c r="Z148" i="2" s="1"/>
  <c r="O148" i="2"/>
  <c r="V148" i="2" s="1"/>
  <c r="Q148" i="2"/>
  <c r="X148" i="2" s="1"/>
  <c r="P149" i="2"/>
  <c r="W149" i="2" s="1"/>
  <c r="N150" i="2"/>
  <c r="U150" i="2" s="1"/>
  <c r="T150" i="2"/>
  <c r="Q151" i="2"/>
  <c r="X151" i="2" s="1"/>
  <c r="AL153" i="2"/>
  <c r="AC160" i="2"/>
  <c r="AD160" i="2"/>
  <c r="T152" i="2"/>
  <c r="P152" i="2"/>
  <c r="W152" i="2" s="1"/>
  <c r="Q152" i="2"/>
  <c r="X152" i="2" s="1"/>
  <c r="AK152" i="2"/>
  <c r="AR152" i="2" s="1"/>
  <c r="AG152" i="2"/>
  <c r="AN152" i="2" s="1"/>
  <c r="AF152" i="2"/>
  <c r="AM152" i="2" s="1"/>
  <c r="AL152" i="2"/>
  <c r="AC162" i="2"/>
  <c r="AD162" i="2"/>
  <c r="AC163" i="2"/>
  <c r="AD163" i="2"/>
  <c r="N152" i="2"/>
  <c r="U152" i="2" s="1"/>
  <c r="S152" i="2"/>
  <c r="Z152" i="2" s="1"/>
  <c r="AI152" i="2"/>
  <c r="AP152" i="2" s="1"/>
  <c r="AK154" i="2"/>
  <c r="AR154" i="2" s="1"/>
  <c r="AG154" i="2"/>
  <c r="AN154" i="2" s="1"/>
  <c r="B154" i="2"/>
  <c r="AF154" i="2"/>
  <c r="AM154" i="2" s="1"/>
  <c r="AL154" i="2"/>
  <c r="AJ156" i="2"/>
  <c r="AQ156" i="2" s="1"/>
  <c r="AL156" i="2"/>
  <c r="AG156" i="2"/>
  <c r="AN156" i="2" s="1"/>
  <c r="B156" i="2"/>
  <c r="AF156" i="2"/>
  <c r="AM156" i="2" s="1"/>
  <c r="AL159" i="2"/>
  <c r="AH159" i="2"/>
  <c r="AO159" i="2" s="1"/>
  <c r="AJ159" i="2"/>
  <c r="AQ159" i="2" s="1"/>
  <c r="AI159" i="2"/>
  <c r="AP159" i="2" s="1"/>
  <c r="AL161" i="2"/>
  <c r="AH161" i="2"/>
  <c r="AO161" i="2" s="1"/>
  <c r="AJ161" i="2"/>
  <c r="AQ161" i="2" s="1"/>
  <c r="AI161" i="2"/>
  <c r="AP161" i="2" s="1"/>
  <c r="AC164" i="2"/>
  <c r="AD164" i="2"/>
  <c r="AF133" i="2"/>
  <c r="AM133" i="2" s="1"/>
  <c r="AF134" i="2"/>
  <c r="AM134" i="2" s="1"/>
  <c r="AF135" i="2"/>
  <c r="AM135" i="2" s="1"/>
  <c r="AF136" i="2"/>
  <c r="AM136" i="2" s="1"/>
  <c r="AF137" i="2"/>
  <c r="AM137" i="2" s="1"/>
  <c r="AF138" i="2"/>
  <c r="AM138" i="2" s="1"/>
  <c r="AF139" i="2"/>
  <c r="AM139" i="2" s="1"/>
  <c r="AF140" i="2"/>
  <c r="AM140" i="2" s="1"/>
  <c r="AF141" i="2"/>
  <c r="AM141" i="2" s="1"/>
  <c r="AF142" i="2"/>
  <c r="AM142" i="2" s="1"/>
  <c r="AF143" i="2"/>
  <c r="AM143" i="2" s="1"/>
  <c r="AF144" i="2"/>
  <c r="AM144" i="2" s="1"/>
  <c r="AF145" i="2"/>
  <c r="AM145" i="2" s="1"/>
  <c r="AF146" i="2"/>
  <c r="AM146" i="2" s="1"/>
  <c r="AF147" i="2"/>
  <c r="AM147" i="2" s="1"/>
  <c r="AF148" i="2"/>
  <c r="AM148" i="2" s="1"/>
  <c r="AF149" i="2"/>
  <c r="AM149" i="2" s="1"/>
  <c r="AF150" i="2"/>
  <c r="AM150" i="2" s="1"/>
  <c r="AF151" i="2"/>
  <c r="AM151" i="2" s="1"/>
  <c r="O152" i="2"/>
  <c r="V152" i="2" s="1"/>
  <c r="AJ152" i="2"/>
  <c r="AQ152" i="2" s="1"/>
  <c r="AH154" i="2"/>
  <c r="AO154" i="2" s="1"/>
  <c r="AK155" i="2"/>
  <c r="AR155" i="2" s="1"/>
  <c r="AG155" i="2"/>
  <c r="AN155" i="2" s="1"/>
  <c r="B155" i="2"/>
  <c r="AF155" i="2"/>
  <c r="AM155" i="2" s="1"/>
  <c r="AL155" i="2"/>
  <c r="AH156" i="2"/>
  <c r="AO156" i="2" s="1"/>
  <c r="AD157" i="2"/>
  <c r="AC159" i="2"/>
  <c r="AD159" i="2"/>
  <c r="AK159" i="2"/>
  <c r="AR159" i="2" s="1"/>
  <c r="AC161" i="2"/>
  <c r="AD161" i="2"/>
  <c r="AK161" i="2"/>
  <c r="AR161" i="2" s="1"/>
  <c r="P153" i="2"/>
  <c r="W153" i="2" s="1"/>
  <c r="P154" i="2"/>
  <c r="W154" i="2" s="1"/>
  <c r="P155" i="2"/>
  <c r="W155" i="2" s="1"/>
  <c r="AL160" i="2"/>
  <c r="AH160" i="2"/>
  <c r="AO160" i="2" s="1"/>
  <c r="AG160" i="2"/>
  <c r="AN160" i="2" s="1"/>
  <c r="AL162" i="2"/>
  <c r="AH162" i="2"/>
  <c r="AO162" i="2" s="1"/>
  <c r="AG162" i="2"/>
  <c r="AN162" i="2" s="1"/>
  <c r="AL164" i="2"/>
  <c r="AH164" i="2"/>
  <c r="AO164" i="2" s="1"/>
  <c r="AG164" i="2"/>
  <c r="AN164" i="2" s="1"/>
  <c r="AD165" i="2"/>
  <c r="AL166" i="2"/>
  <c r="AH166" i="2"/>
  <c r="AO166" i="2" s="1"/>
  <c r="AG166" i="2"/>
  <c r="AN166" i="2" s="1"/>
  <c r="AK170" i="2"/>
  <c r="AR170" i="2" s="1"/>
  <c r="AG170" i="2"/>
  <c r="AN170" i="2" s="1"/>
  <c r="B170" i="2"/>
  <c r="AI170" i="2"/>
  <c r="AP170" i="2" s="1"/>
  <c r="AH170" i="2"/>
  <c r="AO170" i="2" s="1"/>
  <c r="AF170" i="2"/>
  <c r="AM170" i="2" s="1"/>
  <c r="AC176" i="2"/>
  <c r="AD176" i="2"/>
  <c r="Q176" i="2"/>
  <c r="X176" i="2" s="1"/>
  <c r="T176" i="2"/>
  <c r="O176" i="2"/>
  <c r="V176" i="2" s="1"/>
  <c r="S176" i="2"/>
  <c r="Z176" i="2" s="1"/>
  <c r="N176" i="2"/>
  <c r="U176" i="2" s="1"/>
  <c r="AK184" i="2"/>
  <c r="AR184" i="2" s="1"/>
  <c r="AL163" i="2"/>
  <c r="AH163" i="2"/>
  <c r="AO163" i="2" s="1"/>
  <c r="AG163" i="2"/>
  <c r="AN163" i="2" s="1"/>
  <c r="AL165" i="2"/>
  <c r="AH165" i="2"/>
  <c r="AO165" i="2" s="1"/>
  <c r="AG165" i="2"/>
  <c r="AN165" i="2" s="1"/>
  <c r="AD166" i="2"/>
  <c r="AK171" i="2"/>
  <c r="AR171" i="2" s="1"/>
  <c r="AG171" i="2"/>
  <c r="AN171" i="2" s="1"/>
  <c r="B171" i="2"/>
  <c r="AJ171" i="2"/>
  <c r="AQ171" i="2" s="1"/>
  <c r="AI171" i="2"/>
  <c r="AP171" i="2" s="1"/>
  <c r="AF171" i="2"/>
  <c r="AM171" i="2" s="1"/>
  <c r="S174" i="2"/>
  <c r="Z174" i="2" s="1"/>
  <c r="O174" i="2"/>
  <c r="V174" i="2" s="1"/>
  <c r="T174" i="2"/>
  <c r="N174" i="2"/>
  <c r="U174" i="2" s="1"/>
  <c r="R174" i="2"/>
  <c r="Y174" i="2" s="1"/>
  <c r="P176" i="2"/>
  <c r="W176" i="2" s="1"/>
  <c r="AL176" i="2"/>
  <c r="AH176" i="2"/>
  <c r="AO176" i="2" s="1"/>
  <c r="AK176" i="2"/>
  <c r="AR176" i="2" s="1"/>
  <c r="AF176" i="2"/>
  <c r="AM176" i="2" s="1"/>
  <c r="B176" i="2"/>
  <c r="AJ176" i="2"/>
  <c r="AQ176" i="2" s="1"/>
  <c r="AK180" i="2"/>
  <c r="AR180" i="2" s="1"/>
  <c r="S178" i="2"/>
  <c r="Z178" i="2" s="1"/>
  <c r="O178" i="2"/>
  <c r="V178" i="2" s="1"/>
  <c r="Q178" i="2"/>
  <c r="X178" i="2" s="1"/>
  <c r="R180" i="2"/>
  <c r="Y180" i="2" s="1"/>
  <c r="AI180" i="2"/>
  <c r="AP180" i="2" s="1"/>
  <c r="S182" i="2"/>
  <c r="Z182" i="2" s="1"/>
  <c r="O182" i="2"/>
  <c r="V182" i="2" s="1"/>
  <c r="Q182" i="2"/>
  <c r="X182" i="2" s="1"/>
  <c r="R184" i="2"/>
  <c r="Y184" i="2" s="1"/>
  <c r="AI184" i="2"/>
  <c r="AP184" i="2" s="1"/>
  <c r="S186" i="2"/>
  <c r="Z186" i="2" s="1"/>
  <c r="O186" i="2"/>
  <c r="V186" i="2" s="1"/>
  <c r="P186" i="2"/>
  <c r="W186" i="2" s="1"/>
  <c r="R186" i="2"/>
  <c r="Y186" i="2" s="1"/>
  <c r="R187" i="2"/>
  <c r="Y187" i="2" s="1"/>
  <c r="N187" i="2"/>
  <c r="U187" i="2" s="1"/>
  <c r="S187" i="2"/>
  <c r="Z187" i="2" s="1"/>
  <c r="Q187" i="2"/>
  <c r="X187" i="2" s="1"/>
  <c r="AK169" i="2"/>
  <c r="AR169" i="2" s="1"/>
  <c r="AG169" i="2"/>
  <c r="AN169" i="2" s="1"/>
  <c r="AF169" i="2"/>
  <c r="AM169" i="2" s="1"/>
  <c r="AL169" i="2"/>
  <c r="AK173" i="2"/>
  <c r="AR173" i="2" s="1"/>
  <c r="AG173" i="2"/>
  <c r="AN173" i="2" s="1"/>
  <c r="B173" i="2"/>
  <c r="AF173" i="2"/>
  <c r="AM173" i="2" s="1"/>
  <c r="AL173" i="2"/>
  <c r="AG175" i="2"/>
  <c r="AN175" i="2" s="1"/>
  <c r="AL175" i="2"/>
  <c r="AK177" i="2"/>
  <c r="AR177" i="2" s="1"/>
  <c r="AG177" i="2"/>
  <c r="AN177" i="2" s="1"/>
  <c r="AF177" i="2"/>
  <c r="AM177" i="2" s="1"/>
  <c r="AL177" i="2"/>
  <c r="R178" i="2"/>
  <c r="Y178" i="2" s="1"/>
  <c r="AG179" i="2"/>
  <c r="AN179" i="2" s="1"/>
  <c r="AL179" i="2"/>
  <c r="N180" i="2"/>
  <c r="U180" i="2" s="1"/>
  <c r="S180" i="2"/>
  <c r="Z180" i="2" s="1"/>
  <c r="AD180" i="2"/>
  <c r="AJ180" i="2"/>
  <c r="AQ180" i="2" s="1"/>
  <c r="AK181" i="2"/>
  <c r="AR181" i="2" s="1"/>
  <c r="AG181" i="2"/>
  <c r="AN181" i="2" s="1"/>
  <c r="AF181" i="2"/>
  <c r="AM181" i="2" s="1"/>
  <c r="AL181" i="2"/>
  <c r="R182" i="2"/>
  <c r="Y182" i="2" s="1"/>
  <c r="AG183" i="2"/>
  <c r="AN183" i="2" s="1"/>
  <c r="AL183" i="2"/>
  <c r="N184" i="2"/>
  <c r="U184" i="2" s="1"/>
  <c r="S184" i="2"/>
  <c r="Z184" i="2" s="1"/>
  <c r="AD184" i="2"/>
  <c r="AJ184" i="2"/>
  <c r="AQ184" i="2" s="1"/>
  <c r="AK185" i="2"/>
  <c r="AR185" i="2" s="1"/>
  <c r="AG185" i="2"/>
  <c r="AN185" i="2" s="1"/>
  <c r="AF185" i="2"/>
  <c r="AM185" i="2" s="1"/>
  <c r="AL185" i="2"/>
  <c r="T186" i="2"/>
  <c r="T187" i="2"/>
  <c r="AI187" i="2"/>
  <c r="AP187" i="2" s="1"/>
  <c r="AJ187" i="2"/>
  <c r="AQ187" i="2" s="1"/>
  <c r="AH187" i="2"/>
  <c r="AO187" i="2" s="1"/>
  <c r="AD193" i="2"/>
  <c r="AL199" i="2"/>
  <c r="AH199" i="2"/>
  <c r="AO199" i="2" s="1"/>
  <c r="AK199" i="2"/>
  <c r="AR199" i="2" s="1"/>
  <c r="AF199" i="2"/>
  <c r="AM199" i="2" s="1"/>
  <c r="AJ199" i="2"/>
  <c r="AQ199" i="2" s="1"/>
  <c r="AF157" i="2"/>
  <c r="AM157" i="2" s="1"/>
  <c r="AF158" i="2"/>
  <c r="AM158" i="2" s="1"/>
  <c r="AH169" i="2"/>
  <c r="AO169" i="2" s="1"/>
  <c r="AK172" i="2"/>
  <c r="AR172" i="2" s="1"/>
  <c r="AG172" i="2"/>
  <c r="AN172" i="2" s="1"/>
  <c r="B172" i="2"/>
  <c r="AF172" i="2"/>
  <c r="AM172" i="2" s="1"/>
  <c r="AL172" i="2"/>
  <c r="AH173" i="2"/>
  <c r="AO173" i="2" s="1"/>
  <c r="R175" i="2"/>
  <c r="Y175" i="2" s="1"/>
  <c r="N175" i="2"/>
  <c r="U175" i="2" s="1"/>
  <c r="Q175" i="2"/>
  <c r="X175" i="2" s="1"/>
  <c r="AH175" i="2"/>
  <c r="AO175" i="2" s="1"/>
  <c r="AH177" i="2"/>
  <c r="AO177" i="2" s="1"/>
  <c r="N178" i="2"/>
  <c r="U178" i="2" s="1"/>
  <c r="T178" i="2"/>
  <c r="R179" i="2"/>
  <c r="Y179" i="2" s="1"/>
  <c r="N179" i="2"/>
  <c r="U179" i="2" s="1"/>
  <c r="Q179" i="2"/>
  <c r="X179" i="2" s="1"/>
  <c r="AH179" i="2"/>
  <c r="AO179" i="2" s="1"/>
  <c r="B180" i="2"/>
  <c r="O180" i="2"/>
  <c r="V180" i="2" s="1"/>
  <c r="T180" i="2"/>
  <c r="AF180" i="2"/>
  <c r="AM180" i="2" s="1"/>
  <c r="AH181" i="2"/>
  <c r="AO181" i="2" s="1"/>
  <c r="N182" i="2"/>
  <c r="U182" i="2" s="1"/>
  <c r="T182" i="2"/>
  <c r="R183" i="2"/>
  <c r="Y183" i="2" s="1"/>
  <c r="N183" i="2"/>
  <c r="U183" i="2" s="1"/>
  <c r="Q183" i="2"/>
  <c r="X183" i="2" s="1"/>
  <c r="AH183" i="2"/>
  <c r="AO183" i="2" s="1"/>
  <c r="B184" i="2"/>
  <c r="O184" i="2"/>
  <c r="V184" i="2" s="1"/>
  <c r="T184" i="2"/>
  <c r="AF184" i="2"/>
  <c r="AM184" i="2" s="1"/>
  <c r="AH185" i="2"/>
  <c r="AO185" i="2" s="1"/>
  <c r="N186" i="2"/>
  <c r="U186" i="2" s="1"/>
  <c r="O187" i="2"/>
  <c r="V187" i="2" s="1"/>
  <c r="AD187" i="2"/>
  <c r="AC187" i="2"/>
  <c r="AK187" i="2"/>
  <c r="AR187" i="2" s="1"/>
  <c r="AD191" i="2"/>
  <c r="AD192" i="2"/>
  <c r="AL195" i="2"/>
  <c r="AH195" i="2"/>
  <c r="AO195" i="2" s="1"/>
  <c r="AJ195" i="2"/>
  <c r="AQ195" i="2" s="1"/>
  <c r="AI195" i="2"/>
  <c r="AP195" i="2" s="1"/>
  <c r="AD196" i="2"/>
  <c r="AL197" i="2"/>
  <c r="AH197" i="2"/>
  <c r="AO197" i="2" s="1"/>
  <c r="AJ197" i="2"/>
  <c r="AQ197" i="2" s="1"/>
  <c r="AI197" i="2"/>
  <c r="AP197" i="2" s="1"/>
  <c r="AD198" i="2"/>
  <c r="B199" i="2"/>
  <c r="AC199" i="2"/>
  <c r="AD199" i="2"/>
  <c r="P180" i="2"/>
  <c r="W180" i="2" s="1"/>
  <c r="AL180" i="2"/>
  <c r="AH180" i="2"/>
  <c r="AO180" i="2" s="1"/>
  <c r="AG180" i="2"/>
  <c r="AN180" i="2" s="1"/>
  <c r="P184" i="2"/>
  <c r="W184" i="2" s="1"/>
  <c r="AL184" i="2"/>
  <c r="AH184" i="2"/>
  <c r="AO184" i="2" s="1"/>
  <c r="AG184" i="2"/>
  <c r="AN184" i="2" s="1"/>
  <c r="P187" i="2"/>
  <c r="W187" i="2" s="1"/>
  <c r="AC195" i="2"/>
  <c r="H28" i="3" s="1"/>
  <c r="AD195" i="2"/>
  <c r="AC197" i="2"/>
  <c r="AD197" i="2"/>
  <c r="AL201" i="2"/>
  <c r="AH201" i="2"/>
  <c r="AO201" i="2" s="1"/>
  <c r="AG201" i="2"/>
  <c r="AN201" i="2" s="1"/>
  <c r="AK203" i="2"/>
  <c r="AR203" i="2" s="1"/>
  <c r="AG203" i="2"/>
  <c r="AN203" i="2" s="1"/>
  <c r="AF203" i="2"/>
  <c r="AM203" i="2" s="1"/>
  <c r="AL203" i="2"/>
  <c r="AD209" i="2"/>
  <c r="AC209" i="2"/>
  <c r="AK220" i="2"/>
  <c r="AR220" i="2" s="1"/>
  <c r="AK222" i="2"/>
  <c r="AR222" i="2" s="1"/>
  <c r="P188" i="2"/>
  <c r="W188" i="2" s="1"/>
  <c r="AL188" i="2"/>
  <c r="AH188" i="2"/>
  <c r="AO188" i="2" s="1"/>
  <c r="AG188" i="2"/>
  <c r="AN188" i="2" s="1"/>
  <c r="AL190" i="2"/>
  <c r="AH190" i="2"/>
  <c r="AO190" i="2" s="1"/>
  <c r="AG190" i="2"/>
  <c r="AN190" i="2" s="1"/>
  <c r="AL192" i="2"/>
  <c r="AH192" i="2"/>
  <c r="AO192" i="2" s="1"/>
  <c r="AG192" i="2"/>
  <c r="AN192" i="2" s="1"/>
  <c r="AL196" i="2"/>
  <c r="AH196" i="2"/>
  <c r="AO196" i="2" s="1"/>
  <c r="AG196" i="2"/>
  <c r="AN196" i="2" s="1"/>
  <c r="AL198" i="2"/>
  <c r="AH198" i="2"/>
  <c r="AO198" i="2" s="1"/>
  <c r="AG198" i="2"/>
  <c r="AN198" i="2" s="1"/>
  <c r="AL200" i="2"/>
  <c r="AH200" i="2"/>
  <c r="AO200" i="2" s="1"/>
  <c r="AG200" i="2"/>
  <c r="AN200" i="2" s="1"/>
  <c r="AD201" i="2"/>
  <c r="AJ201" i="2"/>
  <c r="AQ201" i="2" s="1"/>
  <c r="AL202" i="2"/>
  <c r="AH202" i="2"/>
  <c r="AO202" i="2" s="1"/>
  <c r="AG202" i="2"/>
  <c r="AN202" i="2" s="1"/>
  <c r="AI203" i="2"/>
  <c r="AP203" i="2" s="1"/>
  <c r="Q204" i="2"/>
  <c r="X204" i="2" s="1"/>
  <c r="S204" i="2"/>
  <c r="Z204" i="2" s="1"/>
  <c r="O204" i="2"/>
  <c r="V204" i="2" s="1"/>
  <c r="R204" i="2"/>
  <c r="Y204" i="2" s="1"/>
  <c r="B205" i="2"/>
  <c r="S206" i="2"/>
  <c r="Z206" i="2" s="1"/>
  <c r="O206" i="2"/>
  <c r="V206" i="2" s="1"/>
  <c r="Q206" i="2"/>
  <c r="X206" i="2" s="1"/>
  <c r="R206" i="2"/>
  <c r="Y206" i="2" s="1"/>
  <c r="AD208" i="2"/>
  <c r="AC212" i="2"/>
  <c r="AD212" i="2"/>
  <c r="AK214" i="2"/>
  <c r="AR214" i="2" s="1"/>
  <c r="B201" i="2"/>
  <c r="AF201" i="2"/>
  <c r="AM201" i="2" s="1"/>
  <c r="AK201" i="2"/>
  <c r="AR201" i="2" s="1"/>
  <c r="B203" i="2"/>
  <c r="AJ203" i="2"/>
  <c r="AQ203" i="2" s="1"/>
  <c r="AK205" i="2"/>
  <c r="AR205" i="2" s="1"/>
  <c r="AG205" i="2"/>
  <c r="AN205" i="2" s="1"/>
  <c r="AI205" i="2"/>
  <c r="AP205" i="2" s="1"/>
  <c r="AH205" i="2"/>
  <c r="AO205" i="2" s="1"/>
  <c r="AI207" i="2"/>
  <c r="AP207" i="2" s="1"/>
  <c r="AK207" i="2"/>
  <c r="AR207" i="2" s="1"/>
  <c r="AG207" i="2"/>
  <c r="AN207" i="2" s="1"/>
  <c r="AF207" i="2"/>
  <c r="AM207" i="2" s="1"/>
  <c r="Q208" i="2"/>
  <c r="X208" i="2" s="1"/>
  <c r="S208" i="2"/>
  <c r="Z208" i="2" s="1"/>
  <c r="O208" i="2"/>
  <c r="V208" i="2" s="1"/>
  <c r="R208" i="2"/>
  <c r="Y208" i="2" s="1"/>
  <c r="AL211" i="2"/>
  <c r="AH211" i="2"/>
  <c r="AO211" i="2" s="1"/>
  <c r="AJ211" i="2"/>
  <c r="AQ211" i="2" s="1"/>
  <c r="B211" i="2"/>
  <c r="AI211" i="2"/>
  <c r="AP211" i="2" s="1"/>
  <c r="AG211" i="2"/>
  <c r="AN211" i="2" s="1"/>
  <c r="AF211" i="2"/>
  <c r="AM211" i="2" s="1"/>
  <c r="AK216" i="2"/>
  <c r="AR216" i="2" s="1"/>
  <c r="AI222" i="2"/>
  <c r="AP222" i="2" s="1"/>
  <c r="AD223" i="2"/>
  <c r="AC223" i="2"/>
  <c r="AK223" i="2"/>
  <c r="AR223" i="2" s="1"/>
  <c r="AD224" i="2"/>
  <c r="AC224" i="2"/>
  <c r="H34" i="3" s="1"/>
  <c r="AK224" i="2"/>
  <c r="AR224" i="2" s="1"/>
  <c r="AD225" i="2"/>
  <c r="AC225" i="2"/>
  <c r="AK225" i="2"/>
  <c r="AR225" i="2" s="1"/>
  <c r="AD226" i="2"/>
  <c r="AC226" i="2"/>
  <c r="AK226" i="2"/>
  <c r="AR226" i="2" s="1"/>
  <c r="AD228" i="2"/>
  <c r="AC228" i="2"/>
  <c r="P169" i="2"/>
  <c r="W169" i="2" s="1"/>
  <c r="AF174" i="2"/>
  <c r="AM174" i="2" s="1"/>
  <c r="P177" i="2"/>
  <c r="W177" i="2" s="1"/>
  <c r="AF178" i="2"/>
  <c r="AM178" i="2" s="1"/>
  <c r="P181" i="2"/>
  <c r="W181" i="2" s="1"/>
  <c r="AF182" i="2"/>
  <c r="AM182" i="2" s="1"/>
  <c r="P185" i="2"/>
  <c r="W185" i="2" s="1"/>
  <c r="AF186" i="2"/>
  <c r="AM186" i="2" s="1"/>
  <c r="AF189" i="2"/>
  <c r="AM189" i="2" s="1"/>
  <c r="AF191" i="2"/>
  <c r="AM191" i="2" s="1"/>
  <c r="AF193" i="2"/>
  <c r="AM193" i="2" s="1"/>
  <c r="P203" i="2"/>
  <c r="W203" i="2" s="1"/>
  <c r="AF204" i="2"/>
  <c r="AM204" i="2" s="1"/>
  <c r="N205" i="2"/>
  <c r="U205" i="2" s="1"/>
  <c r="R205" i="2"/>
  <c r="Y205" i="2" s="1"/>
  <c r="AH206" i="2"/>
  <c r="AO206" i="2" s="1"/>
  <c r="AL206" i="2"/>
  <c r="P207" i="2"/>
  <c r="W207" i="2" s="1"/>
  <c r="AF208" i="2"/>
  <c r="AM208" i="2" s="1"/>
  <c r="N209" i="2"/>
  <c r="U209" i="2" s="1"/>
  <c r="S209" i="2"/>
  <c r="Z209" i="2" s="1"/>
  <c r="AJ209" i="2"/>
  <c r="AQ209" i="2" s="1"/>
  <c r="P210" i="2"/>
  <c r="W210" i="2" s="1"/>
  <c r="AL210" i="2"/>
  <c r="AH210" i="2"/>
  <c r="AO210" i="2" s="1"/>
  <c r="AF210" i="2"/>
  <c r="AM210" i="2" s="1"/>
  <c r="AK210" i="2"/>
  <c r="AR210" i="2" s="1"/>
  <c r="AL213" i="2"/>
  <c r="AH213" i="2"/>
  <c r="AO213" i="2" s="1"/>
  <c r="AG213" i="2"/>
  <c r="AN213" i="2" s="1"/>
  <c r="AD214" i="2"/>
  <c r="AJ214" i="2"/>
  <c r="AQ214" i="2" s="1"/>
  <c r="AL215" i="2"/>
  <c r="AH215" i="2"/>
  <c r="AO215" i="2" s="1"/>
  <c r="AG215" i="2"/>
  <c r="AN215" i="2" s="1"/>
  <c r="AD216" i="2"/>
  <c r="AJ216" i="2"/>
  <c r="AQ216" i="2" s="1"/>
  <c r="AL217" i="2"/>
  <c r="AH217" i="2"/>
  <c r="AO217" i="2" s="1"/>
  <c r="AG217" i="2"/>
  <c r="AN217" i="2" s="1"/>
  <c r="AD218" i="2"/>
  <c r="AJ218" i="2"/>
  <c r="AQ218" i="2" s="1"/>
  <c r="AL219" i="2"/>
  <c r="AH219" i="2"/>
  <c r="AO219" i="2" s="1"/>
  <c r="AG219" i="2"/>
  <c r="AN219" i="2" s="1"/>
  <c r="AD220" i="2"/>
  <c r="AJ220" i="2"/>
  <c r="AQ220" i="2" s="1"/>
  <c r="AL221" i="2"/>
  <c r="AH221" i="2"/>
  <c r="AO221" i="2" s="1"/>
  <c r="AG221" i="2"/>
  <c r="AN221" i="2" s="1"/>
  <c r="AD222" i="2"/>
  <c r="AJ222" i="2"/>
  <c r="AQ222" i="2" s="1"/>
  <c r="AF223" i="2"/>
  <c r="AM223" i="2" s="1"/>
  <c r="AF224" i="2"/>
  <c r="AM224" i="2" s="1"/>
  <c r="AF214" i="2"/>
  <c r="AM214" i="2" s="1"/>
  <c r="B216" i="2"/>
  <c r="AF216" i="2"/>
  <c r="AM216" i="2" s="1"/>
  <c r="B218" i="2"/>
  <c r="AF218" i="2"/>
  <c r="AM218" i="2" s="1"/>
  <c r="B220" i="2"/>
  <c r="AF220" i="2"/>
  <c r="AM220" i="2" s="1"/>
  <c r="AI221" i="2"/>
  <c r="AP221" i="2" s="1"/>
  <c r="B222" i="2"/>
  <c r="AF222" i="2"/>
  <c r="AM222" i="2" s="1"/>
  <c r="AD227" i="2"/>
  <c r="AC227" i="2"/>
  <c r="AD229" i="2"/>
  <c r="AC229" i="2"/>
  <c r="P205" i="2"/>
  <c r="W205" i="2" s="1"/>
  <c r="AF206" i="2"/>
  <c r="AM206" i="2" s="1"/>
  <c r="P209" i="2"/>
  <c r="W209" i="2" s="1"/>
  <c r="AG209" i="2"/>
  <c r="AN209" i="2" s="1"/>
  <c r="AL209" i="2"/>
  <c r="AL212" i="2"/>
  <c r="AH212" i="2"/>
  <c r="AO212" i="2" s="1"/>
  <c r="AG212" i="2"/>
  <c r="AN212" i="2" s="1"/>
  <c r="AD213" i="2"/>
  <c r="AL214" i="2"/>
  <c r="AH214" i="2"/>
  <c r="AO214" i="2" s="1"/>
  <c r="AG214" i="2"/>
  <c r="AN214" i="2" s="1"/>
  <c r="AL216" i="2"/>
  <c r="AH216" i="2"/>
  <c r="AO216" i="2" s="1"/>
  <c r="AG216" i="2"/>
  <c r="AN216" i="2" s="1"/>
  <c r="AL218" i="2"/>
  <c r="AH218" i="2"/>
  <c r="AO218" i="2" s="1"/>
  <c r="AG218" i="2"/>
  <c r="AN218" i="2" s="1"/>
  <c r="AL220" i="2"/>
  <c r="AH220" i="2"/>
  <c r="AO220" i="2" s="1"/>
  <c r="AG220" i="2"/>
  <c r="AN220" i="2" s="1"/>
  <c r="AL222" i="2"/>
  <c r="AH222" i="2"/>
  <c r="AO222" i="2" s="1"/>
  <c r="AG222" i="2"/>
  <c r="AN222" i="2" s="1"/>
  <c r="AI223" i="2"/>
  <c r="AP223" i="2" s="1"/>
  <c r="AL223" i="2"/>
  <c r="AH223" i="2"/>
  <c r="AO223" i="2" s="1"/>
  <c r="AJ223" i="2"/>
  <c r="AQ223" i="2" s="1"/>
  <c r="AI224" i="2"/>
  <c r="AP224" i="2" s="1"/>
  <c r="AL224" i="2"/>
  <c r="AH224" i="2"/>
  <c r="AO224" i="2" s="1"/>
  <c r="AJ224" i="2"/>
  <c r="AQ224" i="2" s="1"/>
  <c r="AI225" i="2"/>
  <c r="AP225" i="2" s="1"/>
  <c r="AL225" i="2"/>
  <c r="AH225" i="2"/>
  <c r="AO225" i="2" s="1"/>
  <c r="AJ225" i="2"/>
  <c r="AQ225" i="2" s="1"/>
  <c r="AI226" i="2"/>
  <c r="AP226" i="2" s="1"/>
  <c r="AL226" i="2"/>
  <c r="AH226" i="2"/>
  <c r="AO226" i="2" s="1"/>
  <c r="AJ226" i="2"/>
  <c r="AQ226" i="2" s="1"/>
  <c r="AK233" i="2"/>
  <c r="AR233" i="2" s="1"/>
  <c r="AG233" i="2"/>
  <c r="AN233" i="2" s="1"/>
  <c r="B233" i="2"/>
  <c r="AF233" i="2"/>
  <c r="AM233" i="2" s="1"/>
  <c r="AL233" i="2"/>
  <c r="S239" i="2"/>
  <c r="Z239" i="2" s="1"/>
  <c r="O239" i="2"/>
  <c r="V239" i="2" s="1"/>
  <c r="Q239" i="2"/>
  <c r="X239" i="2" s="1"/>
  <c r="R239" i="2"/>
  <c r="Y239" i="2" s="1"/>
  <c r="AH227" i="2"/>
  <c r="AO227" i="2" s="1"/>
  <c r="AL227" i="2"/>
  <c r="AH228" i="2"/>
  <c r="AO228" i="2" s="1"/>
  <c r="AL228" i="2"/>
  <c r="AH229" i="2"/>
  <c r="AO229" i="2" s="1"/>
  <c r="AL229" i="2"/>
  <c r="AC230" i="2"/>
  <c r="AH230" i="2"/>
  <c r="AO230" i="2" s="1"/>
  <c r="AL230" i="2"/>
  <c r="AK232" i="2"/>
  <c r="AR232" i="2" s="1"/>
  <c r="AG232" i="2"/>
  <c r="AN232" i="2" s="1"/>
  <c r="B232" i="2"/>
  <c r="AF232" i="2"/>
  <c r="AM232" i="2" s="1"/>
  <c r="AL232" i="2"/>
  <c r="AH233" i="2"/>
  <c r="AO233" i="2" s="1"/>
  <c r="AI234" i="2"/>
  <c r="AP234" i="2" s="1"/>
  <c r="AK236" i="2"/>
  <c r="AR236" i="2" s="1"/>
  <c r="AG236" i="2"/>
  <c r="AN236" i="2" s="1"/>
  <c r="B236" i="2"/>
  <c r="AF236" i="2"/>
  <c r="AM236" i="2" s="1"/>
  <c r="AL236" i="2"/>
  <c r="AK238" i="2"/>
  <c r="AR238" i="2" s="1"/>
  <c r="AG238" i="2"/>
  <c r="AN238" i="2" s="1"/>
  <c r="AI238" i="2"/>
  <c r="AP238" i="2" s="1"/>
  <c r="B238" i="2"/>
  <c r="AH238" i="2"/>
  <c r="AO238" i="2" s="1"/>
  <c r="T239" i="2"/>
  <c r="AI240" i="2"/>
  <c r="AP240" i="2" s="1"/>
  <c r="AK240" i="2"/>
  <c r="AR240" i="2" s="1"/>
  <c r="AG240" i="2"/>
  <c r="AN240" i="2" s="1"/>
  <c r="AF240" i="2"/>
  <c r="AM240" i="2" s="1"/>
  <c r="Q241" i="2"/>
  <c r="X241" i="2" s="1"/>
  <c r="S241" i="2"/>
  <c r="Z241" i="2" s="1"/>
  <c r="O241" i="2"/>
  <c r="V241" i="2" s="1"/>
  <c r="R241" i="2"/>
  <c r="Y241" i="2" s="1"/>
  <c r="AK245" i="2"/>
  <c r="AR245" i="2" s="1"/>
  <c r="AI227" i="2"/>
  <c r="AP227" i="2" s="1"/>
  <c r="AI228" i="2"/>
  <c r="AP228" i="2" s="1"/>
  <c r="AI229" i="2"/>
  <c r="AP229" i="2" s="1"/>
  <c r="AI230" i="2"/>
  <c r="AP230" i="2" s="1"/>
  <c r="AK231" i="2"/>
  <c r="AR231" i="2" s="1"/>
  <c r="AG231" i="2"/>
  <c r="AN231" i="2" s="1"/>
  <c r="AF231" i="2"/>
  <c r="AM231" i="2" s="1"/>
  <c r="AL231" i="2"/>
  <c r="AI233" i="2"/>
  <c r="AP233" i="2" s="1"/>
  <c r="AK235" i="2"/>
  <c r="AR235" i="2" s="1"/>
  <c r="AG235" i="2"/>
  <c r="AN235" i="2" s="1"/>
  <c r="B235" i="2"/>
  <c r="AF235" i="2"/>
  <c r="AM235" i="2" s="1"/>
  <c r="AL235" i="2"/>
  <c r="AI237" i="2"/>
  <c r="AP237" i="2" s="1"/>
  <c r="AK237" i="2"/>
  <c r="AR237" i="2" s="1"/>
  <c r="AG237" i="2"/>
  <c r="AN237" i="2" s="1"/>
  <c r="B237" i="2"/>
  <c r="AF237" i="2"/>
  <c r="AM237" i="2" s="1"/>
  <c r="N239" i="2"/>
  <c r="U239" i="2" s="1"/>
  <c r="AF227" i="2"/>
  <c r="AM227" i="2" s="1"/>
  <c r="AF228" i="2"/>
  <c r="AM228" i="2" s="1"/>
  <c r="AF229" i="2"/>
  <c r="AM229" i="2" s="1"/>
  <c r="AF230" i="2"/>
  <c r="AM230" i="2" s="1"/>
  <c r="AJ233" i="2"/>
  <c r="AQ233" i="2" s="1"/>
  <c r="AK234" i="2"/>
  <c r="AR234" i="2" s="1"/>
  <c r="AG234" i="2"/>
  <c r="AN234" i="2" s="1"/>
  <c r="B234" i="2"/>
  <c r="AF234" i="2"/>
  <c r="AM234" i="2" s="1"/>
  <c r="AL234" i="2"/>
  <c r="P239" i="2"/>
  <c r="W239" i="2" s="1"/>
  <c r="AH239" i="2"/>
  <c r="AO239" i="2" s="1"/>
  <c r="AL239" i="2"/>
  <c r="P240" i="2"/>
  <c r="W240" i="2" s="1"/>
  <c r="AF241" i="2"/>
  <c r="AM241" i="2" s="1"/>
  <c r="AF242" i="2"/>
  <c r="AM242" i="2" s="1"/>
  <c r="AF243" i="2"/>
  <c r="AM243" i="2" s="1"/>
  <c r="AF244" i="2"/>
  <c r="AM244" i="2" s="1"/>
  <c r="N245" i="2"/>
  <c r="U245" i="2" s="1"/>
  <c r="R245" i="2"/>
  <c r="Y245" i="2" s="1"/>
  <c r="AI245" i="2"/>
  <c r="AP245" i="2" s="1"/>
  <c r="O245" i="2"/>
  <c r="V245" i="2" s="1"/>
  <c r="S245" i="2"/>
  <c r="Z245" i="2" s="1"/>
  <c r="AF245" i="2"/>
  <c r="AM245" i="2" s="1"/>
  <c r="AJ245" i="2"/>
  <c r="AQ245" i="2" s="1"/>
  <c r="AF239" i="2"/>
  <c r="AM239" i="2" s="1"/>
  <c r="P245" i="2"/>
  <c r="W245" i="2" s="1"/>
  <c r="AG245" i="2"/>
  <c r="AN245" i="2" s="1"/>
  <c r="I7" i="4" l="1"/>
  <c r="H25" i="5"/>
  <c r="H34" i="5"/>
  <c r="I34" i="4"/>
  <c r="H14" i="5"/>
  <c r="H28" i="5"/>
  <c r="I30" i="4"/>
  <c r="H37" i="5"/>
  <c r="H41" i="5"/>
  <c r="I36" i="4"/>
  <c r="H19" i="5"/>
  <c r="I22" i="4"/>
  <c r="I11" i="4"/>
  <c r="I28" i="4"/>
  <c r="H7" i="5"/>
  <c r="I39" i="4"/>
  <c r="I21" i="4"/>
  <c r="H24" i="5"/>
  <c r="I29" i="4"/>
  <c r="I9" i="4"/>
  <c r="H42" i="5"/>
  <c r="I27" i="4"/>
  <c r="I10" i="4"/>
  <c r="H10" i="5"/>
  <c r="I35" i="4"/>
  <c r="H26" i="5"/>
  <c r="H39" i="5"/>
  <c r="I25" i="4"/>
  <c r="H12" i="5"/>
  <c r="H27" i="5"/>
  <c r="I19" i="4"/>
  <c r="I32" i="4"/>
  <c r="H32" i="5"/>
  <c r="H20" i="5"/>
  <c r="I40" i="4"/>
  <c r="H43" i="5"/>
  <c r="I45" i="4"/>
  <c r="H11" i="5"/>
</calcChain>
</file>

<file path=xl/comments1.xml><?xml version="1.0" encoding="utf-8"?>
<comments xmlns="http://schemas.openxmlformats.org/spreadsheetml/2006/main">
  <authors>
    <author>Mery Brigeth Melguizo Baez</author>
    <author/>
    <author>Familia Saavedra</author>
  </authors>
  <commentList>
    <comment ref="H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text>
        <r>
          <rPr>
            <sz val="11"/>
            <color rgb="FF000000"/>
            <rFont val="Calibri"/>
            <family val="2"/>
          </rPr>
          <t>Implementación Cárceles para la paz nacional</t>
        </r>
      </text>
    </comment>
    <comment ref="G56" authorId="1" shapeId="0">
      <text>
        <r>
          <rPr>
            <sz val="11"/>
            <color rgb="FF000000"/>
            <rFont val="Calibri"/>
            <family val="2"/>
          </rPr>
          <t xml:space="preserve">Que correponde a 830000 de </t>
        </r>
      </text>
    </comment>
    <comment ref="E63" authorId="1" shapeId="0">
      <text>
        <r>
          <rPr>
            <sz val="11"/>
            <color rgb="FF000000"/>
            <rFont val="Calibri"/>
            <family val="2"/>
          </rPr>
          <t xml:space="preserve">planean en sisipec </t>
        </r>
      </text>
    </comment>
    <comment ref="D106" authorId="1" shapeId="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shapeId="0">
      <text>
        <r>
          <rPr>
            <b/>
            <sz val="9"/>
            <color indexed="81"/>
            <rFont val="Tahoma"/>
            <family val="2"/>
          </rPr>
          <t>Familia Saavedra:</t>
        </r>
        <r>
          <rPr>
            <sz val="9"/>
            <color indexed="81"/>
            <rFont val="Tahoma"/>
            <family val="2"/>
          </rPr>
          <t xml:space="preserve">
Se modifica meta de 2 a 1, teniendo encuenta la periodicidad.</t>
        </r>
      </text>
    </comment>
    <comment ref="I190" authorId="1" shapeId="0">
      <text>
        <r>
          <rPr>
            <sz val="11"/>
            <color rgb="FF000000"/>
            <rFont val="Calibri"/>
            <family val="2"/>
          </rPr>
          <t>Que corresponde a la elaboración de un diagnostico y los compromisos del nivel directivo de la entidad con respecto a el servicio al ciudadano.</t>
        </r>
      </text>
    </comment>
    <comment ref="I215" authorId="1" shapeId="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shapeId="0">
      <text>
        <r>
          <rPr>
            <sz val="11"/>
            <color rgb="FF000000"/>
            <rFont val="Calibri"/>
            <family val="2"/>
          </rPr>
          <t>Por incumplimiento de la meta, esta se traslada para el año 2016</t>
        </r>
      </text>
    </comment>
    <comment ref="I273"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shapeId="0">
      <text>
        <r>
          <rPr>
            <sz val="11"/>
            <color rgb="FF000000"/>
            <rFont val="Calibri"/>
            <family val="2"/>
          </rPr>
          <t>Mery Brigeth Melguizo Baez:
Se ajusta nombre requerimiento OFIS 9/03/2016</t>
        </r>
      </text>
    </comment>
    <comment ref="D307" authorId="1" shapeId="0">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authors>
    <author>Mery Brigeth Melguizo Baez</author>
    <author/>
    <author>Familia Saavedra</author>
  </authors>
  <commentList>
    <comment ref="H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text>
        <r>
          <rPr>
            <sz val="11"/>
            <color rgb="FF000000"/>
            <rFont val="Calibri"/>
            <family val="2"/>
          </rPr>
          <t>Implementación Cárceles para la paz nacional</t>
        </r>
      </text>
    </comment>
    <comment ref="G56" authorId="1" shapeId="0">
      <text>
        <r>
          <rPr>
            <sz val="11"/>
            <color rgb="FF000000"/>
            <rFont val="Calibri"/>
            <family val="2"/>
          </rPr>
          <t xml:space="preserve">Que correponde a 830000 de </t>
        </r>
      </text>
    </comment>
    <comment ref="E63" authorId="1" shapeId="0">
      <text>
        <r>
          <rPr>
            <sz val="11"/>
            <color rgb="FF000000"/>
            <rFont val="Calibri"/>
            <family val="2"/>
          </rPr>
          <t xml:space="preserve">planean en sisipec </t>
        </r>
      </text>
    </comment>
    <comment ref="D106" authorId="1" shapeId="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shapeId="0">
      <text>
        <r>
          <rPr>
            <b/>
            <sz val="9"/>
            <color indexed="81"/>
            <rFont val="Tahoma"/>
            <family val="2"/>
          </rPr>
          <t>Familia Saavedra:</t>
        </r>
        <r>
          <rPr>
            <sz val="9"/>
            <color indexed="81"/>
            <rFont val="Tahoma"/>
            <family val="2"/>
          </rPr>
          <t xml:space="preserve">
Se modifica meta de 2 a 1, teniendo encuenta la periodicidad.</t>
        </r>
      </text>
    </comment>
    <comment ref="I189" authorId="1" shapeId="0">
      <text>
        <r>
          <rPr>
            <sz val="11"/>
            <color rgb="FF000000"/>
            <rFont val="Calibri"/>
            <family val="2"/>
          </rPr>
          <t>Que corresponde a la elaboración de un diagnostico y los compromisos del nivel directivo de la entidad con respecto a el servicio al ciudadano.</t>
        </r>
      </text>
    </comment>
    <comment ref="I214" authorId="1" shapeId="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shapeId="0">
      <text>
        <r>
          <rPr>
            <sz val="11"/>
            <color rgb="FF000000"/>
            <rFont val="Calibri"/>
            <family val="2"/>
          </rPr>
          <t>Por incumplimiento de la meta, esta se traslada para el año 2016</t>
        </r>
      </text>
    </comment>
    <comment ref="I272"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shapeId="0">
      <text>
        <r>
          <rPr>
            <sz val="11"/>
            <color rgb="FF000000"/>
            <rFont val="Calibri"/>
            <family val="2"/>
          </rPr>
          <t>Mery Brigeth Melguizo Baez:
Se ajusta nombre requerimiento OFIS 9/03/2016</t>
        </r>
      </text>
    </comment>
    <comment ref="D306" authorId="1" shapeId="0">
      <text>
        <r>
          <rPr>
            <sz val="11"/>
            <color rgb="FF000000"/>
            <rFont val="Calibri"/>
            <family val="2"/>
          </rPr>
          <t>Mery Brigeth Melguizo Baez:
Cambia nombre requerimiento OFISI 09/03/2016</t>
        </r>
      </text>
    </comment>
  </commentList>
</comments>
</file>

<file path=xl/comments3.xml><?xml version="1.0" encoding="utf-8"?>
<comments xmlns="http://schemas.openxmlformats.org/spreadsheetml/2006/main">
  <authors>
    <author>LEONEL RIOS SOTO</author>
  </authors>
  <commentList>
    <comment ref="H88" authorId="0" shapeId="0">
      <text>
        <r>
          <rPr>
            <b/>
            <sz val="9"/>
            <color indexed="81"/>
            <rFont val="Tahoma"/>
            <family val="2"/>
          </rPr>
          <t>LEONEL RIOS SOTO:</t>
        </r>
        <r>
          <rPr>
            <sz val="9"/>
            <color indexed="81"/>
            <rFont val="Tahoma"/>
            <family val="2"/>
          </rPr>
          <t xml:space="preserve">
</t>
        </r>
        <r>
          <rPr>
            <sz val="12"/>
            <color indexed="81"/>
            <rFont val="Tahoma"/>
            <family val="2"/>
          </rPr>
          <t xml:space="preserve">Se plasma el indicador </t>
        </r>
      </text>
    </comment>
  </commentList>
</comments>
</file>

<file path=xl/sharedStrings.xml><?xml version="1.0" encoding="utf-8"?>
<sst xmlns="http://schemas.openxmlformats.org/spreadsheetml/2006/main" count="9153" uniqueCount="1905">
  <si>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</si>
  <si>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</si>
  <si>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</si>
  <si>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</si>
  <si>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</si>
  <si>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</si>
  <si>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</si>
  <si>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</si>
  <si>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</si>
  <si>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</si>
  <si>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</si>
  <si>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</si>
  <si>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</si>
  <si>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</si>
  <si>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</si>
  <si>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</si>
  <si>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</si>
  <si>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</si>
  <si>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</si>
  <si>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</si>
  <si>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</si>
  <si>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</si>
  <si>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</si>
  <si>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</si>
  <si>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</si>
  <si>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</si>
  <si>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</si>
  <si>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</si>
  <si>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</si>
  <si>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</si>
  <si>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</si>
  <si>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</si>
  <si>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</si>
  <si>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</si>
  <si>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</si>
  <si>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</si>
  <si>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</si>
  <si>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</si>
  <si>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</si>
  <si>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</si>
  <si>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</si>
  <si>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</si>
  <si>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</si>
  <si>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</si>
  <si>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</si>
  <si>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</si>
  <si>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</si>
  <si>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</si>
  <si>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</si>
  <si>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</si>
  <si>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</si>
  <si>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</si>
  <si>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</si>
  <si>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</si>
  <si>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</si>
  <si>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</si>
  <si>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</si>
  <si>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</si>
  <si>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</si>
  <si>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</si>
  <si>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</si>
  <si>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</si>
  <si>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</si>
  <si>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</si>
  <si>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</si>
  <si>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</si>
  <si>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</si>
  <si>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</si>
  <si>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</si>
  <si>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</si>
  <si>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</si>
  <si>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</si>
  <si>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</si>
  <si>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</si>
  <si>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</si>
  <si>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</si>
  <si>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</si>
  <si>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</si>
  <si>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</si>
  <si>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</si>
  <si>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</si>
  <si>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</si>
  <si>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</si>
  <si>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</si>
  <si>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</si>
  <si>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</si>
  <si>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</si>
  <si>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</si>
  <si>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</si>
  <si>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</si>
  <si>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</si>
  <si>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</si>
  <si>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</si>
  <si>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</si>
  <si>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</si>
  <si>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</si>
  <si>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</si>
  <si>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</si>
  <si>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</si>
  <si>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</si>
  <si>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</si>
  <si>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</si>
  <si>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</si>
  <si>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</si>
  <si>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</si>
  <si>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</si>
  <si>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</si>
  <si>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</si>
  <si>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</si>
  <si>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</si>
  <si>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</si>
  <si>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</si>
  <si>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</si>
  <si>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</si>
  <si>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</si>
  <si>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</si>
  <si>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</si>
  <si>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</si>
  <si>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</si>
  <si>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</si>
  <si>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</si>
  <si>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</si>
  <si>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</si>
  <si>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</si>
  <si>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</si>
  <si>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</si>
  <si>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</si>
  <si>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</si>
  <si>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</si>
  <si>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</si>
  <si>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</si>
  <si>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</si>
  <si>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</si>
  <si>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</si>
  <si>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</si>
  <si>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</si>
  <si>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</si>
  <si>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</si>
  <si>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</si>
  <si>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</si>
  <si>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</si>
  <si>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</si>
  <si>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</si>
  <si>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</si>
  <si>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</si>
  <si>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</si>
  <si>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</si>
  <si>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</si>
  <si>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</si>
  <si>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</si>
  <si>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</si>
  <si>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</si>
  <si>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</si>
  <si>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</si>
  <si>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</si>
  <si>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</si>
  <si>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</si>
  <si>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</si>
  <si>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</si>
  <si>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</si>
  <si>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</si>
  <si>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</si>
  <si>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</si>
  <si>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</si>
  <si>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</si>
  <si>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</si>
  <si>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</si>
  <si>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</si>
  <si>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</si>
  <si>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</si>
  <si>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</si>
  <si>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</si>
  <si>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</si>
  <si>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</si>
  <si>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</si>
  <si>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</si>
  <si>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</si>
  <si>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</si>
  <si>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</si>
  <si>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</si>
  <si>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</si>
  <si>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</si>
  <si>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</si>
  <si>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</si>
  <si>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</si>
  <si>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</si>
  <si>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</si>
  <si>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</si>
  <si>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</si>
  <si>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</si>
  <si>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</si>
  <si>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</si>
  <si>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</si>
  <si>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</si>
  <si>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</si>
  <si>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</si>
  <si>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</si>
  <si>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</si>
  <si>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</si>
  <si>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</si>
  <si>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</si>
  <si>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</si>
  <si>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</si>
  <si>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</si>
  <si>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</si>
  <si>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</si>
  <si>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</si>
  <si>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</si>
  <si>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</si>
  <si>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</si>
  <si>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</si>
  <si>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</si>
  <si>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</si>
  <si>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</si>
  <si>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</si>
  <si>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</si>
  <si>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</si>
  <si>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</si>
  <si>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</si>
  <si>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</si>
  <si>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</si>
  <si>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</si>
  <si>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</si>
  <si>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</si>
  <si>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</si>
  <si>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</si>
  <si>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</si>
  <si>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</si>
  <si>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</si>
  <si>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</si>
  <si>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</si>
  <si>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</si>
  <si>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</si>
  <si>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</si>
  <si>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</si>
  <si>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</si>
  <si>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</si>
  <si>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</si>
  <si>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</si>
  <si>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</si>
  <si>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</si>
  <si>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</si>
  <si>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</si>
  <si>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</si>
  <si>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</si>
  <si>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</si>
  <si>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</si>
  <si>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</si>
  <si>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</si>
  <si>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</si>
  <si>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</si>
  <si>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</si>
  <si>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</si>
  <si>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</si>
  <si>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</si>
  <si>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</si>
  <si>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</si>
  <si>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</si>
  <si>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</si>
  <si>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</si>
  <si>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</si>
  <si>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</si>
  <si>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</si>
  <si>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</si>
  <si>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</si>
  <si>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</si>
  <si>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</si>
  <si>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</si>
  <si>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</si>
  <si>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</si>
  <si>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</si>
  <si>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</si>
  <si>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</si>
  <si>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</si>
  <si>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</si>
  <si>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</si>
  <si>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</si>
  <si>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</si>
  <si>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</si>
  <si>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</si>
  <si>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</si>
  <si>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</si>
  <si>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</si>
  <si>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</si>
  <si>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</si>
  <si>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</si>
  <si>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</si>
  <si>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</si>
  <si>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</si>
  <si>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</si>
  <si>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</si>
  <si>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</si>
  <si>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</si>
  <si>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</si>
  <si>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</si>
  <si>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</si>
  <si>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</si>
  <si>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</si>
  <si>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</si>
  <si>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</si>
  <si>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</si>
  <si>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</si>
  <si>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</si>
  <si>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</si>
  <si>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</si>
  <si>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</si>
  <si>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</si>
  <si>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</si>
  <si>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</si>
  <si>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</si>
  <si>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</si>
  <si>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</si>
  <si>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</si>
  <si>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</si>
  <si>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</si>
  <si>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</si>
  <si>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</si>
  <si>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</si>
  <si>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</si>
  <si>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</si>
  <si>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</si>
  <si>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</si>
  <si>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</si>
  <si>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</si>
  <si>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</si>
  <si>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</si>
  <si>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</si>
  <si>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</si>
  <si>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</si>
  <si>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</si>
  <si>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</si>
  <si>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</si>
  <si>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</si>
  <si>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</si>
  <si>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</si>
  <si>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</si>
  <si>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</si>
  <si>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</si>
  <si>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</si>
  <si>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</si>
  <si>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</si>
  <si>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</si>
  <si>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</si>
  <si>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</si>
  <si>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</si>
  <si>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</si>
  <si>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</si>
  <si>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</si>
  <si>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</si>
  <si>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</si>
  <si>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</si>
  <si>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</si>
  <si>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</si>
  <si>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</si>
  <si>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</si>
  <si>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</si>
  <si>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</si>
  <si>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</si>
  <si>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</si>
  <si>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</si>
  <si>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</si>
  <si>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</si>
  <si>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</si>
  <si>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</si>
  <si>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</si>
  <si>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</si>
  <si>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</si>
  <si>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</si>
  <si>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</si>
  <si>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</si>
  <si>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</si>
  <si>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</si>
  <si>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</si>
  <si>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</si>
  <si>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</si>
  <si>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</si>
  <si>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</si>
  <si>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</si>
  <si>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</si>
  <si>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</si>
  <si>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</si>
  <si>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</si>
  <si>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</si>
  <si>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</si>
  <si>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</si>
  <si>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</si>
  <si>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</si>
  <si>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</si>
  <si>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</si>
  <si>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</si>
  <si>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</si>
  <si>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</si>
  <si>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</si>
  <si>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</si>
  <si>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</si>
  <si>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</si>
  <si>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</si>
  <si>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</si>
  <si>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</si>
  <si>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</si>
  <si>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</si>
  <si>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</si>
  <si>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</si>
  <si>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</si>
  <si>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</si>
  <si>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</si>
  <si>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</si>
  <si>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</si>
  <si>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</si>
  <si>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</si>
  <si>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</si>
  <si>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</si>
  <si>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</si>
  <si>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</si>
  <si>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</si>
  <si>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</si>
  <si>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</si>
  <si>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</si>
  <si>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</si>
  <si>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</si>
  <si>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</si>
  <si>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</si>
  <si>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</si>
  <si>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</si>
  <si>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</si>
  <si>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</si>
  <si>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</si>
  <si>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</si>
  <si>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</si>
  <si>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</si>
  <si>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</si>
  <si>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</si>
  <si>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</si>
  <si>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</si>
  <si>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</si>
  <si>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</si>
  <si>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</si>
  <si>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</si>
  <si>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</si>
  <si>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</si>
  <si>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</si>
  <si>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</si>
  <si>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</si>
  <si>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</si>
  <si>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</si>
  <si>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</si>
  <si>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</si>
  <si>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</si>
  <si>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</si>
  <si>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</si>
  <si>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</si>
  <si>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</si>
  <si>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</si>
  <si>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</si>
  <si>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</si>
  <si>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</si>
  <si>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</si>
  <si>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</si>
  <si>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</si>
  <si>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</si>
  <si>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</si>
  <si>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</si>
  <si>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</si>
  <si>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</si>
  <si>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</si>
  <si>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</si>
  <si>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</si>
  <si>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</si>
  <si>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</si>
  <si>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</si>
  <si>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</si>
  <si>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</si>
  <si>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</si>
  <si>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</si>
  <si>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</si>
  <si>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</si>
  <si>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</si>
  <si>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</si>
  <si>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</si>
  <si>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</si>
  <si>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</si>
  <si>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</si>
  <si>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</si>
  <si>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</si>
  <si>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</si>
  <si>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</si>
  <si>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</si>
  <si>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</si>
  <si>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</si>
  <si>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</si>
  <si>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</si>
  <si>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</si>
  <si>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</si>
  <si>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</si>
  <si>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</si>
  <si>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</si>
  <si>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</si>
  <si>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</si>
  <si>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</si>
  <si>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</si>
  <si>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</si>
  <si>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</si>
  <si>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</si>
  <si>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</si>
  <si>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</si>
  <si>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</si>
  <si>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</si>
  <si>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</si>
  <si>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</si>
  <si>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</si>
  <si>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</si>
  <si>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</si>
  <si>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</si>
  <si>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</si>
  <si>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</si>
  <si>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</si>
  <si>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</si>
  <si>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</si>
  <si>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</si>
  <si>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</si>
  <si>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</si>
  <si>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</si>
  <si>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</si>
  <si>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</si>
  <si>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</si>
  <si>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</si>
  <si>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</si>
  <si>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</si>
  <si>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</si>
  <si>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</si>
  <si>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</si>
  <si>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</si>
  <si>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</si>
  <si>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</si>
  <si>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</si>
  <si>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</si>
  <si>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</si>
  <si>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</si>
  <si>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</si>
  <si>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</si>
  <si>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</si>
  <si>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</si>
  <si>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</si>
  <si>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</si>
  <si>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</si>
  <si>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</si>
  <si>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</si>
  <si>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</si>
  <si>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</si>
  <si>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</si>
  <si>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</si>
  <si>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</si>
  <si>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</si>
  <si>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</si>
  <si>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</si>
  <si>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</si>
  <si>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</si>
  <si>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</si>
  <si>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</si>
  <si>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</si>
  <si>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</si>
  <si>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</si>
  <si>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</si>
  <si>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</si>
  <si>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</si>
  <si>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</si>
  <si>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</si>
  <si>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</si>
  <si>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</si>
  <si>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</si>
  <si>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</si>
  <si>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</si>
  <si>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</si>
  <si>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</si>
  <si>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</si>
  <si>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</si>
  <si>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</si>
  <si>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</si>
  <si>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</si>
  <si>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</si>
  <si>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</si>
  <si>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</si>
  <si>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</si>
  <si>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</si>
  <si>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</si>
  <si>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</si>
  <si>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</si>
  <si>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</si>
  <si>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</si>
  <si>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</si>
  <si>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</si>
  <si>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</si>
  <si>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</si>
  <si>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</si>
  <si>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</si>
  <si>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</si>
  <si>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</si>
  <si>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</si>
  <si>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</si>
  <si>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</si>
  <si>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</si>
  <si>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</si>
  <si>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</si>
  <si>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</si>
  <si>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</si>
  <si>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</si>
  <si>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</si>
  <si>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</si>
  <si>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</si>
  <si>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</si>
  <si>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</si>
  <si>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</si>
  <si>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</si>
  <si>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</si>
  <si>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</si>
  <si>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</si>
  <si>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</si>
  <si>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</si>
  <si>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</si>
  <si>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</si>
  <si>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</si>
  <si>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</si>
  <si>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</si>
  <si>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</si>
  <si>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</si>
  <si>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</si>
  <si>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</si>
  <si>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</si>
  <si>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</si>
  <si>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</si>
  <si>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</si>
  <si>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</si>
  <si>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</si>
  <si>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</si>
  <si>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</si>
  <si>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</si>
  <si>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</si>
  <si>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</si>
  <si>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</si>
  <si>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</si>
  <si>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</si>
  <si>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</si>
  <si>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</si>
  <si>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</si>
  <si>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</si>
  <si>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</si>
  <si>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</si>
  <si>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</si>
  <si>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</si>
  <si>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</si>
  <si>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</si>
  <si>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</si>
  <si>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</si>
  <si>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</si>
  <si>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</si>
  <si>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</si>
  <si>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</si>
  <si>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</si>
  <si>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</si>
  <si>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</si>
  <si>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</si>
  <si>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</si>
  <si>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</si>
  <si>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</si>
  <si>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</si>
  <si>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</si>
  <si>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</si>
  <si>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</si>
  <si>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</si>
  <si>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</si>
  <si>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</si>
  <si>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</si>
  <si>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</si>
  <si>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</si>
  <si>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</si>
  <si>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</si>
  <si>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</si>
  <si>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</si>
  <si>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</si>
  <si>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</si>
  <si>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</si>
  <si>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</si>
  <si>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</si>
  <si>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</si>
  <si>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</si>
  <si>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</si>
  <si>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</si>
  <si>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</si>
  <si>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</si>
  <si>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</si>
  <si>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</si>
  <si>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</si>
  <si>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</si>
  <si>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</si>
  <si>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</si>
  <si>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</si>
  <si>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</si>
  <si>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</si>
  <si>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</si>
  <si>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</si>
  <si>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</si>
  <si>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</si>
  <si>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</si>
  <si>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</si>
  <si>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</si>
  <si>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</si>
  <si>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</si>
  <si>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</si>
  <si>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</si>
  <si>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</si>
  <si>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</si>
  <si>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</si>
  <si>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</si>
  <si>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</si>
  <si>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</si>
  <si>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</si>
  <si>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</si>
  <si>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</si>
  <si>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</si>
  <si>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</si>
  <si>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</si>
  <si>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</si>
  <si>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</si>
  <si>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</si>
  <si>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</si>
  <si>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</si>
  <si>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</si>
  <si>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</si>
  <si>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</si>
  <si>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</si>
  <si>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</si>
  <si>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</si>
  <si>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</si>
  <si>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</si>
  <si>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</si>
  <si>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</si>
  <si>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</si>
  <si>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</si>
  <si>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</si>
  <si>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</si>
  <si>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</si>
  <si>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</si>
  <si>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</si>
  <si>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</si>
  <si>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</si>
  <si>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</si>
  <si>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</si>
  <si>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</si>
  <si>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</si>
  <si>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</si>
  <si>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</si>
  <si>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</si>
  <si>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</si>
  <si>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</si>
  <si>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</si>
  <si>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</si>
  <si>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</si>
  <si>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</si>
  <si>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</si>
  <si>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</si>
  <si>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</si>
  <si>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</si>
  <si>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</si>
  <si>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</si>
  <si>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</si>
  <si>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</si>
  <si>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</si>
  <si>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</si>
  <si>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</si>
  <si>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</si>
  <si>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</si>
  <si>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</si>
  <si>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</si>
  <si>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</si>
  <si>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</si>
  <si>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</si>
  <si>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</si>
  <si>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</si>
  <si>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</si>
  <si>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</si>
  <si>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</si>
  <si>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</si>
  <si>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</si>
  <si>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</si>
  <si>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</si>
  <si>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</si>
  <si>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</si>
  <si>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</si>
  <si>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</si>
  <si>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</si>
  <si>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</si>
  <si>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</si>
  <si>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</si>
  <si>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</si>
  <si>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</si>
  <si>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</si>
  <si>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</si>
  <si>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</si>
  <si>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</si>
  <si>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</si>
  <si>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</si>
  <si>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</si>
  <si>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</si>
  <si>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</si>
  <si>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</si>
  <si>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</si>
  <si>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</si>
  <si>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</si>
  <si>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</si>
  <si>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</si>
  <si>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</si>
  <si>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</si>
  <si>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</si>
  <si>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</si>
  <si>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</si>
  <si>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</si>
  <si>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</si>
  <si>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</si>
  <si>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</si>
  <si>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</si>
  <si>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</si>
  <si>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</si>
  <si>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</si>
  <si>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</si>
  <si>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</si>
  <si>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</si>
  <si>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</si>
  <si>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</si>
  <si>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</si>
  <si>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</si>
  <si>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</si>
  <si>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</si>
  <si>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</si>
  <si>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</si>
  <si>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</si>
  <si>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</si>
  <si>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</si>
  <si>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</si>
  <si>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</si>
  <si>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</si>
  <si>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</si>
  <si>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</si>
  <si>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</si>
  <si>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</si>
  <si>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</si>
  <si>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</si>
  <si>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</si>
  <si>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</si>
  <si>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</si>
  <si>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</si>
  <si>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</si>
  <si>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</si>
  <si>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</si>
  <si>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</si>
  <si>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</si>
  <si>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</si>
  <si>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</si>
  <si>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</si>
  <si>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</si>
  <si>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</si>
  <si>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</si>
  <si>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</si>
  <si>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</si>
  <si>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</si>
  <si>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</si>
  <si>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</si>
  <si>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</si>
  <si>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</si>
  <si>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</si>
  <si>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</si>
  <si>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</si>
  <si>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</si>
  <si>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</si>
  <si>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</si>
  <si>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</si>
  <si>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</si>
  <si>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</si>
  <si>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</si>
  <si>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</si>
  <si>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</si>
  <si>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</si>
  <si>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</si>
  <si>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</si>
  <si>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</si>
  <si>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</si>
  <si>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</si>
  <si>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</si>
  <si>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</si>
  <si>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</si>
  <si>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</si>
  <si>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</si>
  <si>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</si>
  <si>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</si>
  <si>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</si>
  <si>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</si>
  <si>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</si>
  <si>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</si>
  <si>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</si>
  <si>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</si>
  <si>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</si>
  <si>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</si>
  <si>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</si>
  <si>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</si>
  <si>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</si>
  <si>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</si>
  <si>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</si>
  <si>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</si>
  <si>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</si>
  <si>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</si>
  <si>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</si>
  <si>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</si>
  <si>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</si>
  <si>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</si>
  <si>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</si>
  <si>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</si>
  <si>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</si>
  <si>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</si>
  <si>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</si>
  <si>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</si>
  <si>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</si>
  <si>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</si>
  <si>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</si>
  <si>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</si>
  <si>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</si>
  <si>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</si>
  <si>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</si>
  <si>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</si>
  <si>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</si>
  <si>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</si>
  <si>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</si>
  <si>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</si>
  <si>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CÓDIGO</t>
  </si>
  <si>
    <t>INDICADORES ESTRATÉGICOS</t>
  </si>
  <si>
    <t>CONVENCIONES DE INDICADORES</t>
  </si>
  <si>
    <t>1. DIMENSIÓN ESTRATÉGICA:</t>
  </si>
  <si>
    <t>D1</t>
  </si>
  <si>
    <t>PSICOSOCIAL</t>
  </si>
  <si>
    <t>ATENCIÓN SOCIAL</t>
  </si>
  <si>
    <t>LÍNEA DE BASE 31/12/2018</t>
  </si>
  <si>
    <t>OD1</t>
  </si>
  <si>
    <t>APOYO ESPIRITUAL</t>
  </si>
  <si>
    <t>EDUCACIÓN</t>
  </si>
  <si>
    <t>GRUPO ESPIRITUAL</t>
  </si>
  <si>
    <t>EDUCACIÓN PENITENCIARIA Y CARCELARIA</t>
  </si>
  <si>
    <t>CULTURA DEPORTE Y RECREACIÓN</t>
  </si>
  <si>
    <t>ACTIVIDADES PRODUCTIVAS</t>
  </si>
  <si>
    <t>DESARROLLO DE HABILIDADES  PRODUCTIVAS</t>
  </si>
  <si>
    <t>ACTIVIDADES OCUPACIONALES</t>
  </si>
  <si>
    <t>GESTIÓN COMERCIAL</t>
  </si>
  <si>
    <t>ASEGURAMIENTO EN SALUD</t>
  </si>
  <si>
    <t>SALUD PÚBLICA</t>
  </si>
  <si>
    <t>SERVICIOS DE SALUD</t>
  </si>
  <si>
    <t>OBJETIVOS INTERMEDIOS</t>
  </si>
  <si>
    <t>SEGURIDAD PENITENCIARIA</t>
  </si>
  <si>
    <t>TALENTO HUMANO</t>
  </si>
  <si>
    <t>PLANEACIÓN DEL RECURSO HUMANO</t>
  </si>
  <si>
    <t>INGRESO DEL TALENTO HUMANO</t>
  </si>
  <si>
    <t>RETIRO DEL TALENTO HUMANO</t>
  </si>
  <si>
    <t>GESTIÓN DEL TALENTO HUMANO</t>
  </si>
  <si>
    <t>PLANEACIÓN INSTITUCIONAL</t>
  </si>
  <si>
    <t>ESTADISTICA</t>
  </si>
  <si>
    <t>DEFENSA JURÍDICA</t>
  </si>
  <si>
    <t>REDISEÑO INSTITUCIONAL Y OPERACIÓN POR PROCESOS</t>
  </si>
  <si>
    <t>PROGRAMACIÓN PRESUPUESTAL</t>
  </si>
  <si>
    <t>ADMINISTRACIÓN DE LA INFORMACIÓN</t>
  </si>
  <si>
    <t>ATENCIÓN AL CIUDADANO</t>
  </si>
  <si>
    <t>EVALUACIÓN DE RESULTADOS</t>
  </si>
  <si>
    <t>GESTIÓN DOCUMENTAL</t>
  </si>
  <si>
    <t>GESTIÓN CONOCIMIENTO Y LA INNOVACIÓN</t>
  </si>
  <si>
    <t>CONTROL INTERNO</t>
  </si>
  <si>
    <t>EVALUACIÓN Y SEGUIMIENTO</t>
  </si>
  <si>
    <t>EVALUACIÓN A LA GESTIÓN DEL RIESGO</t>
  </si>
  <si>
    <t>INDICADOR  SECTOR:</t>
  </si>
  <si>
    <t xml:space="preserve">Promover en los servidores penitenciarios un cambio cultural, tendiente a la gestión integra, responsable y transparente de lo público. </t>
  </si>
  <si>
    <t>Porcentaje de la planeación estratégica de Talento Humano aplicada.</t>
  </si>
  <si>
    <t xml:space="preserve">Aplicar el conocimiento normativo y del entorno en la Gestión del Talento Humano. </t>
  </si>
  <si>
    <t>Porcentaje de cumplimiento de las acciones relacionadas con el ciclo de ingreso del talento humano</t>
  </si>
  <si>
    <t xml:space="preserve">Gestionar las vacantes de personal  y proveer oportunamente las vacantes en forma temporal. </t>
  </si>
  <si>
    <t xml:space="preserve">Actualizar los registros de información acorde al sector de ingreso. </t>
  </si>
  <si>
    <t>Asegurar la igualdad en el acceso a la función pública asignando empleos  por mérito.</t>
  </si>
  <si>
    <t xml:space="preserve">Facilitar la integración del total de los nuevos servidores públicos a la cultura del Instituto aplicando el programa de inducción. </t>
  </si>
  <si>
    <t>OBJETIVO ESTRATEGICO</t>
  </si>
  <si>
    <t>1.1.1.SECTOR:</t>
  </si>
  <si>
    <t>1.1.2 SECTOR:</t>
  </si>
  <si>
    <t>1.1.3 SECTOR:</t>
  </si>
  <si>
    <t>1.1.4 SECTOR:</t>
  </si>
  <si>
    <t>DESARROLLO DEL TALENTO HUMANO</t>
  </si>
  <si>
    <t>Porcentaje de cumplimiento de las acciones relacionadas con el ciclo de desarrollo del talento humano</t>
  </si>
  <si>
    <t>Realizar Reinducción a todos los funcionarios activos cada 2 años</t>
  </si>
  <si>
    <t xml:space="preserve">Actualizar los registros de información acorde al sector desarrollo. </t>
  </si>
  <si>
    <t xml:space="preserve">Estructurar el diagnóstico de necesidades de aprendizaje organizacional. </t>
  </si>
  <si>
    <t xml:space="preserve">Estructurar y ejecutar las actividades del Plan de Bienestar e Incentivos que contribuyan al mejoramiento de la calidad de vida de los servidores y su grupo familiar. </t>
  </si>
  <si>
    <t>Ejecutar programas que fortalezcan la capacidad administrativa del talento humano durante el ciclo de desarrollo. (ATH)</t>
  </si>
  <si>
    <t xml:space="preserve">Realizar mediciones de clima laboral (al menos cada dos años), y la correspondiente intervención de mejoramiento. </t>
  </si>
  <si>
    <t>Porcentaje de cumplimiento de las acciones de retiro del servidor público realizadas</t>
  </si>
  <si>
    <t xml:space="preserve">Actualizar los  registros de información acorde con el sector retiro. </t>
  </si>
  <si>
    <t>Efectuar desvinculación asistida a los funcionarios en proceso de retiro.</t>
  </si>
  <si>
    <t xml:space="preserve">Generar mecanismos para transferir el conocimiento de los servidores que se retiran de la entidad a quienes continúan vinculados. </t>
  </si>
  <si>
    <t>META DE PRODUCTO :</t>
  </si>
  <si>
    <t>META DE PRODUCTO:</t>
  </si>
  <si>
    <t xml:space="preserve">META DE PRODUCTO: </t>
  </si>
  <si>
    <t>INTEGRIDAD EN EL SERVICIO PÚBLICO</t>
  </si>
  <si>
    <t>1.2.1.SECTOR:</t>
  </si>
  <si>
    <t>CÓDIGO DE INTEGRIDAD</t>
  </si>
  <si>
    <t xml:space="preserve">Porcentaje de cumplimiento de las acciones de la caja de herramientas implementadas. </t>
  </si>
  <si>
    <t>Formar y capacitar a los servidores públicos del Instituto y de las otras entidades, en el campo penitenciario y carcelario, con el fin de desarrollar competencias que les permitan desempeñarse en su puesto de trabajo.</t>
  </si>
  <si>
    <t>Porcentaje de servidores públicos formados y capacitados</t>
  </si>
  <si>
    <t>Tasa de aprobación anual</t>
  </si>
  <si>
    <t>DIRECCIÓN ESCUELA PENITENCIARIA</t>
  </si>
  <si>
    <t>Plan Institucional de Capacitación elaborado, aprobado, ejecutado y evaluado, acorde con los lineamientos definidos por el DAFP.</t>
  </si>
  <si>
    <t>Programas de formación académica o laboral aprobados por el autoridad educativa competente.</t>
  </si>
  <si>
    <t>Integrantes del Cuerpo de Custodia y Vigilancia formados para desempeñar los cargos de oficial y suboficial en el marco de las convocatorias de la CNSC.</t>
  </si>
  <si>
    <t>Aspirantes al Cuerpo de Custodia y Vigilancia formados para desempeñar el cargo de dragoneante, en el marco de las convocatorias de la CNSC.</t>
  </si>
  <si>
    <t>Bachilleres con instrucción para prestar el servicio militar en el INPEC.</t>
  </si>
  <si>
    <t>Funcionarios del INPEC capacitados a través de la Red de Apoyo.</t>
  </si>
  <si>
    <t>Funcionarios del INPEC capacitados mediante cursos virtuales diseñados y desarrollados por la EPN.</t>
  </si>
  <si>
    <t>Profesionales formados para desempeñar los cargos de Director y Subdirector de ERON, acorde con las solicitudes de SUTAH.</t>
  </si>
  <si>
    <t>Funcionarios con formación en Derechos Humanos.</t>
  </si>
  <si>
    <t>Personal del Cuerpo de Custodia y Vigilancia, Fuerzas Armadas y de Policía, actualizados y reentrenados.</t>
  </si>
  <si>
    <t>Programas de formación académica o laboral evaluados de acuerdo con los lineamientos definidos en el Manual de Evaluación de la DIRES.</t>
  </si>
  <si>
    <t>Centros de instrucción con respuesta de la autoridad educativa competente para la emisión de reconocimiento de carácter oficial.</t>
  </si>
  <si>
    <t>Estándares para la acreditación de la Academia con ACA con cumplimiento al 100%</t>
  </si>
  <si>
    <t>INDICADOR DEL SECTOR</t>
  </si>
  <si>
    <t>INDICADOR ESTRATÉGICO</t>
  </si>
  <si>
    <t>1.1.5 SECTOR:</t>
  </si>
  <si>
    <t>Programas de formación académica o laboral aprobados</t>
  </si>
  <si>
    <t>D2</t>
  </si>
  <si>
    <t>DIRECCIONAMIENTO ESTRATEGICO</t>
  </si>
  <si>
    <t>OD2</t>
  </si>
  <si>
    <t>2. DIMENSIÓN ESTRATÉGICA:</t>
  </si>
  <si>
    <t>PLANEACIÓN ESTRATÉGICA</t>
  </si>
  <si>
    <t>GESTIÓN PRESUPUESTAL</t>
  </si>
  <si>
    <t>3. DIMENSIÓN ESTRATÉGICA:</t>
  </si>
  <si>
    <t>GESTIÓN POR VALORES</t>
  </si>
  <si>
    <t>D3</t>
  </si>
  <si>
    <t>OD3</t>
  </si>
  <si>
    <t>OFICINA SISTEMAS DE INFORMACIÓN</t>
  </si>
  <si>
    <t>2.1.1.SECTOR:</t>
  </si>
  <si>
    <t>2.1.2.SECTOR:</t>
  </si>
  <si>
    <t>2.2.1.SECTOR:</t>
  </si>
  <si>
    <t>3.1.1.SECTOR:</t>
  </si>
  <si>
    <t>3.1.2.SECTOR:</t>
  </si>
  <si>
    <t>3.2.1.SECTOR:</t>
  </si>
  <si>
    <t>3.2.2.SECTOR:</t>
  </si>
  <si>
    <t>EFICIENCIA DEL GASTO PÚBLICO</t>
  </si>
  <si>
    <t>DIRERCCIÓN DE GESTIÓN CORPORATIVA</t>
  </si>
  <si>
    <t>3.2.3.SECTOR:</t>
  </si>
  <si>
    <t>3.2.4.SECTOR:</t>
  </si>
  <si>
    <t>3.2.5.SECTOR:</t>
  </si>
  <si>
    <t>3.2.6.SECTOR:</t>
  </si>
  <si>
    <t>OE9</t>
  </si>
  <si>
    <t>OE1</t>
  </si>
  <si>
    <t>OE2</t>
  </si>
  <si>
    <t>OE3</t>
  </si>
  <si>
    <t>OE4</t>
  </si>
  <si>
    <t>OE5</t>
  </si>
  <si>
    <t>OE6</t>
  </si>
  <si>
    <t>OE7</t>
  </si>
  <si>
    <t>OE10</t>
  </si>
  <si>
    <t>OE12</t>
  </si>
  <si>
    <t>OE13</t>
  </si>
  <si>
    <t>S31</t>
  </si>
  <si>
    <t>S32</t>
  </si>
  <si>
    <t>S33</t>
  </si>
  <si>
    <t>PLANEACIÓN INSTITUCIONAL 3</t>
  </si>
  <si>
    <t>GESTIÓN PRESUPUESTAL Y EFICIENCIA DEL GASTO PÚBLICO 4</t>
  </si>
  <si>
    <t>PLANEACIÓN DEL RECURSO HUMANO 1</t>
  </si>
  <si>
    <t>INGRESO DEL TALENTO HUMANO 2</t>
  </si>
  <si>
    <t>DESARROLLO TALENTO HUMANO 3</t>
  </si>
  <si>
    <t>RETIRO DEL TALENTO HUMANO 4</t>
  </si>
  <si>
    <t>FORMACIÓN Y CAPACITACIÓN PENITENCIARIA 5</t>
  </si>
  <si>
    <t>PLANEACIÓN ESTRATEGICA 7</t>
  </si>
  <si>
    <t>ESTADISTICA 8</t>
  </si>
  <si>
    <t>PROGRAMACIÓN PRESUPUESTAL 9</t>
  </si>
  <si>
    <t>OE14</t>
  </si>
  <si>
    <t>OE15</t>
  </si>
  <si>
    <t>S34</t>
  </si>
  <si>
    <t>S35</t>
  </si>
  <si>
    <t>4. DIMENSIÓN ESTRATÉGICA:</t>
  </si>
  <si>
    <t>4.1.1.SECTOR:</t>
  </si>
  <si>
    <t>S36</t>
  </si>
  <si>
    <t>S37</t>
  </si>
  <si>
    <t>S38</t>
  </si>
  <si>
    <t>D4</t>
  </si>
  <si>
    <t>OD4</t>
  </si>
  <si>
    <t>5. DIMENSIÓN ESTRATÉGICA:</t>
  </si>
  <si>
    <t>OE17</t>
  </si>
  <si>
    <t>S39</t>
  </si>
  <si>
    <t>5.1.1.SECTOR:</t>
  </si>
  <si>
    <t>S40</t>
  </si>
  <si>
    <t xml:space="preserve">COMUNICACIÓN ORGANIZACIONAL Y MEDIOS INSTITUCIONALES </t>
  </si>
  <si>
    <t>6.1.1.SECTOR:</t>
  </si>
  <si>
    <t>OE18</t>
  </si>
  <si>
    <t xml:space="preserve">OBJETIVO ESTRATÉGICO DE LA DIMENSIÓN </t>
  </si>
  <si>
    <t xml:space="preserve">INVESTIGACIÓN PENITENCIARIA Y CARCELARIA </t>
  </si>
  <si>
    <t>SEGUIMIENTO Y EVALUACIÓN DEL DESEMPEÑO INSTITUCIONAL</t>
  </si>
  <si>
    <t>OE19</t>
  </si>
  <si>
    <t>S41</t>
  </si>
  <si>
    <t>D6</t>
  </si>
  <si>
    <t>OD7</t>
  </si>
  <si>
    <t>D5</t>
  </si>
  <si>
    <t>OD5</t>
  </si>
  <si>
    <t>OD6</t>
  </si>
  <si>
    <t>7. DIMENSIÓN ESTRATÉGICA:</t>
  </si>
  <si>
    <t>D7</t>
  </si>
  <si>
    <t>S42</t>
  </si>
  <si>
    <t>S43</t>
  </si>
  <si>
    <t xml:space="preserve">ENFOQUE HACIA LA PREVISIÓN </t>
  </si>
  <si>
    <t>8. DIMENSIÓN ESTRATÉGICA:</t>
  </si>
  <si>
    <t xml:space="preserve"> OBJETIVO ESTRATÉGICO DE LA DIMENSIÓN </t>
  </si>
  <si>
    <t>8.1.1 SECTOR:</t>
  </si>
  <si>
    <t>8.2.1 SECTOR:</t>
  </si>
  <si>
    <t>8.2.2 SECTOR:</t>
  </si>
  <si>
    <t>OD8</t>
  </si>
  <si>
    <t>D8</t>
  </si>
  <si>
    <t>9.1.1 SECTOR:</t>
  </si>
  <si>
    <t>10. DIMENSIÓN ESTRATÉGICA:</t>
  </si>
  <si>
    <t xml:space="preserve">PROMOCIÓN, PREVENCIÓN Y GESTIÓN DERECHOS HUMANOS </t>
  </si>
  <si>
    <t>GRUPO DERECHOS HUMANOS</t>
  </si>
  <si>
    <t>3.1.3.SECTOR:</t>
  </si>
  <si>
    <t>OFICINA DE CONTROL INTERNO</t>
  </si>
  <si>
    <t>No PPL ACCEDE AL TRATAMIENTO PENITENCIARIO / TOTAL PPL CONDENADA</t>
  </si>
  <si>
    <t xml:space="preserve">PPL atendida en programas dirigidos a grupos con condiciones excepcionales/ppl reconocida con condiciones excepcional </t>
  </si>
  <si>
    <t>Mejorar el acceso a la Estrategia de VIVIF para la población solicitante.</t>
  </si>
  <si>
    <t>Mejorar el acceso a atención psicológica en la población privada de la libertad.</t>
  </si>
  <si>
    <t>Mejorar la cobertura de los programas dirigidos a la población reconocida con condiciones excepcionales.</t>
  </si>
  <si>
    <t>Porcentual</t>
  </si>
  <si>
    <t>No ppl clasificados y/o con seguimiento  en fase de tratamiento</t>
  </si>
  <si>
    <t>No ppl condenados asignados a actividades ocupacionales tee</t>
  </si>
  <si>
    <t xml:space="preserve">No  ppl que participan en programas psicosociales con fines de tratamiento </t>
  </si>
  <si>
    <t xml:space="preserve">N° de programas Eficaces implementados </t>
  </si>
  <si>
    <t>Porcentaje de ERON  desarrollando la educación  mediante el modelo educativo del INPEC.</t>
  </si>
  <si>
    <t xml:space="preserve">Porcentaje de ERON vinculando a PPL en los programas de educación superior </t>
  </si>
  <si>
    <t xml:space="preserve">Porcentaje de ERON vinculando a PPL en los programas de educación para el trabajo y  desarrollo humano </t>
  </si>
  <si>
    <t xml:space="preserve">Porcentaje de ERON con programa  de validación y preparación  para presentar pruebas de Estado ICFES </t>
  </si>
  <si>
    <t xml:space="preserve">Porcentaje de ERON con PPL con  programa de alfabetización   </t>
  </si>
  <si>
    <t xml:space="preserve">No de ERON dotados con material bibliografico y mobiliario para bibliotecas/ No total de ERON </t>
  </si>
  <si>
    <t xml:space="preserve">No de ERON con programas deportivos y recreativos implementados /  No total de ERON.  </t>
  </si>
  <si>
    <t xml:space="preserve">No de ERON con elementos para deporte, recreación, cultura y bibliotecas dotados / No total de ERON </t>
  </si>
  <si>
    <t xml:space="preserve">No de ERON con programas culturales y artisticos implementado / No total de ERON. </t>
  </si>
  <si>
    <t>Promover el desarrollo de actividades laborales ocupacionales y productivas para las personas privadas de la libertad</t>
  </si>
  <si>
    <t>Número de actividades productivas autosuficientes / Número de actividades productivas</t>
  </si>
  <si>
    <t>Número total de planes ocupacionales actualizados / Número total de planes ocupacionales</t>
  </si>
  <si>
    <t xml:space="preserve">Diseño del nuevo calzado para los internos condenados del país; en formas, colores y materiales apropiados al género masculino; en cumplimiento a lo establecido en el articulo 2º de la Ley 1709 de 2014. </t>
  </si>
  <si>
    <t>Actividades ocupacionales del área laboral en los nuevos establecimientos (Girón e Ipiales) implementadas</t>
  </si>
  <si>
    <t>Fortalecimiento en mantenimiento, reposición, compra de maquinaria y herramientas de las áreas laborales</t>
  </si>
  <si>
    <t>Actividades productivas bajo la modalidad de administración directa, de carácter industrial, agropecuario, comercial y de servicios, creadas o fortalecidas para el mejoramiento de sus condiciones, en cuanto a dotación.</t>
  </si>
  <si>
    <t>Número de productos vendidos para puntos de ventas / Número de productos recibidos para puntos de ventas</t>
  </si>
  <si>
    <t>Establecer estrategias encaminadas al acceso y vigilancia de los servicios en salud y alimentación a la población a cargo del INPEC</t>
  </si>
  <si>
    <t>Mejoramiento en el cumplimiento de la normatividad sanitaria en las actividades productivas relacionadas con alimentos.</t>
  </si>
  <si>
    <t>Fomento de la lactancia materna en la población privada de la libertad a través del uso de las Salas amigas de la Familia Lactante.</t>
  </si>
  <si>
    <t># total de población a cargo del INPEC que se encuentra asegurada a un sistema de salud en Colombia / # total de población a cargo del INPEC  X 100</t>
  </si>
  <si>
    <t>Mejoramiento en la integridad de la información reportada en las actas COSAL en los ERON</t>
  </si>
  <si>
    <t xml:space="preserve">Número de ERON con planta tipo definida para el personal del CCV </t>
  </si>
  <si>
    <t xml:space="preserve"> Número de herramientas diseñadas para la promoción, prevención y gestión de los Derechos Humanos </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</si>
  <si>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</si>
  <si>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Promover  los recursos de información  y comunicación en pro de  la imagen institucional.  </t>
  </si>
  <si>
    <t>Número de noticias favorables / noticas desfavorables</t>
  </si>
  <si>
    <t>N° de estrategias de comunicación diseñadas e implementadas</t>
  </si>
  <si>
    <t>Sensibilización a nivel nacional a través de NOTINPEC sobre el uso adecuado de los canales de comunicación, las redes sociales e información, a manera de píldoras informativas</t>
  </si>
  <si>
    <t xml:space="preserve"> Acciones que permitan conocer la efectividad de los canales de comunicación (Página Web Institucional,  Boletines Internos,  Notinpec y correo oficial )</t>
  </si>
  <si>
    <t xml:space="preserve">Efectuar crónicas y reportajes en ERON. </t>
  </si>
  <si>
    <t>Diseño adecuado y efectivo del componente Información y Comunicación</t>
  </si>
  <si>
    <t>Responsabilidades gerentes públicos y líderes de proceso (primera Línea de defensa)</t>
  </si>
  <si>
    <t xml:space="preserve">Implementar el Programa de Gestión Documental del Instituto </t>
  </si>
  <si>
    <t xml:space="preserve">Seguimiento al Programa de Gestión Documental - PGD </t>
  </si>
  <si>
    <t xml:space="preserve">Convalidación de las TVD por el AGN </t>
  </si>
  <si>
    <t xml:space="preserve">Acciones de actualización aplicativo GESDOC </t>
  </si>
  <si>
    <t xml:space="preserve">Transferencias documentales ejecutadas / Transferencias documentales programadas </t>
  </si>
  <si>
    <t xml:space="preserve">Implementación TRD </t>
  </si>
  <si>
    <t xml:space="preserve">Implementación  TVD </t>
  </si>
  <si>
    <t xml:space="preserve">  ERON, con programas  deportivos y recreativos. </t>
  </si>
  <si>
    <t xml:space="preserve"> ERON,  con elementos para deporte, recreación y cultura. </t>
  </si>
  <si>
    <t xml:space="preserve">4.1 COMPONENTE </t>
  </si>
  <si>
    <t xml:space="preserve">5.1 COMPONENTE </t>
  </si>
  <si>
    <t xml:space="preserve">6.1 COMPONENTE </t>
  </si>
  <si>
    <t xml:space="preserve">7.1 COMPONENTE </t>
  </si>
  <si>
    <t xml:space="preserve">8.1 COMPONENTE </t>
  </si>
  <si>
    <t xml:space="preserve"> # de ERON con cumplimiento a la COMPONENTE y procedimientos de alimentación / # total de ERON X 100</t>
  </si>
  <si>
    <t xml:space="preserve">9.1 COMPONENTE </t>
  </si>
  <si>
    <t xml:space="preserve">10.1 COMPONENTE </t>
  </si>
  <si>
    <t xml:space="preserve">1.1 COMPONENTE </t>
  </si>
  <si>
    <t xml:space="preserve">1.2 COMPONENTE </t>
  </si>
  <si>
    <t xml:space="preserve">2.1 COMPONENTE </t>
  </si>
  <si>
    <t xml:space="preserve">2.2 COMPONENTE </t>
  </si>
  <si>
    <t xml:space="preserve">3.1 COMPONENTE </t>
  </si>
  <si>
    <t xml:space="preserve">3.2 COMPONENTE </t>
  </si>
  <si>
    <t xml:space="preserve"> INTEGRIDAD EN EL SERVICIO PÚBLICO 6</t>
  </si>
  <si>
    <t>INDICADOR  COMPONENTE:</t>
  </si>
  <si>
    <t>1.1 COMPONENTE</t>
  </si>
  <si>
    <t>SEGURIDAD PENITENCIARIA Y CARCELARIA</t>
  </si>
  <si>
    <t>Establecer la planta del Cuerpo de Custodia de cada establecimiento de acuerdo a sus puestos de servicio</t>
  </si>
  <si>
    <t xml:space="preserve">PROYECCIÓN CUERPO DE CUSTODIA
</t>
  </si>
  <si>
    <t>Planta Definida por ERON</t>
  </si>
  <si>
    <t>INFORMACIÓN PENITENCIARIA Y CARCELARIA</t>
  </si>
  <si>
    <t>GESTIÓN DEL TALENTO HUMANO 1</t>
  </si>
  <si>
    <t>CODIGO DE INTEGRIDAD 2</t>
  </si>
  <si>
    <t>Planes Formulados y aprobados</t>
  </si>
  <si>
    <t>Planeación presupuestal viable y sostenible</t>
  </si>
  <si>
    <t>Presupuesto formulado para la vigencia</t>
  </si>
  <si>
    <t>TRANSPARENCIA Y ACCESO A LA INFORMACIÓN PÚBLICA</t>
  </si>
  <si>
    <t>RACIONALIZACIÓN DE TRAMITE</t>
  </si>
  <si>
    <t>TIC PARA LA SOCIEDAD</t>
  </si>
  <si>
    <t>TIC PARA EL ESTADO</t>
  </si>
  <si>
    <t>MEJORA NORMATIVA</t>
  </si>
  <si>
    <t>RELACIÓN -ESTADO CIUDADANO</t>
  </si>
  <si>
    <t>DE LA VENTANILLA HACIA ADENTRO</t>
  </si>
  <si>
    <t>GESTIÓN POR VALORES PARA EL RESULTADO 3</t>
  </si>
  <si>
    <t>RELACIÓN -ESTADO CIUDADANO 5</t>
  </si>
  <si>
    <t>DE LA VENTANILLA HACIA ADENTRO 6</t>
  </si>
  <si>
    <t>TRANSPARENCIA Y ACCESO A LA INFORMACIÓN PÚBLICA 10</t>
  </si>
  <si>
    <t>ATENCIÓN AL CIUDADANO 11</t>
  </si>
  <si>
    <t>RACIONALIZACIÓN DE TRAMITE 12</t>
  </si>
  <si>
    <t>RENDICIÓN DE CUENTAS Y PARTICIPACIÓN CIUDADANA 13</t>
  </si>
  <si>
    <t>TIC PARA LA SOCIEDAD 14</t>
  </si>
  <si>
    <t>TIC PARA EL ESTADO 17</t>
  </si>
  <si>
    <t>SEGURIDAD DIGITAL 18</t>
  </si>
  <si>
    <t>DEFENSA JURÍDICA 19</t>
  </si>
  <si>
    <t>MEJORA NORMATIVA 20</t>
  </si>
  <si>
    <t>RECURSOS Y CONCEPTOS</t>
  </si>
  <si>
    <t>JURISDICCIÓN COACTIVA, DEMANDAS Y DEFENSA JUDICIAL ; LIQUIDACIÓN FALLOS JUDICIALES Y CONCILIACIONES; TUTELAS; INVESTIGACIONES DISCIPLINARIAS</t>
  </si>
  <si>
    <t>PLANEACIÓN INSTITUCIONAL desarrollo organizacional</t>
  </si>
  <si>
    <t xml:space="preserve"> PROYECCIÓN, SEGURIDAD E IMPLEMENTACIÓN TECNOLOGICA; APOYO SEGURIDAD ELECTRÓNICA</t>
  </si>
  <si>
    <t xml:space="preserve">ADMINISTRACIÓN DE LAS TECNOLOGÍAS DE LA INFORMACIÓN; </t>
  </si>
  <si>
    <t xml:space="preserve">RENDICIÓN DE CUENTAS Y PARTICIPACIÓN CIUDADANA </t>
  </si>
  <si>
    <t>REDISEÑO INSTITUCIONAL Y OPERACIÓN POR PROCESOS 15</t>
  </si>
  <si>
    <t>3.1.4. SECTOR:</t>
  </si>
  <si>
    <t>3.1.5.SECTOR:</t>
  </si>
  <si>
    <t>EFICIENCIA DEL GASTO PUBLICO 16</t>
  </si>
  <si>
    <t xml:space="preserve">SEGURIDAD DIGITAL </t>
  </si>
  <si>
    <t>PLANEACIÓN INSTITUCIONAL21</t>
  </si>
  <si>
    <t>SEGUIMIENTO Y EVALUACIÓN DEL DESEMPEÑO INSTITUCIONAL 7</t>
  </si>
  <si>
    <t>C15</t>
  </si>
  <si>
    <t>GESTIÓN CONOCIMIENTO Y LA INNOVACIÓN 8</t>
  </si>
  <si>
    <t>GESTIÓN CONOCIMIENTO Y LA INNOVACIÓN 5</t>
  </si>
  <si>
    <t>CONTROL INTERNO 9</t>
  </si>
  <si>
    <t>C9</t>
  </si>
  <si>
    <t>6.1.2.SECTOR:</t>
  </si>
  <si>
    <t>6.1.3.SECTOR:</t>
  </si>
  <si>
    <t>7.1.1 SECTOR:</t>
  </si>
  <si>
    <t>7.1.2 SECTOR:</t>
  </si>
  <si>
    <t>7.1.3 SECTOR:</t>
  </si>
  <si>
    <t xml:space="preserve">7.2  COMPONENTE </t>
  </si>
  <si>
    <t>7.2.1 SECTOR:</t>
  </si>
  <si>
    <t>7.2.2 SECTOR:</t>
  </si>
  <si>
    <t xml:space="preserve">7.3  COMPONENTE </t>
  </si>
  <si>
    <t>7.3.1 SECTOR:</t>
  </si>
  <si>
    <t>7.3.2. SECTOR:</t>
  </si>
  <si>
    <t>7.3.3 SECTOR:</t>
  </si>
  <si>
    <t xml:space="preserve">7.4  COMPONENTE </t>
  </si>
  <si>
    <t>7.4.1 SECTOR:</t>
  </si>
  <si>
    <t>7.4.2 SECTOR:</t>
  </si>
  <si>
    <t>7.4.3 SECTOR:</t>
  </si>
  <si>
    <t>7.4.4 SECTOR:</t>
  </si>
  <si>
    <t>PSICOSOCIAL 11</t>
  </si>
  <si>
    <t>EDUCACIÓN 12</t>
  </si>
  <si>
    <t>DESARROLLO HABILIDADES PRODUCTIVAS 13</t>
  </si>
  <si>
    <t>SALUD 14</t>
  </si>
  <si>
    <t>C11</t>
  </si>
  <si>
    <t>C12</t>
  </si>
  <si>
    <t>C13</t>
  </si>
  <si>
    <t>C14</t>
  </si>
  <si>
    <t>TRATAMIENTO PENITENCIARIO 7</t>
  </si>
  <si>
    <t>CONTROL INTERNO 6</t>
  </si>
  <si>
    <t>SEGURIDAD PENITENCIARIA 8</t>
  </si>
  <si>
    <t>SEGURIDAD Y VIGILANCIA  15</t>
  </si>
  <si>
    <t>OBJETIVO COMPONENTE</t>
  </si>
  <si>
    <t>1.1.1 SECTOR:</t>
  </si>
  <si>
    <t>C16</t>
  </si>
  <si>
    <t>CUERPO DE CUSTODIA 16</t>
  </si>
  <si>
    <t>INFORMACIÓN Y COMUNICACIÓN 9</t>
  </si>
  <si>
    <t>DERECHOS HUMANOS 9</t>
  </si>
  <si>
    <t>DERECHOS HUMANOS 17</t>
  </si>
  <si>
    <t xml:space="preserve">8.2 COMPONENTE </t>
  </si>
  <si>
    <t>C17</t>
  </si>
  <si>
    <t>C18</t>
  </si>
  <si>
    <t>GESTIÓN DOCUMENTAL 18</t>
  </si>
  <si>
    <t>10.1.1.SECTOR:</t>
  </si>
  <si>
    <t xml:space="preserve">10.2 COMPONENTE </t>
  </si>
  <si>
    <t>COMUNICACIONES 19</t>
  </si>
  <si>
    <t>PRESUPUESTO; CONTABLE;  TESORERÍA; MANEJO BIENES E INMUEBLES; CONTRATACIÓN; LOGÍSTICO; ARMAMENTO E INTENDENCIA; SEGUROS;</t>
  </si>
  <si>
    <t>Fortalecer la comunidad penitenciaria y su relación con el Instituto en un entorno confiable que permita la apertura y el aprovechamiento de los datos públicos.</t>
  </si>
  <si>
    <t>Eficacia de la participación ciudadana para mejorar la gestión institucional</t>
  </si>
  <si>
    <t>Mejorar el funcionamiento Institucional y su relación con otras entidades públicas.</t>
  </si>
  <si>
    <t xml:space="preserve">Eficacia del análisis de datos para mejorar la gestión institucional </t>
  </si>
  <si>
    <t>Indice de Transparencia y Acceso a la información</t>
  </si>
  <si>
    <t>Utilidad o beneficio de la acción de racionalización para el ciudadano</t>
  </si>
  <si>
    <t>OFICINA ASESORA PLANEACIÓN</t>
  </si>
  <si>
    <t>Eficacia de la rendición de cuentas para mejorar la gestión institucional</t>
  </si>
  <si>
    <t>Porcentaje de Ejecución Presupuestal</t>
  </si>
  <si>
    <t>ATENCIÓN AL CIUDADANO; ASUNTOS PENITENCIARIOS;  PLANEACIÓN INSTITUCIONAL; ADMINISTRACIÓN DE LA INFORMACIÓN, ASUNTOS PENITENCIARIOS</t>
  </si>
  <si>
    <t>Promover al Instituto el seguimiento a la gestión y su desempeño</t>
  </si>
  <si>
    <t>Eficacia del seguimiento a la gestión institucional y la evaluación de los resultados obtenidos</t>
  </si>
  <si>
    <t>Eficacia del análisis de datos para mejorar la gestión institucional</t>
  </si>
  <si>
    <t>Productos de investigación en la vigencia.</t>
  </si>
  <si>
    <t>Encuentros para la divulgación y retroalimentación del conocimiento penitenciario.</t>
  </si>
  <si>
    <t>Promover la construcción de una cultura de análisis y retroalimentción para el mejoramiento continuo.</t>
  </si>
  <si>
    <t>Productos de investigación que generan nuevo conocimiento en el sector penitenciario y carcelario.</t>
  </si>
  <si>
    <t>Alianza estratégica con la Red de Escuelas del Estado para la divulgación y retroalimentación del conocimiento penitenciario a nivel nacional.</t>
  </si>
  <si>
    <t>Promover el Mejoramiento Continuo del Instituto</t>
  </si>
  <si>
    <t xml:space="preserve"> Estadisticas presentadas</t>
  </si>
  <si>
    <t>Numero de herramientas implementadas para la promoción y prevención de los Derechos Humanos en los Establecimientos</t>
  </si>
  <si>
    <t xml:space="preserve">Numero de herramientas implementadas para la promoción de los Derechos Humanos en los Establecimientos. </t>
  </si>
  <si>
    <t xml:space="preserve">Numero de herramientas implementadas para la prevención de los Derechos Humanos en los Establecimientos. </t>
  </si>
  <si>
    <t>Garantizar un adeucado flujo de información tanto interna  como externa</t>
  </si>
  <si>
    <t xml:space="preserve"> Administrar y controlar el funcionamiento del sistema de información misional SISIPEC y el soporte del mismo.</t>
  </si>
  <si>
    <t>Administrar y controlar el funcionamiento de los sistemas de información de apoyo y el soporte de los mismos</t>
  </si>
  <si>
    <t xml:space="preserve"> Administrar y controlar los servicios de conectividad de red de comunicaciones del Instituto validando disponibilidad en los servicios</t>
  </si>
  <si>
    <t>Realizar soporte técnico de las herramientas Ofimáticas implementadas en la sede central y anexos.</t>
  </si>
  <si>
    <t>Administrar y controlar los servicios de conectividad de red de comunicaciones del Instituto validando disponibilidad en los servicios</t>
  </si>
  <si>
    <t>Implementación de la Política de Gobierno Digital establecida por MINTIC.</t>
  </si>
  <si>
    <t>Evaluar el buen uso y aprovechamiento de la infraestructura tecnológica del Instituto</t>
  </si>
  <si>
    <t>Entrenamiento en las TIC implementadas en la entidad</t>
  </si>
  <si>
    <t xml:space="preserve"> Entrenamiento en las TIC implementadas en la entidad</t>
  </si>
  <si>
    <t xml:space="preserve">Realizar y tramitar los recursos de segunda instancia en los proceos Disciplinarios contra funcionarios del Instituto </t>
  </si>
  <si>
    <t>Tramitar las solicitudes de conceptos juridicos, controles de legalidad de actos administrativos firmados por el Director General y peticiones en materia de Casa Carcel.</t>
  </si>
  <si>
    <t>Diseñar la ruta estrategica con miras a fortalecer la confianza ciudadana y la legitimidad.2</t>
  </si>
  <si>
    <t>Presentar  ordenes de pago  al comité  de conciliaciones y defensa judicial del INPEC.</t>
  </si>
  <si>
    <t>Conciliación estado procesos judiciales entre el grupo de jurisdicción coactiva, demandas y defensa judicial de la Oficina Asesora Jurídica y Grupo Contable- Dirección de Gestión Corporativa</t>
  </si>
  <si>
    <t>Seguimiento a cumplimiento  de las actividades de la Política de prevención del daño antijurídico.</t>
  </si>
  <si>
    <t>OFICINA ASESORA JURÍDICA</t>
  </si>
  <si>
    <t>Ejecutar la planeación institucional en el marco de los valores del servicio público.</t>
  </si>
  <si>
    <t>Conocer los avances en la consecución de resultados previstos en su marco estratégico.</t>
  </si>
  <si>
    <t>6. DIMENSIÓN ESTRATÉGICA:</t>
  </si>
  <si>
    <t xml:space="preserve">9. OBJETIVO ESTRATÉGICO DE LA DIMENSIÓN </t>
  </si>
  <si>
    <r>
      <t xml:space="preserve">Registrar y actualizar trámites  y otros procedimientos administrativos en el SUIT frente a al Tramite de  solicitud de los diferentes medios de comunicación para el desarrollo de sus actividades periodísticas con la población de internos  </t>
    </r>
    <r>
      <rPr>
        <sz val="11"/>
        <color theme="1"/>
        <rFont val="Calibri"/>
        <family val="2"/>
      </rPr>
      <t>(Instrumentos gestión de la información</t>
    </r>
    <r>
      <rPr>
        <sz val="11"/>
        <rFont val="Calibri"/>
        <family val="2"/>
      </rPr>
      <t xml:space="preserve"> )</t>
    </r>
  </si>
  <si>
    <t xml:space="preserve">Implementar herramientas de comunicación como Página Web en la sala de prensa y Boletines internos a través de correo de comunicación organizacional. </t>
  </si>
  <si>
    <t>Cumplir el Plan de comunicaciones  de acuerdo al Diseño e implementación de la estrategia de rendición de cuentas  de la vigencia.</t>
  </si>
  <si>
    <t>Implementar en el GLPI (Gestión libre del parque informático) el seguimiento a la infraestructura tecnológica de seguridad y vigilancia electrónica.</t>
  </si>
  <si>
    <t xml:space="preserve">  Soporte técnico de la infraestructura tecnológica de seguridad y vigilancia electrónica.</t>
  </si>
  <si>
    <t>Administrar y controlar el funcionamiento del sistema de información misional SISIPEC y el soporte del mismo</t>
  </si>
  <si>
    <t>Disponibilidad del aplicativo misional SISIPEC</t>
  </si>
  <si>
    <t xml:space="preserve">Realizar y tramitar los recursos de segunda instancia en los procesos Disciplinarios contra funcionarios del Instituto </t>
  </si>
  <si>
    <t>Decisiones de Fondo/No de procesos con hechos 2014 en curso)* 100</t>
  </si>
  <si>
    <t>Decisiones de Fondo/No de procesos con hechos 2015 en curso)* 100</t>
  </si>
  <si>
    <t>Decisiones de Fondo/No de procesos con hechos 2016 en curso)* 100</t>
  </si>
  <si>
    <t>Decisiones de Fondo/No de procesos con hechos 2017 en curso)* 100</t>
  </si>
  <si>
    <t>No de procesos  iniciados/No de quejas que ameritan el inicio de un proceso disciplinario)</t>
  </si>
  <si>
    <t>Decisiones de fondo (fallo absolutorio, fallo sancionatorio o archivo) / No de procesos con presunta responsabilidad)</t>
  </si>
  <si>
    <t>Quejas e informes disciplinarios recibidos y evaluados.</t>
  </si>
  <si>
    <t xml:space="preserve">Implementacion, actualizacion del  SGI del Instituto  </t>
  </si>
  <si>
    <t>porcentual</t>
  </si>
  <si>
    <t>numero</t>
  </si>
  <si>
    <t>Información estadística de la PPL elaborada y publicada</t>
  </si>
  <si>
    <t>Elaborar y publicar la información sociodemográfica de la PPL de la vigencia 2018.</t>
  </si>
  <si>
    <t>Elaborar y publicar mensualmente boletín estadístico con información sociodemográfica de la PPL.</t>
  </si>
  <si>
    <t xml:space="preserve">Ofrecer un servicio y una atención que satisfaga al ciudadano, atendiendo de manera efectiva sus requerimientos, quejas, reclamos ,  sugerencia  y  denuncias </t>
  </si>
  <si>
    <t>Generar espacios de participación de la ciudadanía para identificar acciones de mejora y posibilidades de racionalización de trámites.</t>
  </si>
  <si>
    <t>Actualización y monitoreo de los trámites y servicios del Instituto en el Sistema Único de Información de Trámites – SUIT.</t>
  </si>
  <si>
    <t>Hacer seguimiento al registro trimestralmente en el modulo gestión datos de operación del SUIT, información de uso de trámites que realizan los dueños de los trámites</t>
  </si>
  <si>
    <t>Riesgos de corrupción identificados y valorados por cada proceso, de acuerdo con la metodología para la administración del riesgo</t>
  </si>
  <si>
    <t>Participación de la ciudadanía en la construcción del mapa de riesgos de corrupción</t>
  </si>
  <si>
    <t>Mapa de riesgos de corrupción definido y documentado por cada proceso institucional</t>
  </si>
  <si>
    <t>Mapa de riesgos de corrupción publicado en el portal web institucional</t>
  </si>
  <si>
    <t>Mapa de riesgos de corrupción divulgado por mínimo tres canales de comunicación</t>
  </si>
  <si>
    <t>Informes de monitoreo al mapa de riesgos de corrupción vigente, con base en la información reportada por los dueños de proceso y según lo establecido en la Política de Administración del Riesgo</t>
  </si>
  <si>
    <t>Ajustes al mapa de riesgos de corrupción documentados y aprobados, según recomendaciones y solicitudes realizados al interior de la entidad.</t>
  </si>
  <si>
    <t>Conformación del equipo de trabajo de la estrategia de rendición de cuentas y definición de plan de trabajo.</t>
  </si>
  <si>
    <t>Elaboración del análisis del estado del proceso de rendición de cuentas y publicación en el portal web institucional de los documentos que lo conforman</t>
  </si>
  <si>
    <t>Consulta a la ciudadanía sobre necesidades de información del Instituto, para definir temas y contenidos de la Rendición de Cuentas y publicación de resultados en la link RdC en la página web Institucional.</t>
  </si>
  <si>
    <t>Habilitar un blog virtual en la página web institucional como acción de diálogo de la Rendición de Cuentas.</t>
  </si>
  <si>
    <t>Realización de las mesas de diálogo temáticas definidas en la estrategia de Rendición de Cuentas en cada vigencia</t>
  </si>
  <si>
    <t>Evaluar la percepción de la ciudadanía respecto al desarrollo de las mesas de diálogo temáticas y audiencia pública de rendición de cuentas, mediante instrumentos evaluativos</t>
  </si>
  <si>
    <t>Acciones de promoción de la cultura de rendición y petición de cuentas en el Instituto.</t>
  </si>
  <si>
    <t>Divulgar los resultados y plan de mejoramiento de la estrategia de rendición de cuentas en el portal web institucional y en los canales de comunicación institucionales.</t>
  </si>
  <si>
    <t>Publicar en el portal web institucional informes de: (i) acciones adelantadas en la estrategia de rendición de cuentas, (ii) informe de la audiencia pública e (iii) informe de las mesas de diálogo temáticas desarrolladas.</t>
  </si>
  <si>
    <t>OFICINA ASESORA DE PLANEACION</t>
  </si>
  <si>
    <t>Acciones de socialización de la Política de Administración del riesgo con líderes y responsables de proceso ejecutadas</t>
  </si>
  <si>
    <t>Política de administración del riesgo vigente difundida en mínimo tres canales de comunicación institucional</t>
  </si>
  <si>
    <t>Proyectos de resolución con liquidación que ordenan el pagos de sentencias, pago de  conciliaciones, multas y sanciones,  previa disponibilidad presupuestal y hasta agotar presupuesto de la vigencia fiscal.</t>
  </si>
  <si>
    <t>OFICINA CONTROL UNICO DISCIPLINARIO</t>
  </si>
  <si>
    <t>N° actividades de prevención en los ERON para bajar el índice de conductas más reiterativas.</t>
  </si>
  <si>
    <t>Publicación en la página web institucional link "Rendición de cuentas", de la información de consulta a la ciudadanía frente a la gestión administrativa y acciones de diálogo dispuestas en la RdC de cada vigencia.</t>
  </si>
  <si>
    <t>Formular las acciones preventivas con base al seguimiento de quejas  y análisis ante el Comité CRAET</t>
  </si>
  <si>
    <t>Hacer seguimiento a la oportunidad en las respuestas emitidas a las PQRs por parte de las dependencias del Instituto</t>
  </si>
  <si>
    <t xml:space="preserve">Realizar medición semestral de percepción de los ciudadanos respecto a la calidad y accesibilidad a los servicios </t>
  </si>
  <si>
    <t>Publicar y divulgar los resultados de percepción de la ciudadanía.</t>
  </si>
  <si>
    <t xml:space="preserve">Número </t>
  </si>
  <si>
    <t>Medición de la calidad del servicio que prestan los servidores penitenciarios de los puntos de atención al ciudadano a nivel nacional</t>
  </si>
  <si>
    <t>Divulgar a las Direcciones Regionales, Escuela de Formación y responsables de los puntos de atención a nivel nacional en atención preferencial, accesibilidad y prioritaria con base en los lineamientos de la NTC 6047 del 2013</t>
  </si>
  <si>
    <t>Desarrollar una campaña masiva a nivel nacional en el cumplimiento a la respuesta oportuna a los ciudadanos según normatividad vigente</t>
  </si>
  <si>
    <t>Atender las PQRSD radicadas en el Instituto  en los tiempos establecidos de acuerdo con la normatividad vigente y los procedimientos establecidos</t>
  </si>
  <si>
    <t xml:space="preserve">Presentar a la Dirección General conclusiones y recomendaciones sobre los logros alcanzados por el INPEC en servicio al ciudadano y participación </t>
  </si>
  <si>
    <t>Diseño e implementación de estrategia para el mejoramiento en transparencia pasiva según resultados del informe de PQRSD y canales de atención</t>
  </si>
  <si>
    <t>Socializar el modelo de Atención al Ciudadano. Encuentros regionales de Atención al Ciudadano en las seis (6) regionales y ERON a Nivel Nacional.</t>
  </si>
  <si>
    <t>Realizar seguimiento a estrategia de cultura en el servicio al ciudadano mediante implementación del Protocolo de Atención al Ciudadano</t>
  </si>
  <si>
    <t>Socializar el protocolo para la atención al ciudadano a nivel nacional con servidores penitenciarios y ciudadanía</t>
  </si>
  <si>
    <t>Socializar a nivel nacional los canales de atención del servicio al ciudadano dirigida a los ciudadanos en general</t>
  </si>
  <si>
    <t>Realizar traducción de la carta de trato digno al ciudadano y como tramitar PQRS en  lenguas nativas.</t>
  </si>
  <si>
    <t>Fortalecer las competencias de los servidores penitenciarios que lideran los puntos de atención al ciudadano a nivel nacional mediante capacitación</t>
  </si>
  <si>
    <t>Revisión y asignación de recurso humano para los puntos de atención al ciudadano del nivel central y dependencias del orden nacional.</t>
  </si>
  <si>
    <t xml:space="preserve">Actualizar la caracterización del ciudadano de acuerdo a la guía del DNP y normatividad vigente </t>
  </si>
  <si>
    <t>Establecer acercamiento entre el Centro de Relevo y/o INSOR con el fin de realizar una actividad de sensibilización sobre lenguaje de señas dirigido a los servidores penitenciarios</t>
  </si>
  <si>
    <t xml:space="preserve">Recepcionar los requerimientos allegados por los diferentes canales de atención a la ciudadanía respecto al desarrollo de la RdC 2018. </t>
  </si>
  <si>
    <t>Realizar Actividad lúdica de estímulo para la gestión de rendición de cuentas dirigida a servidores penitenciarios</t>
  </si>
  <si>
    <t>Socializar la oferta pública de servicios del Instituto y generar espacios de participación con ciudadanía y demás grupos de valor</t>
  </si>
  <si>
    <t>Definir los grupos focales de ciudadanos, PPL, visitantes y demás grupos de valor con el fin de socializar la oferta de trámites y servicios</t>
  </si>
  <si>
    <t>Definir incentivos para la participación ciudadana e incluirlos dentro de la política de participación ciudadana (capacitaciones, reconocimientos, premios a ciudadanos…)</t>
  </si>
  <si>
    <t>IE1</t>
  </si>
  <si>
    <t>IE2</t>
  </si>
  <si>
    <t>IE3</t>
  </si>
  <si>
    <t>IE4</t>
  </si>
  <si>
    <t>IE5</t>
  </si>
  <si>
    <t>IE6</t>
  </si>
  <si>
    <t>IE8</t>
  </si>
  <si>
    <t>IE9</t>
  </si>
  <si>
    <t>IE12</t>
  </si>
  <si>
    <t>IE13</t>
  </si>
  <si>
    <t>IE14</t>
  </si>
  <si>
    <t>IE15</t>
  </si>
  <si>
    <t>IE16</t>
  </si>
  <si>
    <t>IE17</t>
  </si>
  <si>
    <t>IE18</t>
  </si>
  <si>
    <t>IE19</t>
  </si>
  <si>
    <t>IE20</t>
  </si>
  <si>
    <t>IS1</t>
  </si>
  <si>
    <t>IS2</t>
  </si>
  <si>
    <t>IS3</t>
  </si>
  <si>
    <t>IS4</t>
  </si>
  <si>
    <t>IS5</t>
  </si>
  <si>
    <t>IS6</t>
  </si>
  <si>
    <t>IS7</t>
  </si>
  <si>
    <t>IS8</t>
  </si>
  <si>
    <t>IS9</t>
  </si>
  <si>
    <t>IS10</t>
  </si>
  <si>
    <t>IS11</t>
  </si>
  <si>
    <t>IS13</t>
  </si>
  <si>
    <t>IS14</t>
  </si>
  <si>
    <t>IS15</t>
  </si>
  <si>
    <t>IS16</t>
  </si>
  <si>
    <t>IS17</t>
  </si>
  <si>
    <t>IS18</t>
  </si>
  <si>
    <t>IS19</t>
  </si>
  <si>
    <t>IS20</t>
  </si>
  <si>
    <t>IS21</t>
  </si>
  <si>
    <t>IS22</t>
  </si>
  <si>
    <t>IS23</t>
  </si>
  <si>
    <t>IS24</t>
  </si>
  <si>
    <t>IS25</t>
  </si>
  <si>
    <t>IS26</t>
  </si>
  <si>
    <t>IS27</t>
  </si>
  <si>
    <t>IS29</t>
  </si>
  <si>
    <t>IS30</t>
  </si>
  <si>
    <t>IS31</t>
  </si>
  <si>
    <t>IS32</t>
  </si>
  <si>
    <t>IS33</t>
  </si>
  <si>
    <t>IS34</t>
  </si>
  <si>
    <t>IS35</t>
  </si>
  <si>
    <t>IS36</t>
  </si>
  <si>
    <t>IS37</t>
  </si>
  <si>
    <t>IS38</t>
  </si>
  <si>
    <t>IS39</t>
  </si>
  <si>
    <t>IS40</t>
  </si>
  <si>
    <t>IS41</t>
  </si>
  <si>
    <t>IS42</t>
  </si>
  <si>
    <t>IS43</t>
  </si>
  <si>
    <t>IS44</t>
  </si>
  <si>
    <t>IS45</t>
  </si>
  <si>
    <t>IS46</t>
  </si>
  <si>
    <t>IS51</t>
  </si>
  <si>
    <t>IS52</t>
  </si>
  <si>
    <t>IS53</t>
  </si>
  <si>
    <t>IS55</t>
  </si>
  <si>
    <t>IS56</t>
  </si>
  <si>
    <t>IS57</t>
  </si>
  <si>
    <t>IS58</t>
  </si>
  <si>
    <t>IS59</t>
  </si>
  <si>
    <t>IS60</t>
  </si>
  <si>
    <t>IS61</t>
  </si>
  <si>
    <t>IS62</t>
  </si>
  <si>
    <t>IS63</t>
  </si>
  <si>
    <t>IS64</t>
  </si>
  <si>
    <t>IS65</t>
  </si>
  <si>
    <t>IS66</t>
  </si>
  <si>
    <t>IS67</t>
  </si>
  <si>
    <t>IS68</t>
  </si>
  <si>
    <t>IS70</t>
  </si>
  <si>
    <t>IS71</t>
  </si>
  <si>
    <t>IS72</t>
  </si>
  <si>
    <t>IS73</t>
  </si>
  <si>
    <t>IS74</t>
  </si>
  <si>
    <t>IS75</t>
  </si>
  <si>
    <t>IS76</t>
  </si>
  <si>
    <t>IS77</t>
  </si>
  <si>
    <t>IS78</t>
  </si>
  <si>
    <t>IS79</t>
  </si>
  <si>
    <t>IS80</t>
  </si>
  <si>
    <t>IS81</t>
  </si>
  <si>
    <t>IS82</t>
  </si>
  <si>
    <t>IS83</t>
  </si>
  <si>
    <t>IS84</t>
  </si>
  <si>
    <t>IS85</t>
  </si>
  <si>
    <t>IS86</t>
  </si>
  <si>
    <t>IS90</t>
  </si>
  <si>
    <t>IS91</t>
  </si>
  <si>
    <t>IS92</t>
  </si>
  <si>
    <t>IS93</t>
  </si>
  <si>
    <t>IS94</t>
  </si>
  <si>
    <t>IS95</t>
  </si>
  <si>
    <t>Índice en la Oportunidad de respuesta</t>
  </si>
  <si>
    <t>Formulación y Aprobación Plan de Direccionamiento estratégico  en concordancia con el Plan Nacional de Desarrollo, El plan Decenal de justica y el Plan Sectorial</t>
  </si>
  <si>
    <t>Formulación aprobación y publicación en la WEB del plan Anticorrupción y de Atención al Ciudadano Institucional.</t>
  </si>
  <si>
    <t>Integración y aprobación de los planes institucionales y estratégicos  al plan de acción del Instituto</t>
  </si>
  <si>
    <t>Formulación y Aprobación Plan de  Acción Institucional</t>
  </si>
  <si>
    <t>Formulación y Actualización de los proyectos de Inversión del Instituto</t>
  </si>
  <si>
    <t xml:space="preserve">Realizar seguimiento anual al Plan de Direccionamiento estratégico. </t>
  </si>
  <si>
    <t>Realizar seguimiento Trimestral al modelo integrado de planeación y gestión</t>
  </si>
  <si>
    <t>Realizar seguimiento Trimestral al Plan de Acción.</t>
  </si>
  <si>
    <t>INVESTIGACIÓN PENITENCIARIA Y CARCELARIA 22</t>
  </si>
  <si>
    <t>EVALUACIÓN Y SEGUIMIENTO 23</t>
  </si>
  <si>
    <t>ENFOQUE HACIA LA PREVISIÓN 24</t>
  </si>
  <si>
    <t>EVALUACIÓN A LA GESTIÓN DEL RIESGO 25</t>
  </si>
  <si>
    <t xml:space="preserve">Seguimiento mensual a los indicadores, aprobados en SINERGIA </t>
  </si>
  <si>
    <t xml:space="preserve">Seguimiento Trimestral a los indicadores, Estratégicos </t>
  </si>
  <si>
    <t>Seguimiento Trimestral a los indicadores, de los procesos</t>
  </si>
  <si>
    <t>Realizar la actualización de los Documentos del proceso</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</si>
  <si>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</si>
  <si>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Gestionar un talento humano idóneo, comprometido y transparente, que contribuya al cumplimiento de la misión institucional y los fines del Estado, y alcance su propio desarrollo personal y laboral.</t>
  </si>
  <si>
    <t>Actualizar los registros de información acorde al sector planeación.</t>
  </si>
  <si>
    <t>Diseñar los planes de talento humano de acuerdo con la normatividad vigente y ejecutarlos en los tiempos establecidos.</t>
  </si>
  <si>
    <t xml:space="preserve">Ajustar de ser requerido y de acuerdo a directrices vigentes el Manual de Funciones y Competencias Laborales. </t>
  </si>
  <si>
    <t>C8</t>
  </si>
  <si>
    <t>Desarrollar una cultura organizacional fundamentada en la información, el control y la evaluación 10</t>
  </si>
  <si>
    <t>DISEÑAR E IMPLEMENTAR PROGRAMAS DE TRATAMIENTO PENITENCIARIO Y DE ATENCION SOCIAL EFICACES BENEFICIANDO A LA PPL Y FACILITANDO SU PROCESO DE PRISIONALIZACIÓN 12</t>
  </si>
  <si>
    <t>Implemetar el modelo educativo del INPEC en cada uno de los ERON,  incluyendo  las actividades deportivas, recreativas y culturales como parte constitutiva del tratamiento penitenciario,   en pro de  mejorar   la calidad de la educación impartida a los privados de la libertad. 13</t>
  </si>
  <si>
    <t>Promover el desarrollo de actividades laborales ocupacionales y productivas para las personas privadas de la libertad 14</t>
  </si>
  <si>
    <t>Establecer estrategias encaminadas al acceso y vigilancia de los servicios en salud y alimentación a la población a cargo del INPEC 15</t>
  </si>
  <si>
    <t>Generar condiciones permanentes de seguridad en los ERON. 16</t>
  </si>
  <si>
    <t>Establecer la planta del Cuerpo de Custodia de cada establecimiento de acuerdo a sus puestos de servicio 17</t>
  </si>
  <si>
    <t>Implementar herramientas de promoción, prevención y gestión para la protección de los Derechos Humanos de la población privada de la libertad en la prestación de los servicios penitenciarios y carcelarios. 18</t>
  </si>
  <si>
    <t>Implementar el Programa de Gestión Documental del Instituto  19</t>
  </si>
  <si>
    <t>OE8</t>
  </si>
  <si>
    <t>Gestionar un talento humano idóneo, comprometido y transparente, que contribuya al cumplimiento de la misión institucional y los fines del Estado, y alcance su propio desarrollo personal y laboral. 1</t>
  </si>
  <si>
    <t xml:space="preserve">Porcentaje de cumplimiento del ciclo del servidor público (planeación, ingreso, desarrollo y retiro) aplicado en la gestión del talento humano. </t>
  </si>
  <si>
    <t>Formar y capacitar a los servidores públicos del Instituto y de las otras entidades, en el campo penitenciario y carcelario, con el fin de desarrollar competencias que les permitan desempeñarse en su puesto de trabajo. 2</t>
  </si>
  <si>
    <t>Promover en los servidores penitenciarios un cambio cultural, tendiente a la gestión integra, responsable y transparente de lo público. 3</t>
  </si>
  <si>
    <t>Formulación de los planes de acción institucional 4</t>
  </si>
  <si>
    <t>Planeación presupuestal viable y sostenible 5</t>
  </si>
  <si>
    <t>Fortalecer la comunidad penitenciaria y su relación con el Instituto en un entorno confiable que permita la apertura y el aprovechamiento de los datos públicos. 6</t>
  </si>
  <si>
    <t>Mejorar el funcionamiento Institucional y su relación con otras entidades públicas. 7</t>
  </si>
  <si>
    <t>Promover al Instituto el seguimiento a la gestión y su desempeño 8</t>
  </si>
  <si>
    <t>Promover el desarrollo de mecanismos de experimentación e innovación 9</t>
  </si>
  <si>
    <t>Promover la construcción de una cultura de análisis y retroalimentación para el mejoramiento continuo.</t>
  </si>
  <si>
    <t>IS47</t>
  </si>
  <si>
    <t>Generar la captura y distribución del conocimiento.</t>
  </si>
  <si>
    <t>Promover  los recursos de información  y comunicación en pro de  la imagen institucional.  20</t>
  </si>
  <si>
    <t>OE16</t>
  </si>
  <si>
    <t>9. DIMENSIÓN ESTRATÉGICA:</t>
  </si>
  <si>
    <t>D9</t>
  </si>
  <si>
    <t>OD9</t>
  </si>
  <si>
    <t>D10</t>
  </si>
  <si>
    <t>OD10</t>
  </si>
  <si>
    <t>OE20</t>
  </si>
  <si>
    <t xml:space="preserve">Porcentaje de cumplimiento en la implementación y apropiación de los servidores penitenciarios de la Política de Integridad en el ejercicio público. </t>
  </si>
  <si>
    <t>Porcentaje de cumplimiento del ciclo del servidor público (planeación, ingreso, desarrollo y retiro) aplicado en la gestión del talento humano. 1</t>
  </si>
  <si>
    <t>Porcentaje de servidores públicos formados y capacitados 2</t>
  </si>
  <si>
    <t>Porcentaje de cumplimiento en la implementación y apropiación de los servidores penitenciarios de la Política de Integridad en el ejercicio público. 3</t>
  </si>
  <si>
    <t>Direccionamiento estratégico formulado y aprobado 4</t>
  </si>
  <si>
    <t>Marco de gasto de mediano plazo 5</t>
  </si>
  <si>
    <t>IE7</t>
  </si>
  <si>
    <t>IE10</t>
  </si>
  <si>
    <t xml:space="preserve">Planes Institucionales formulados y aprobados </t>
  </si>
  <si>
    <t>Cumplimiento Direccionamiento Estratégico</t>
  </si>
  <si>
    <t xml:space="preserve">Realizar las solicitudes de conciliación prejudicial, judicial o posfallo estudiadas y presentadas al comité </t>
  </si>
  <si>
    <t xml:space="preserve">Gestionar los procesos de jurisdicción coactiva gestionados </t>
  </si>
  <si>
    <t>Decisiones del comité  de conciliaciones y defensa judicial del INPEC, acciones de repetición reportadas al Coordinador de los agentes de Ministerio Público ante la jurisdicción en lo contencioso</t>
  </si>
  <si>
    <t>Realizar clasificación y/o seguimiento de la PPL condenada en fases de Tratamiento Penitenciario en los ERON.</t>
  </si>
  <si>
    <t>Realizar asignación de la PPL condenada a programas ocupacionales de trabajo, estudio y enseñanza  en los ERON.</t>
  </si>
  <si>
    <t>Incrementar el número de PPL condenados que participan en los programas psicosociales con fines  de Tratamiento Penitenciario implementados en los ERON.</t>
  </si>
  <si>
    <t>-</t>
  </si>
  <si>
    <t xml:space="preserve"> # de ERON con cumplimiento a la política y procedimientos de alimentación / # total de ERON X 100</t>
  </si>
  <si>
    <t># total de ERON que notifican de manera oportuna por periodo epidemiológico / # total de ERON X 100</t>
  </si>
  <si>
    <t># total de ERON que realizaron acciones de IEC priorizadas en el mes / # total de ERON  X 100</t>
  </si>
  <si>
    <t xml:space="preserve">Mejorar la oportunidad en la atención en salud,  a través del seguimiento en la implementación del Procedimiento de Atención en Salud actualizado . </t>
  </si>
  <si>
    <t>Formulación de los planes de acción institucionales</t>
  </si>
  <si>
    <t xml:space="preserve">Diseñar y difundir de campaña para la Promoción de los Derechos Humanos </t>
  </si>
  <si>
    <t xml:space="preserve">Creación  de documentos informativos en materia de Derechos Humanos </t>
  </si>
  <si>
    <t xml:space="preserve">Número de herramientas implementadas para la promoción, prevención y diseñadas para la gestión de los Derechos Humanos </t>
  </si>
  <si>
    <t>Implementar herramientas de promoción, prevención y  diseñar para la gestión de los Derechos Humanos de la población privada de la libertad enfocada a la prestación de los servicios penitenciarios y carcelarios.</t>
  </si>
  <si>
    <t>Número de  herramientas implementadas para la promoción y prevención de los Derechos Humanos en los Establecimientos</t>
  </si>
  <si>
    <t xml:space="preserve"> Número de  herramientas implementadas para la promoción de los Derechos Humanos en los Establecimientos. </t>
  </si>
  <si>
    <t xml:space="preserve">  Número de herramientas implementadas  para la prevención de los Derechos Humanos en los Establecimientos.</t>
  </si>
  <si>
    <t xml:space="preserve">  Numero de herramientas diseñadas para la gestión de los Derechos Humanos.</t>
  </si>
  <si>
    <t xml:space="preserve">Entrega de elementos de aseo personal a la PPL en abril, agosto y diciembre/ PPL intramuros en abril, agosto y diciembre  </t>
  </si>
  <si>
    <t>VIVIF realizadas / VIVIF programadas</t>
  </si>
  <si>
    <t>ERON con protocolo de detección de riesgo suicida implementado / total ERON</t>
  </si>
  <si>
    <t>Implementar Herramientas de Evaluación Penitenciaria (proyecto de Inversión)</t>
  </si>
  <si>
    <t xml:space="preserve"> ERON con Bibliotecas en funcionamiento (espacio físico, mobiliario, equipo de computo con software, material bibliográfico actualizado y personal capacitado)</t>
  </si>
  <si>
    <t>N° PPL Accede al tratamiento penitenciario / total ppl condenada</t>
  </si>
  <si>
    <t xml:space="preserve">Gestionar Alianzas estratégicas en el mejoramiento y diseño de los productos artesanales de la PPL </t>
  </si>
  <si>
    <t xml:space="preserve">(2) Ferias de exposición nacional con la vinculación de los establecimientos de reclusión adscritos al INPEC </t>
  </si>
  <si>
    <t>Programar el presupuesto del Instituto acorde con los lineamientos emitidos desde el Ministerio de Hacienda y Crédito Público y el Departamento Nacional de Planeación</t>
  </si>
  <si>
    <t xml:space="preserve">Formular el Programa Anual Mensualizado de Caja -PAC </t>
  </si>
  <si>
    <t xml:space="preserve">Formulación y publicación del Plan Anual de Adquisiciones </t>
  </si>
  <si>
    <t>Evaluación y Seguimiento a la Ejecución Presupuestal realizada</t>
  </si>
  <si>
    <t>Promover el mejoramiento continuo del Instituto mediante metodos, procedomientos de control y gestion de riesgos, asi como mecanismos de prevencion y evaluación de este.</t>
  </si>
  <si>
    <t>Evaluacion del sistema de control interno (FURAG II)</t>
  </si>
  <si>
    <t>Evaluacion Anual del Sistema de Control Interno</t>
  </si>
  <si>
    <t xml:space="preserve">Evaluar el Sistema de Control Interno. </t>
  </si>
  <si>
    <t>Porcentaje de percepcion del sistema</t>
  </si>
  <si>
    <t>Evaluacion de la implementacion de la estrategia  de aplicación del Codigo de Integridad.</t>
  </si>
  <si>
    <t>Plan Anticorrupción y Atención al Ciudadano formulado y monitoreado</t>
  </si>
  <si>
    <t>SERVICIO AL CIUDADANO</t>
  </si>
  <si>
    <t xml:space="preserve">Requerimientos asociados a eventos y/o logística que conlleven a mejorar la percepción de la comunidad y la potencialización de la imagen de la entidad ante los grupos de interés, atendidos.  </t>
  </si>
  <si>
    <t>GRUPO DE RELACIONES INTERNACIONALES Y PROTOCOLO</t>
  </si>
  <si>
    <t>Alianzas estratégicas realizadas</t>
  </si>
  <si>
    <t xml:space="preserve">Fomentar las relaciones institucionales del INPEC con organismos y entidades internacionales,  y con entidades Nacionales que tengan competencia en lo internacional. </t>
  </si>
  <si>
    <t>Generar  servicios tecnológicos  ajustados a las nuevas exigencias gubernamentales</t>
  </si>
  <si>
    <t>Administración de Sistemas de Información</t>
  </si>
  <si>
    <t>Aumentar  la capacidad tecnológica</t>
  </si>
  <si>
    <t>Uso y Apropiación de la Tecnología</t>
  </si>
  <si>
    <t xml:space="preserve">Imagen institucional fortalecida </t>
  </si>
  <si>
    <t>Socializar diagnostico del servicio al ciudadano presentado a la Dirección General   de cada  vigencia teniendo en cuenta: revisión de cumplimiento normativo a respuestas PQRS, identificación de brechas y oportunidades de mejoras en el servicio.</t>
  </si>
  <si>
    <t>Numero</t>
  </si>
  <si>
    <t>Numérico</t>
  </si>
  <si>
    <t>Número total de actividades productivas intervenidas / Número total de actividades productivas</t>
  </si>
  <si>
    <t>Orientar  acciones de Información, Educación y Comunicación IEC, enfocadas a la salud pública para la PPL</t>
  </si>
  <si>
    <t># total de citas cumplidas  x mes / # total de citas programadas por mes X 100</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</si>
  <si>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</si>
  <si>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Implementar el modelo educativo del INPEC en cada uno de los ERON,  incluyendo  las actividades deportivas, recreativas y culturales como parte constitutiva del tratamiento penitenciario,   en pro de  mejorar   la calidad de la educación impartida a los privados de la libertad.</t>
  </si>
  <si>
    <t>% de establecimientos con programas de educación en el marco del modelo educativo</t>
  </si>
  <si>
    <t>Incremento en la demanda de cupos para las actividades ocupacionales y productivas</t>
  </si>
  <si>
    <t>Número de estrategias priorizadas para el mejoramiento de la prestación de servicios de salud y alimentación / número total de estrategias establecidas</t>
  </si>
  <si>
    <t>Implementación  de nuevos  puntos de venta identificados con la marca institucional Libera Colombia ®.</t>
  </si>
  <si>
    <t>Fortalecimiento de los puntos de venta existentes de la  Marca Institucional Libera Colombia  ®.</t>
  </si>
  <si>
    <t>Realizar Seguimiento al mejoramiento de los servicios de salud</t>
  </si>
  <si>
    <t>GRUPO ASUNTOS PENITENCIARIOS</t>
  </si>
  <si>
    <t>Cumplimiento, Traslados, remisiones y fijaciones según solicitudes</t>
  </si>
  <si>
    <t>Infraestructura de la Plataforma tecnológica (Proyecto de inversión)</t>
  </si>
  <si>
    <t>Realización de audiencia de rendición de cuentas en cada vigencia</t>
  </si>
  <si>
    <t>Presupuesto formulado para la vigencia acorde con los lineamientos emitidos desde el Ministerio de Hacienda y Crédito Público y el Departamento Nacional de Planeación</t>
  </si>
  <si>
    <t>Seguimiento trimestral a las subunidades ejecutoras en cumplimiento de la información contable</t>
  </si>
  <si>
    <t>Cuentas pagadas/Cuentas radicadas</t>
  </si>
  <si>
    <t>Número de actas de toma física de inventarios recibidas/Número de unidades ejecutoras del instituto</t>
  </si>
  <si>
    <t>Número de Avisos de Siniestros Presentados a los Corredores de Seguros/Número de Informes de Siniestros Enviados por las Direcciones, Coordinaciones y Áreas del Instituto.</t>
  </si>
  <si>
    <t>OE11</t>
  </si>
  <si>
    <t>Fortalecer la gestión de la información contable con calidad proveniente de las subunidades ejecutoras o de otros procesos como resultado final del ejercicio financiero.</t>
  </si>
  <si>
    <t>Coordinar en materia administrativa el seguimiento que  involucre, los servicios públicos,  las necesidades de infraestructura de los ERON las cuales se presentan a la USPEC y necesidades de la Dirección General y Direcciones Regionales.</t>
  </si>
  <si>
    <t>Desarrollar los procedimientos administrativos para el cumplimiento de la ejecución del plan anual de caja</t>
  </si>
  <si>
    <t xml:space="preserve">Propender por la eficiente administración de los Recursos Físicos y específicamente de los Bienes Muebles y semovientes caninos del Instituto Nacional Penitenciario y Carcelario INPEC. </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</si>
  <si>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</si>
  <si>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 xml:space="preserve">Implementar la Norma Internacional de Contabilidad del Sector Público en el INPEC conforme al cronograma anual  </t>
  </si>
  <si>
    <t>Fortalecer el Sistema de Control Interno Contable del INPEC conforme al cronograma anual</t>
  </si>
  <si>
    <t>Controlar  el pago de los servicios públicos a nivel nacional a cargo del Instituto</t>
  </si>
  <si>
    <t>Coordinar con las dependencias del instituto los servicios generales y de vigilancia privada requerida para el óptimo funcionamiento administrativo.</t>
  </si>
  <si>
    <t>Controlar de manera oportuna el mantenimiento y reparaciones locativas, de infraestructura y enseres asignados a las dependencias de las sedes administrativas del Instituto.</t>
  </si>
  <si>
    <t>Coordinar con la USPEC la priorización e intervención a la infraestructura penitenciaria.</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</si>
  <si>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</si>
  <si>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Garantizar que las Subunidades ejecutoras cuenten con el cupo PAC requerido, el cual debe ser gestionado ante la Dirección General de Crédito Publico y Tesoro Nacional del Ministerio de Hacienda y Crédito Público.</t>
  </si>
  <si>
    <t>Cumplir con las obligaciones financieras a cargo del Instituto de acuerdo al PAC aprobado y  atendiendo los lineamientos de la Dirección General de Crédito Publico y Tesoro Nacional.</t>
  </si>
  <si>
    <t>Realizar seguimiento a los recursos por concepto de ingresos propios del Instituto</t>
  </si>
  <si>
    <t>Verificar que las unidades ejecutoras realicen los movimientos de manera oportuna en el aplicativo PCT para el manejo eficiente de los inventarios del Instituto</t>
  </si>
  <si>
    <t>Mantener el Registro actualizado de los ejemplares caninos adquiridos por el Instituto en las diferentes modalidades.</t>
  </si>
  <si>
    <t>Efectuar control y seguimiento de los bienes muebles que son susceptibles para dar de baja en cada una de las unidades ejecutoras del Instituto</t>
  </si>
  <si>
    <t xml:space="preserve">Tener el control del parque automotor del instituto </t>
  </si>
  <si>
    <t xml:space="preserve">Controlar los bienes muebles de las unidades ejecutoras de propiedad del Instituto </t>
  </si>
  <si>
    <t>Entrega reporte trimestral de armamento por parte de los ERON</t>
  </si>
  <si>
    <t>Dotar del suministro de material defensa y municiones a los establecimientos carcelarios, centros de instrucción y grupos especiales-GROPES.</t>
  </si>
  <si>
    <t xml:space="preserve">Garantizar la entrega de la dotación de intendencia a los establecimientos carcelarios, centros de instrucción y grupos especiales-GROPES que es adquirida mediante la contratación estatal </t>
  </si>
  <si>
    <t>Mantener actualizado el Programa Generales de Seguros</t>
  </si>
  <si>
    <t>Incluir o excluir de las Pólizas los bienes muebles e inmuebles conforme a la relación presentada por el Grupo de Manejo de Bienes Muebles del INPEC.</t>
  </si>
  <si>
    <t>Atender y tramitar oportunamente los informes de reclamación de siniestros presentados por los servidores públicos del INPEC</t>
  </si>
  <si>
    <t xml:space="preserve">Cantidad de recursos ejecutados durante el periodo / Cantidad de recursos programados en el PAA para ejecutar en el periodo         </t>
  </si>
  <si>
    <t>Lograr la eficiente y oportuna adquisición de los bienes y servicios programados en el Plan Anual de Adquisiciones para la vigencia</t>
  </si>
  <si>
    <t>Asegurar la eficiente y oportuna función de supervisión a la ejecución contractual</t>
  </si>
  <si>
    <t>Elaborar actos administrativos sancionatorios tales como multas, caducidades, terminaciones anticipadas, de mutuo acuerdo, y contestar los recursos que se presenten a dichos actos.</t>
  </si>
  <si>
    <t>DIRECCIONAMIENTO ESTRATEGICO 1</t>
  </si>
  <si>
    <t>TALENTO HUMANO 1</t>
  </si>
  <si>
    <t>Diseñar e implementar programas de tratamiento penitenciario y de atención social eficaces beneficiando a la ppl y facilitando su proceso de prisionalización</t>
  </si>
  <si>
    <t>Convalidación de las TRD por el AGN</t>
  </si>
  <si>
    <t>Ejecutar el Cronograma de implementación del Programa de Gestión Documental-PGD</t>
  </si>
  <si>
    <t>Cumplir con las actividades que conforma el Sistema Integrado de Conservación-SIC</t>
  </si>
  <si>
    <t xml:space="preserve">Desarrollar la actividades de la Política de Gestión de Documentos Electrónicos conforme al cronograma contemplado </t>
  </si>
  <si>
    <t>Orientar a nivel nacional sobre la aplicación del Manual de Gestión Documental.</t>
  </si>
  <si>
    <t xml:space="preserve">Actualizar el aplicativo GESDOC -Sistema de radicación de comunicaciones oficiales Externas e Internas y seguimiento a su utilización </t>
  </si>
  <si>
    <t>Implementar y socializar la Guía de prevención de emergencias y atención de desastres en archivos.</t>
  </si>
  <si>
    <t>Realizar seguimiento al Plan Institucional de Archivos PINAR</t>
  </si>
  <si>
    <t xml:space="preserve">Porcentual </t>
  </si>
  <si>
    <t>Porcentual de ERON  desarrollando la educación  mediante el modelo educativo del INPEC.</t>
  </si>
  <si>
    <t xml:space="preserve">Porcentual de ERON vinculando a PPL en los programas de educación superior </t>
  </si>
  <si>
    <t xml:space="preserve">Porcentual de ERON vinculando a PPL en los programas de educación para el trabajo y  desarrollo humano </t>
  </si>
  <si>
    <t xml:space="preserve">Porcentual de ERON con programa  de validación y preparación  para presentar pruebas de Estado ICFES </t>
  </si>
  <si>
    <t xml:space="preserve">Porcentual de ERON con PPL con  programa de alfabetización   </t>
  </si>
  <si>
    <t xml:space="preserve"> Estadísticas presentadas</t>
  </si>
  <si>
    <t xml:space="preserve">Diseñar, elaborar y difusión de la  Cápsula informativa en Derechos Humanos </t>
  </si>
  <si>
    <t xml:space="preserve">Diseñar, elaborar y difusión de la herramienta de promoción  de Derechos a las personas privadas de la libertad </t>
  </si>
  <si>
    <t>Evaluar la actuación laboral y el rendimiento o logro de resultados de los gerentes públicos y servidores de carrera administrativa. (AG y EDL)</t>
  </si>
  <si>
    <t xml:space="preserve">Gestionar e implementar actividades de la caja de herramientas del Código de Integridad de acuerdo al plan de trabajo aprobado por Comité. </t>
  </si>
  <si>
    <t>Diseñar la ruta estratégica con miras a fortalecer la confianza ciudadana y la legitimidad.</t>
  </si>
  <si>
    <t>Formulación y Aprobación del Modelo Integrado de Planeación y Gestión</t>
  </si>
  <si>
    <t>Administrar el modulo de la planeación estratégica del Instituto</t>
  </si>
  <si>
    <t>Organización de eventos Y/o logística institucional</t>
  </si>
  <si>
    <t>Diseño y aplicación de mecanismo de evaluación de la estrategia de rendición de cuentas por cada vigencia</t>
  </si>
  <si>
    <t>Información Institucional actualizada y disponible a través de medios físicos y electrónicos de acuerdo al articulo  9 de la ley 1712 de 2014.</t>
  </si>
  <si>
    <t>Implementar las políticas  tics gubernamentales (Proyecto de inversión)</t>
  </si>
  <si>
    <t>Tramitar los lineamientos para la adquisición de las pólizas y su cobertura de acuerdo a las necesidades que presente el INPEC</t>
  </si>
  <si>
    <t xml:space="preserve">Realizar las acciones para adelantar la gestión contractual  en todo su ciclo de acuerdo con las normas de contratación vigentes. </t>
  </si>
  <si>
    <t>Proyectar para firma de la Dirección General los actos administrativos de reclasificación, denominación  y destinación de los pabellones de los ERON (previa autorización de DINPE .Parágrafo 2 art. 20 Resol.6349 /16)</t>
  </si>
  <si>
    <t>Presentar previo requerimiento de Minjusticia o DINPE estudios para la reforma o rediseño de la Estructura del Instituto (cumplimiento Directiva Presidencial 019/2018)</t>
  </si>
  <si>
    <t>Actualizar la política de calidad en el marco de NTC-ISO 9001:2015 y demás documentos asociados al proceso Planificación Institucional de acuerdo a las necesidades.</t>
  </si>
  <si>
    <t>Requerir a los dueños de procesos la actualización de los documentos del SGI asociados a los procesos a cargo y suprimir el uso de la Ruta Virtual de la Calidad en lo correspondiente a la documentación del sistema de gestión integrado.(Ruta Virtual únicamente para uso de doctrina institucional directivas y circulares).</t>
  </si>
  <si>
    <t>Duplicar la cobertura en el uso de la herramienta ISOlucion en el instituto (adquisición de 200 licencias nuevas)</t>
  </si>
  <si>
    <t xml:space="preserve">Reforzar y capacitar a los integrantes del equipo operativo calidad MECI en el modulo de documentación de la herramienta ISOlucion  de acuerdo a requerimientos presentados a la OFPLA por los dueños de proceso </t>
  </si>
  <si>
    <t xml:space="preserve">Informar a la Dirección General anualmente el desempeño de  Gestión del sistema de Gestión de la Calidad y sobre las oportunidades de mejora </t>
  </si>
  <si>
    <t>Implementar el modelo estándar de control interno en coordinación con las dependencias del instituto de acuerdo a competencias del MECI .</t>
  </si>
  <si>
    <t xml:space="preserve">Seguimiento a  las necesidades prioritarias de infraestructura subsanadas por la USPEC.  </t>
  </si>
  <si>
    <t>Trámites de  defensa jurídica, judicial y extrajudicial de la entidad en términos y oportunidades concedidas por los Jueces de la Republica</t>
  </si>
  <si>
    <t>Función preventiva disciplinaria en garantía del cumplimiento de la Ley y los Procedimientos internos.</t>
  </si>
  <si>
    <t xml:space="preserve">Tramitar las solicitudes de conceptos jurídicos y controles de legalidad de actos administrativos firmados por el Director General </t>
  </si>
  <si>
    <t xml:space="preserve">Tramites de casa cárcel solicitados y resueltos </t>
  </si>
  <si>
    <t>Seguimiento mensual de los indicadores, (físico, producto y financiero) de los proyectos de inversión activos</t>
  </si>
  <si>
    <t>Promover el mejoramiento continuo del Instituto mediante métodos, procedimientos de control y gestión de riesgos, así como mecanismos de prevención y evaluación de este.</t>
  </si>
  <si>
    <t>Evaluación del sistema de control interno (FURAG II)</t>
  </si>
  <si>
    <t>Evaluación Anual del Sistema de Control Interno</t>
  </si>
  <si>
    <t>Porcentual de percepción del sistema</t>
  </si>
  <si>
    <t>Revista de Control Interno orientada a contribuir activamente en la identificación de mejoras al sistema de control interno, divulgando las políticas, metodologías y normativas del INPEC, sensibilizando sobre temas transversales de gestión y control.</t>
  </si>
  <si>
    <t>Evaluación de la implementación de la estrategia  de aplicación del Código de Integridad.</t>
  </si>
  <si>
    <t>Evaluación de la eficacia de la estrategia implementada por el INPEC para promover la aplicación del Código de Integridad.</t>
  </si>
  <si>
    <t>N° PPL Beneficiada en los programas de atención social / ppl Intramural</t>
  </si>
  <si>
    <t xml:space="preserve">PPL atendida por atención psicológica / PPL Intramural que solicita atención </t>
  </si>
  <si>
    <t>PPL con actividades de  prevención al consumo de SPA / PPL Intramural</t>
  </si>
  <si>
    <t>Índice de cumplimiento eficacia proyecto de inversión</t>
  </si>
  <si>
    <t>Establecimientos con programa de atención a niños modernizados / Establecimientos proyectados.</t>
  </si>
  <si>
    <t>Mejorar la accesibilidad a elementos básicas para la población privada de la libertad Intramural</t>
  </si>
  <si>
    <t>Mejorar la resolución  de conflictos  al interior de los establecimientos de reclusión del país. (proyecto de inversión)</t>
  </si>
  <si>
    <t xml:space="preserve"> Fortalecer el programa de atención de consumo de sustancias psicoactivas en la población privada de la libertad a cargo del INPEC. (proyecto de Inversión)</t>
  </si>
  <si>
    <t>No  de Comunidades terapéuticas  en funcionamiento a nivel nacional</t>
  </si>
  <si>
    <t>Fortalecer los centros de referenciación del orden Nacional</t>
  </si>
  <si>
    <t>Fortalecer el tratamiento penitenciario con la implementación de comunidades terapéuticas en el ERON</t>
  </si>
  <si>
    <t xml:space="preserve"> Numero de asistencias efectuadas por parte de los lideres espirituales / Numero de solicitudes de asistencia espiritual, de acuerdo a su confesión religiosa</t>
  </si>
  <si>
    <t xml:space="preserve">Facilitar el acompañamiento de las entidades religiosas para que las practicas de culto y el aporte al bien común se materialicen, según necesidades de asistencia espiritual y religiosa de la Población Privada de la Libertad y funcionarios. </t>
  </si>
  <si>
    <t>Implementación y seguimiento al "Programa de formación de lideres a través del manejo de la inteligencia emocional y social de la población privada de libertad del establecimiento de CAMIS Acacias-Meta".</t>
  </si>
  <si>
    <t>Fortalecer la dimensión espiritual de la población privada de libertad y funcionarios.</t>
  </si>
  <si>
    <t xml:space="preserve">ERON  desarrollando el modelo educativo </t>
  </si>
  <si>
    <t xml:space="preserve">No de ERON dotados con material bibliográfico y mobiliario para bibliotecas/ No total de ERON </t>
  </si>
  <si>
    <t xml:space="preserve">No de ERON con programas culturales y artísticos implementado / No total de ERON. </t>
  </si>
  <si>
    <t xml:space="preserve">ERON con programas  culturales y artísticos. </t>
  </si>
  <si>
    <t>Aprobación de las normas técnicas que establecen los requisitos que deben cumplir y los ensayos a los que deben someterse las materias primas e insumos utilizados en la fabricación de uniformes y calzado para la PPL condenada.</t>
  </si>
  <si>
    <t>Participación  en  (2) ferias de exposición  regional , lideradas por cada una de las (6) regionales  con la vinculación de  los Establecimientos de su jurisdicción.</t>
  </si>
  <si>
    <t xml:space="preserve">Mantener al 100% el aseguramiento en salud de la población privada de la libertad </t>
  </si>
  <si>
    <t># total de  EMI realizados por el prestador de salud Intramural en el periodo / # total de altas del periodo X 100</t>
  </si>
  <si>
    <t xml:space="preserve">Diseñar y Elaboración de estrategias  para Sensibilizaciones  sobre temas relacionados con Derechos Humanos </t>
  </si>
  <si>
    <t>Garantizar un adecuado flujo de información tanto interna  como externa</t>
  </si>
  <si>
    <t>Cumplir con el cronograma anual de seguimiento a la Política de eficiencia administrativa y cero papel</t>
  </si>
  <si>
    <t xml:space="preserve">Seguimiento de información en redes sociales ( YouTube, Twitter y Facebook) </t>
  </si>
  <si>
    <t xml:space="preserve">Implementación, actualización del  SGI del Instituto  </t>
  </si>
  <si>
    <t xml:space="preserve">Liderar mesas de trabajo con los dueños de procesos para  desarrollar  la Estructura Orgánica y funciones de la Direcciones Regionales y ERON en el marco de la Resolución 598 de 2018  </t>
  </si>
  <si>
    <t>Modernización  del programa de atención  niños RM Bogotá</t>
  </si>
  <si>
    <t>IS12</t>
  </si>
  <si>
    <t>P64</t>
  </si>
  <si>
    <t>P74</t>
  </si>
  <si>
    <t>P91</t>
  </si>
  <si>
    <t>P92</t>
  </si>
  <si>
    <t>P107</t>
  </si>
  <si>
    <t>IS28</t>
  </si>
  <si>
    <t>P114</t>
  </si>
  <si>
    <t>P117</t>
  </si>
  <si>
    <t>P118</t>
  </si>
  <si>
    <t>P119</t>
  </si>
  <si>
    <t>P129</t>
  </si>
  <si>
    <t>P135</t>
  </si>
  <si>
    <t>P136</t>
  </si>
  <si>
    <t>P137</t>
  </si>
  <si>
    <t>P176</t>
  </si>
  <si>
    <t>IS48</t>
  </si>
  <si>
    <t>P182</t>
  </si>
  <si>
    <t>IS49</t>
  </si>
  <si>
    <t>IS50</t>
  </si>
  <si>
    <t>IE11</t>
  </si>
  <si>
    <t>IS54</t>
  </si>
  <si>
    <t>P196</t>
  </si>
  <si>
    <t>P197</t>
  </si>
  <si>
    <t>C10</t>
  </si>
  <si>
    <t>P208</t>
  </si>
  <si>
    <t>IS69</t>
  </si>
  <si>
    <t>P225</t>
  </si>
  <si>
    <t>OE21</t>
  </si>
  <si>
    <t>P244</t>
  </si>
  <si>
    <t>OE22</t>
  </si>
  <si>
    <t>OE23</t>
  </si>
  <si>
    <t>OE24</t>
  </si>
  <si>
    <t>P262</t>
  </si>
  <si>
    <t>P263</t>
  </si>
  <si>
    <t>P264</t>
  </si>
  <si>
    <t>P265</t>
  </si>
  <si>
    <t>P266</t>
  </si>
  <si>
    <t>P267</t>
  </si>
  <si>
    <t>P268</t>
  </si>
  <si>
    <t>P269</t>
  </si>
  <si>
    <t>P270</t>
  </si>
  <si>
    <t>P271</t>
  </si>
  <si>
    <t>OE25</t>
  </si>
  <si>
    <t>IS96</t>
  </si>
  <si>
    <t>IS97</t>
  </si>
  <si>
    <t>IS98</t>
  </si>
  <si>
    <t>P272</t>
  </si>
  <si>
    <t>P273</t>
  </si>
  <si>
    <t>P274</t>
  </si>
  <si>
    <t>P275</t>
  </si>
  <si>
    <t>P276</t>
  </si>
  <si>
    <t>P277</t>
  </si>
  <si>
    <t>P278</t>
  </si>
  <si>
    <t>P279</t>
  </si>
  <si>
    <t>P280</t>
  </si>
  <si>
    <t>OE26</t>
  </si>
  <si>
    <t>P281</t>
  </si>
  <si>
    <t>P282</t>
  </si>
  <si>
    <t>P283</t>
  </si>
  <si>
    <t>P284</t>
  </si>
  <si>
    <t>P285</t>
  </si>
  <si>
    <t>P287</t>
  </si>
  <si>
    <t>P288</t>
  </si>
  <si>
    <t>DOCUMENTAL</t>
  </si>
  <si>
    <t xml:space="preserve">Realizar el seguimiento de la ejecución presupuestal dando cumplimiento a las metas establecidas para tal fin en el plan de Acción, para aprovechar los recursos asignados con eficiencia y eficacia. </t>
  </si>
  <si>
    <t xml:space="preserve">Compromisos/Apropiación definitiva del presupuesto </t>
  </si>
  <si>
    <t>OE27</t>
  </si>
  <si>
    <t>Controlar, analizar y hacer seguimiento a la ejecución presupuestal de gastos de los diferentes rubros que la conforman, con el propósito de optimizar y aprovechar los recursos asignados al Instituto.</t>
  </si>
  <si>
    <t>Apoyar a la Dirección de Atención y Tratamiento en la preparación y presentación de los recursos propios generados en los establecimientos de reclusión.</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</si>
  <si>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</si>
  <si>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P286</t>
  </si>
  <si>
    <t>Evaluar los planes, programas y proyectos de competencia directa de la Dirección  Corporativa  de conformidad con las instrucciones impartidas y las normas legales vigentes.</t>
  </si>
  <si>
    <t>Controlar los trámites tendientes a la legalización de los bienes inmuebles destinados al instituto y la actualización de la información de las viviendas fiscales a través de las hojas de vida de cada inmueble.</t>
  </si>
  <si>
    <t>Procesos disciplinarios finalizados en termino con decisión de Fondo con hechos vigecias 2014 2015,  2016 y 2017</t>
  </si>
  <si>
    <t>Implementación del nuevo codigo General disciplinario Ley 1952 de enero del 2019</t>
  </si>
  <si>
    <t>Ampliación de la cobertura de las  cartillas de; "la Carcel un espacio para la Paz y Reconciliacion", en la poblacion privada de libertad.</t>
  </si>
  <si>
    <t>Seguimiento y orientacion a las acciones que realicen las entidades religiosas a traves de los lideres espirituales o voluntarios</t>
  </si>
  <si>
    <t>Planes ocupacionales del área laboral revisados y analizados en los 132 ERON</t>
  </si>
  <si>
    <t>Aumentar la cobertura de PPL que participan en actividades de prevención del consumo de SPA</t>
  </si>
  <si>
    <t>Diseñar e implementar acciones para mejorar la intervención de conductas suicidas.</t>
  </si>
  <si>
    <t>Ampliación de oferta de educación supérior</t>
  </si>
  <si>
    <t>Ampliar la participación de la Población privada de la libertad habil a la oferta educativa desarrollada por el Sena</t>
  </si>
  <si>
    <t xml:space="preserve">Ampliación de la cobertura del programa de preparación  y  validación ICFES </t>
  </si>
  <si>
    <t>Identificar mediante análisis los cambios en el comportamiento de los EISP en los ERON</t>
  </si>
  <si>
    <t>Vigilar la realización del EMI por parte del prestador de salud en los ERON</t>
  </si>
  <si>
    <t xml:space="preserve">Coordinar la Recepción y Atención de las visitas de las diferentes delegaciones extranjeras mediante las gestiones administrativas, logísticas y protocolarias en procura de mantener la imagen del instituto  </t>
  </si>
  <si>
    <t>Coordinar el ingreso del Cuerpo Consular  y/o Agentes Diplomáticos en misión oficial a los Establecimientos del Orden Nacional.</t>
  </si>
  <si>
    <t xml:space="preserve">Realizar  las gestiones Administrativas de  las Comisiones al Extranjero y/o Repatriaciones de los Funcionarios Postulados para dichas actividades. </t>
  </si>
  <si>
    <t>Realización  del Encuentro Anual de Cónsules Acreditados en Colombia con la Dirección General.</t>
  </si>
  <si>
    <t>Realizar seguimiento y acompañamiento al avance del plan de implementación Estándares "ACA" en Jamundí, Espinal y Escuela Penitenciaria</t>
  </si>
  <si>
    <t xml:space="preserve">Requerimientos de  traslados  de la población privada de la libertad,  atendidos siguiendo las directrices, criterios y procedimientos de conformidad con la ley </t>
  </si>
  <si>
    <t>Requerimientos de  remisiones de la población privada de la libertad,  atendidos siguiendo las directrices, criterios y procedimientos de conformidad con la ley</t>
  </si>
  <si>
    <t>Requerimientos de  fijacion de establecimientos, entrega de personas capturadas con fines de extradicion y asignacion de Establecimiento de Reclusión a los privados de libertad Colombianos que se encuentren cumpliendo condena en otros países y que les haya sido aprobada la repatriación siguiendo las directrices, criterios y procedimientos de conformidad con la ley</t>
  </si>
  <si>
    <t>Informe de gestión anual de la entidad publicado en la página web institucional</t>
  </si>
  <si>
    <t>Realizar seguimiento trimestral a los planes de acción de las Direcciones Regionales y establecimientos de reclusión.</t>
  </si>
  <si>
    <t>Diseñar  nuevos cuadros de salida de información estadística de la PPL para el tablero virtual.</t>
  </si>
  <si>
    <t xml:space="preserve">N° documentos actualizados del proceso de seguridad </t>
  </si>
  <si>
    <t>Análisis de los indicadores de seguridad</t>
  </si>
  <si>
    <t>Realizar operativos de intervención del GROPE</t>
  </si>
  <si>
    <t>Iniciar el proceso de judicialización en los delitos de los cuales se tenga conocimiento al interior de los ERON</t>
  </si>
  <si>
    <t>Atender los requerimiento de los ERON en la consulta de la base de datos Registraduría Nacional del Estado Civil para identificación e individualización de personas</t>
  </si>
  <si>
    <t>Coordinar las actividades correspondientes a la realización de los cursos de las diferentes especialidades que involucran al personal de Cuerpo de Custodia y Vigilancia</t>
  </si>
  <si>
    <t>Atender las solicitudes de amenazas de muerte contra PPL y/o servidores penitenciarios</t>
  </si>
  <si>
    <t>Diagnosticar la planta de semovientes caninos y la logistica necesaria para su adecuado funcionamiento por cada ERON</t>
  </si>
  <si>
    <t>Consolidar la información respecto a la identificación e idoneidad del recurso canino</t>
  </si>
  <si>
    <t>Formular los linemamientos de operatividad para los ERON</t>
  </si>
  <si>
    <t>Realizar el análisis mensual de los indicadores de seguridad</t>
  </si>
  <si>
    <t>Formular las tablas de organización del personal del cuerpo de cuatodia y vigilancia de acuerdo a las necesidades de los servicios de seguridad en cada ERON</t>
  </si>
  <si>
    <t>Determinar la planta tipo del personal de Cuerpo de Custodia y Vigilancia para cada ERON</t>
  </si>
  <si>
    <t>Llevar acabo la incorporación, la administración y licenciamiento del servicio militar de los auxiliares del Cuerpo de Custodia</t>
  </si>
  <si>
    <t>Llevar acabo el encuentro de comandantes de centros de instrucción</t>
  </si>
  <si>
    <t>Recolectar, analizar y evaluar de manera permanente la información reportada por los ERON  bajo los parámetros estadisticos, generando la ruta para una eficaz toma de decisiones.</t>
  </si>
  <si>
    <t>Asesorar la formulación de los planes de mejoramiento por parte de entidades Externas como de la Oficina de control Interno</t>
  </si>
  <si>
    <t>Proponer convenios con iglesias para el desarrollo del voluntariado en los ERON</t>
  </si>
  <si>
    <t>Gestionar el Proyecto de Inversión (Fortalecer la Gestión Archivística del INPEC) (Proyecto de Inversión)</t>
  </si>
  <si>
    <t>IS87</t>
  </si>
  <si>
    <t>IS88</t>
  </si>
  <si>
    <t>IS89</t>
  </si>
  <si>
    <t>ATENCIÓN SOCIAL 26</t>
  </si>
  <si>
    <t>TRATAMIENTO PENITENCIARIO 27</t>
  </si>
  <si>
    <t>APOYO ESPIRITUAL 28</t>
  </si>
  <si>
    <t>EDUCACIÓN PENITENCIARIA Y CARCELARIA 29</t>
  </si>
  <si>
    <t>CULTURA DEPORTE Y RECREACIÓN 30</t>
  </si>
  <si>
    <t>ACTIVIDADES OCUPACIONALES 31</t>
  </si>
  <si>
    <t>ACTIVIDADES PRODUCTIVAS 32</t>
  </si>
  <si>
    <t>GESTIÓN COMERCIAL 33</t>
  </si>
  <si>
    <t>ALIMENTACIÓN 34</t>
  </si>
  <si>
    <t>ASEGURAMIENTO EN SALUD 35</t>
  </si>
  <si>
    <t>SALUD PUBLICA 36</t>
  </si>
  <si>
    <t>SERVICIOS DE SALUD 37</t>
  </si>
  <si>
    <t>SEGURIDAD PENITENCIARIA Y CARCELARIA 38</t>
  </si>
  <si>
    <t xml:space="preserve">PROYECCIÓN CUERPO DE CUSTODIA 39
</t>
  </si>
  <si>
    <t xml:space="preserve">INFORMACIÓN PENITENCIARIA Y CARCELARIA 40
</t>
  </si>
  <si>
    <t>PROMOCIÓN, PREVENCIÓN Y GESTIÓN DERECHOS HUMANOS  41</t>
  </si>
  <si>
    <t>DOCUMENTAL 42</t>
  </si>
  <si>
    <t>COMUNICACIÓN ORGANIZACIONAL Y MEDIOS INSTITUCIONALES 43</t>
  </si>
  <si>
    <t>Fortalecer la  atencion  en los puntos de atención  y servicio al ciudadano del Instituto Nacional Penitenciario y Carcelario</t>
  </si>
  <si>
    <t xml:space="preserve">Diseñar los modelos para la gestión de los Sistemas de Información. </t>
  </si>
  <si>
    <t xml:space="preserve">Diseñar el Plan de Calidada de Datos para la  Gestión de la Información  </t>
  </si>
  <si>
    <t>Diseñar el Modelo de planeación TI</t>
  </si>
  <si>
    <t>Proyectar el Plan de comunicaciones PETI</t>
  </si>
  <si>
    <t>Implementar el Plan de seguridad y privacidad de la información</t>
  </si>
  <si>
    <t>Ejecutar el Plan de tratamiento de riesgos de seguridad y privacidad de la información</t>
  </si>
  <si>
    <t>Elaborar y aprobar la declaración de aplicabilidad para el Sistema de Gestión de Seguridad de la Información SGSI en el proceso de Gestión Tecnológica de la Información</t>
  </si>
  <si>
    <t>Gestionar y/o elaborar  herramienta audiovisual para la promocion de los Derechos Humanos</t>
  </si>
  <si>
    <t>Herramientas de prevencion de Derechos Humanos implementadas en los Establecimientos (sensibilizaciones y socializacion de documentos informativos)</t>
  </si>
  <si>
    <t>Elaborar y presentar a la Direccion General el informe de  seguimiento sobre los casos internacionales de los cuales se tenga conocimiento.</t>
  </si>
  <si>
    <t xml:space="preserve">Coordinar mesas de trabajo para  la construccion de una herramienta de monitoreo para las variables de Derechos Humanos </t>
  </si>
  <si>
    <t>"Herramientas de promoción de Derechos Humanos Implementadas en los Establecimientos (campaña,capsulas,herramienta de promoción de derechos a ppl,herramientas de conmemoración a días de derechos humanos)".</t>
  </si>
  <si>
    <t xml:space="preserve">PLAN INDICATIVO DEL DIRECCIONAMIENTO ESTRATEGICO 2019-2022" </t>
  </si>
  <si>
    <t>Establecimientos de la Regional Noroeste utilizando el módulo para crear solicitudes de traslado del SISIPEC</t>
  </si>
  <si>
    <t xml:space="preserve"> Ampliación cobertura programa de alfabetización en establecimientos de reclusión</t>
  </si>
  <si>
    <t>INDICADORES DEL SECTOR</t>
  </si>
  <si>
    <t xml:space="preserve">Porcentaje de Ejecución Presupuestal </t>
  </si>
  <si>
    <t xml:space="preserve"> No  de Comunidades terapéuticas  en funcionamiento a nivel nacional</t>
  </si>
  <si>
    <t xml:space="preserve"> Numero de herramientas diseñadas para la gestión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</si>
</sst>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quot;$&quot;\ * #,##0.00_);_(&quot;$&quot;\ * \(#,##0.00\);_(&quot;$&quot;\ * &quot;-&quot;??_);_(@_)"/>
    <numFmt numFmtId="165" formatCode="_(* #,##0.00_);_(* \(#,##0.00\);_(* &quot;-&quot;??_);_(@_)"/>
    <numFmt numFmtId="166" formatCode="&quot;$&quot;\ #,##0.00"/>
    <numFmt numFmtId="167" formatCode="_(* #,##0_);_(* \(#,##0\);_(* &quot;-&quot;??_);_(@_)"/>
    <numFmt numFmtId="168" formatCode="0.0%"/>
    <numFmt numFmtId="169" formatCode="_-* #,##0_-;\-* #,##0_-;_-* &quot;-&quot;_-;_-@"/>
    <numFmt numFmtId="170" formatCode="0.0"/>
    <numFmt numFmtId="171" formatCode="0.000%"/>
  </numFmts>
  <fonts count="63"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b/>
      <u/>
      <sz val="9"/>
      <color theme="0"/>
      <name val="Arial Narrow"/>
      <family val="2"/>
    </font>
    <font>
      <u/>
      <sz val="9"/>
      <color theme="0"/>
      <name val="Arial Narrow"/>
      <family val="2"/>
    </font>
    <font>
      <b/>
      <sz val="14"/>
      <color rgb="FF00435A"/>
      <name val="Arial Narrow"/>
      <family val="2"/>
    </font>
    <font>
      <sz val="14"/>
      <color rgb="FF00435A"/>
      <name val="Arial Narrow"/>
      <family val="2"/>
    </font>
    <font>
      <b/>
      <sz val="11"/>
      <color theme="0"/>
      <name val="Arial Narrow"/>
      <family val="2"/>
    </font>
    <font>
      <b/>
      <sz val="9"/>
      <color theme="1"/>
      <name val="Arial Narrow"/>
      <family val="2"/>
    </font>
    <font>
      <sz val="12"/>
      <color indexed="81"/>
      <name val="Tahoma"/>
      <family val="2"/>
    </font>
    <font>
      <b/>
      <sz val="10"/>
      <color theme="0"/>
      <name val="Arial Narrow"/>
      <family val="2"/>
    </font>
    <font>
      <sz val="11"/>
      <name val="Calibri"/>
      <family val="2"/>
    </font>
    <font>
      <sz val="11"/>
      <color theme="1"/>
      <name val="Calibri"/>
      <family val="2"/>
    </font>
    <font>
      <b/>
      <sz val="8"/>
      <color rgb="FF000000"/>
      <name val="Arial Narrow"/>
      <family val="2"/>
    </font>
    <font>
      <sz val="11"/>
      <color theme="1"/>
      <name val="Arial Narrow"/>
      <family val="2"/>
    </font>
    <font>
      <b/>
      <sz val="11"/>
      <color rgb="FFFF0000"/>
      <name val="Arial Narrow"/>
      <family val="2"/>
    </font>
    <font>
      <sz val="11"/>
      <color rgb="FFFF0000"/>
      <name val="Arial Narrow"/>
      <family val="2"/>
    </font>
    <font>
      <sz val="11"/>
      <color rgb="FF000000"/>
      <name val="Arial Narrow"/>
      <family val="2"/>
    </font>
    <font>
      <b/>
      <sz val="11"/>
      <color rgb="FF000000"/>
      <name val="Arial Narrow"/>
      <family val="2"/>
    </font>
    <font>
      <b/>
      <sz val="12"/>
      <color theme="0"/>
      <name val="Rockwell"/>
      <family val="1"/>
    </font>
    <font>
      <b/>
      <sz val="9"/>
      <name val="Rockwell"/>
      <family val="1"/>
    </font>
    <font>
      <b/>
      <sz val="14"/>
      <name val="Arial"/>
      <family val="2"/>
    </font>
    <font>
      <b/>
      <sz val="12"/>
      <color theme="0"/>
      <name val="Arial Narrow"/>
      <family val="2"/>
    </font>
    <font>
      <b/>
      <sz val="10"/>
      <name val="Arial Narrow"/>
      <family val="2"/>
    </font>
    <font>
      <b/>
      <sz val="12"/>
      <name val="Arial Narrow"/>
      <family val="2"/>
    </font>
    <font>
      <b/>
      <sz val="11"/>
      <color rgb="FFFF0000"/>
      <name val="Sylfaen"/>
      <family val="1"/>
    </font>
    <font>
      <sz val="11"/>
      <color theme="1"/>
      <name val="Sylfaen"/>
      <family val="1"/>
    </font>
    <font>
      <b/>
      <sz val="11"/>
      <name val="Sylfaen"/>
      <family val="1"/>
    </font>
    <font>
      <b/>
      <sz val="11"/>
      <color theme="1"/>
      <name val="Sylfaen"/>
      <family val="1"/>
    </font>
    <font>
      <b/>
      <sz val="11"/>
      <color rgb="FFC00000"/>
      <name val="Sylfaen"/>
      <family val="1"/>
    </font>
    <font>
      <b/>
      <sz val="14"/>
      <color theme="0"/>
      <name val="Arial Narrow"/>
      <family val="2"/>
    </font>
    <font>
      <sz val="11"/>
      <name val="Calibri"/>
      <family val="2"/>
      <scheme val="minor"/>
    </font>
    <font>
      <b/>
      <sz val="12"/>
      <color rgb="FFFF0000"/>
      <name val="Arial Narrow"/>
      <family val="2"/>
    </font>
    <font>
      <sz val="12"/>
      <name val="Arial Narrow"/>
      <family val="2"/>
    </font>
    <font>
      <sz val="12"/>
      <color rgb="FF000000"/>
      <name val="Arial Narrow"/>
      <family val="2"/>
    </font>
    <font>
      <sz val="11"/>
      <name val="Arial Narrow"/>
      <family val="2"/>
    </font>
  </fonts>
  <fills count="100">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92D050"/>
        <bgColor rgb="FFFFFFFF"/>
      </patternFill>
    </fill>
    <fill>
      <patternFill patternType="solid">
        <fgColor rgb="FF00435A"/>
        <bgColor indexed="64"/>
      </patternFill>
    </fill>
    <fill>
      <patternFill patternType="solid">
        <fgColor rgb="FFFFFF81"/>
        <bgColor rgb="FFFFFF00"/>
      </patternFill>
    </fill>
    <fill>
      <patternFill patternType="solid">
        <fgColor rgb="FFFFFF81"/>
        <bgColor indexed="64"/>
      </patternFill>
    </fill>
    <fill>
      <patternFill patternType="solid">
        <fgColor rgb="FF00435A"/>
        <bgColor rgb="FF002060"/>
      </patternFill>
    </fill>
    <fill>
      <patternFill patternType="solid">
        <fgColor rgb="FF00435A"/>
        <bgColor rgb="FFFFFFFF"/>
      </patternFill>
    </fill>
    <fill>
      <patternFill patternType="solid">
        <fgColor rgb="FF00435A"/>
        <bgColor rgb="FFBFBFBF"/>
      </patternFill>
    </fill>
    <fill>
      <patternFill patternType="solid">
        <fgColor rgb="FF0078A2"/>
        <bgColor rgb="FF0070C0"/>
      </patternFill>
    </fill>
    <fill>
      <patternFill patternType="solid">
        <fgColor rgb="FF99CCFF"/>
        <bgColor rgb="FFADB9CA"/>
      </patternFill>
    </fill>
    <fill>
      <patternFill patternType="solid">
        <fgColor rgb="FFC5DDF1"/>
        <bgColor rgb="FFDEEAF6"/>
      </patternFill>
    </fill>
    <fill>
      <patternFill patternType="solid">
        <fgColor rgb="FF92D050"/>
        <bgColor rgb="FFFFFF00"/>
      </patternFill>
    </fill>
    <fill>
      <patternFill patternType="solid">
        <fgColor rgb="FF99CCFF"/>
        <bgColor rgb="FFDEEAF6"/>
      </patternFill>
    </fill>
    <fill>
      <patternFill patternType="solid">
        <fgColor theme="5" tint="0.39997558519241921"/>
        <bgColor rgb="FFFFFF00"/>
      </patternFill>
    </fill>
    <fill>
      <patternFill patternType="solid">
        <fgColor theme="8" tint="0.79998168889431442"/>
        <bgColor indexed="64"/>
      </patternFill>
    </fill>
    <fill>
      <patternFill patternType="solid">
        <fgColor rgb="FFF0F8FA"/>
        <bgColor indexed="64"/>
      </patternFill>
    </fill>
    <fill>
      <patternFill patternType="solid">
        <fgColor rgb="FFD0CECE"/>
        <bgColor indexed="64"/>
      </patternFill>
    </fill>
    <fill>
      <patternFill patternType="solid">
        <fgColor rgb="FF99CCFF"/>
        <bgColor indexed="64"/>
      </patternFill>
    </fill>
    <fill>
      <patternFill patternType="solid">
        <fgColor rgb="FF99CCFF"/>
        <bgColor rgb="FFD8D8D8"/>
      </patternFill>
    </fill>
    <fill>
      <patternFill patternType="solid">
        <fgColor rgb="FF92D050"/>
        <bgColor rgb="FFDEEAF6"/>
      </patternFill>
    </fill>
    <fill>
      <patternFill patternType="solid">
        <fgColor rgb="FFFFCC00"/>
        <bgColor indexed="64"/>
      </patternFill>
    </fill>
    <fill>
      <patternFill patternType="solid">
        <fgColor theme="0" tint="-0.14999847407452621"/>
        <bgColor indexed="64"/>
      </patternFill>
    </fill>
  </fills>
  <borders count="97">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3"/>
      </left>
      <right style="double">
        <color theme="3"/>
      </right>
      <top/>
      <bottom/>
      <diagonal/>
    </border>
    <border>
      <left style="double">
        <color theme="3"/>
      </left>
      <right style="double">
        <color theme="3"/>
      </right>
      <top style="double">
        <color theme="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double">
        <color theme="3"/>
      </left>
      <right/>
      <top style="double">
        <color theme="3"/>
      </top>
      <bottom/>
      <diagonal/>
    </border>
    <border>
      <left/>
      <right style="double">
        <color theme="3"/>
      </right>
      <top style="double">
        <color theme="3"/>
      </top>
      <bottom/>
      <diagonal/>
    </border>
    <border>
      <left style="double">
        <color theme="0"/>
      </left>
      <right/>
      <top style="double">
        <color theme="0"/>
      </top>
      <bottom/>
      <diagonal/>
    </border>
    <border>
      <left/>
      <right style="double">
        <color theme="0"/>
      </right>
      <top style="double">
        <color theme="0"/>
      </top>
      <bottom/>
      <diagonal/>
    </border>
    <border>
      <left style="double">
        <color theme="0"/>
      </left>
      <right/>
      <top/>
      <bottom/>
      <diagonal/>
    </border>
    <border>
      <left/>
      <right style="double">
        <color theme="0"/>
      </right>
      <top/>
      <bottom/>
      <diagonal/>
    </border>
    <border>
      <left style="double">
        <color theme="0"/>
      </left>
      <right/>
      <top/>
      <bottom style="double">
        <color theme="0"/>
      </bottom>
      <diagonal/>
    </border>
    <border>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style="double">
        <color theme="8" tint="-0.499984740745262"/>
      </left>
      <right/>
      <top style="double">
        <color theme="3"/>
      </top>
      <bottom/>
      <diagonal/>
    </border>
    <border>
      <left/>
      <right/>
      <top style="double">
        <color theme="3"/>
      </top>
      <bottom/>
      <diagonal/>
    </border>
    <border>
      <left style="double">
        <color theme="3"/>
      </left>
      <right/>
      <top style="double">
        <color theme="8" tint="-0.499984740745262"/>
      </top>
      <bottom style="double">
        <color theme="3"/>
      </bottom>
      <diagonal/>
    </border>
    <border>
      <left/>
      <right style="double">
        <color theme="3"/>
      </right>
      <top style="double">
        <color theme="8" tint="-0.499984740745262"/>
      </top>
      <bottom style="double">
        <color theme="3"/>
      </bottom>
      <diagonal/>
    </border>
    <border>
      <left/>
      <right style="double">
        <color theme="3"/>
      </right>
      <top/>
      <bottom/>
      <diagonal/>
    </border>
    <border>
      <left style="double">
        <color theme="3"/>
      </left>
      <right style="double">
        <color theme="8" tint="-0.499984740745262"/>
      </right>
      <top style="double">
        <color theme="3"/>
      </top>
      <bottom/>
      <diagonal/>
    </border>
    <border>
      <left style="double">
        <color theme="3"/>
      </left>
      <right style="double">
        <color theme="8" tint="-0.499984740745262"/>
      </right>
      <top/>
      <bottom/>
      <diagonal/>
    </border>
    <border>
      <left style="double">
        <color theme="3"/>
      </left>
      <right style="double">
        <color theme="8" tint="-0.499984740745262"/>
      </right>
      <top/>
      <bottom style="double">
        <color theme="3"/>
      </bottom>
      <diagonal/>
    </border>
    <border>
      <left/>
      <right/>
      <top style="double">
        <color theme="8" tint="-0.499984740745262"/>
      </top>
      <bottom style="double">
        <color theme="3"/>
      </bottom>
      <diagonal/>
    </border>
    <border>
      <left/>
      <right/>
      <top style="double">
        <color theme="0"/>
      </top>
      <bottom style="double">
        <color theme="0"/>
      </bottom>
      <diagonal/>
    </border>
    <border>
      <left/>
      <right/>
      <top style="double">
        <color theme="0"/>
      </top>
      <bottom/>
      <diagonal/>
    </border>
    <border>
      <left/>
      <right/>
      <top/>
      <bottom style="double">
        <color theme="0"/>
      </bottom>
      <diagonal/>
    </border>
    <border>
      <left style="double">
        <color theme="3"/>
      </left>
      <right style="double">
        <color theme="3"/>
      </right>
      <top style="double">
        <color theme="8" tint="-0.499984740745262"/>
      </top>
      <bottom style="double">
        <color theme="3"/>
      </bottom>
      <diagonal/>
    </border>
    <border>
      <left style="double">
        <color theme="3"/>
      </left>
      <right style="double">
        <color theme="3"/>
      </right>
      <top style="double">
        <color theme="8" tint="-0.499984740745262"/>
      </top>
      <bottom/>
      <diagonal/>
    </border>
    <border>
      <left style="double">
        <color theme="8" tint="-0.499984740745262"/>
      </left>
      <right style="double">
        <color theme="3"/>
      </right>
      <top/>
      <bottom style="double">
        <color theme="3"/>
      </bottom>
      <diagonal/>
    </border>
    <border>
      <left style="double">
        <color theme="8" tint="-0.499984740745262"/>
      </left>
      <right style="double">
        <color theme="3"/>
      </right>
      <top/>
      <bottom/>
      <diagonal/>
    </border>
    <border>
      <left style="double">
        <color theme="8" tint="-0.499984740745262"/>
      </left>
      <right style="double">
        <color theme="8" tint="-0.499984740745262"/>
      </right>
      <top style="double">
        <color theme="8" tint="-0.499984740745262"/>
      </top>
      <bottom/>
      <diagonal/>
    </border>
    <border>
      <left style="double">
        <color theme="8" tint="-0.499984740745262"/>
      </left>
      <right style="double">
        <color theme="8" tint="-0.499984740745262"/>
      </right>
      <top/>
      <bottom/>
      <diagonal/>
    </border>
    <border>
      <left style="double">
        <color theme="8" tint="-0.499984740745262"/>
      </left>
      <right style="double">
        <color theme="8" tint="-0.499984740745262"/>
      </right>
      <top/>
      <bottom style="double">
        <color theme="8" tint="-0.499984740745262"/>
      </bottom>
      <diagonal/>
    </border>
    <border>
      <left/>
      <right style="double">
        <color theme="8" tint="-0.499984740745262"/>
      </right>
      <top style="double">
        <color theme="3"/>
      </top>
      <bottom style="double">
        <color theme="3"/>
      </bottom>
      <diagonal/>
    </border>
    <border>
      <left style="double">
        <color theme="8" tint="-0.499984740745262"/>
      </left>
      <right style="double">
        <color theme="3"/>
      </right>
      <top style="double">
        <color theme="3"/>
      </top>
      <bottom/>
      <diagonal/>
    </border>
    <border>
      <left style="double">
        <color theme="8" tint="-0.499984740745262"/>
      </left>
      <right style="double">
        <color theme="8" tint="-0.499984740745262"/>
      </right>
      <top/>
      <bottom style="double">
        <color theme="3"/>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thin">
        <color indexed="64"/>
      </bottom>
      <diagonal/>
    </border>
    <border>
      <left style="double">
        <color theme="3"/>
      </left>
      <right/>
      <top/>
      <bottom/>
      <diagonal/>
    </border>
    <border>
      <left style="double">
        <color theme="8" tint="-0.499984740745262"/>
      </left>
      <right/>
      <top style="double">
        <color theme="3"/>
      </top>
      <bottom style="double">
        <color theme="8" tint="-0.499984740745262"/>
      </bottom>
      <diagonal/>
    </border>
    <border>
      <left/>
      <right/>
      <top style="double">
        <color theme="3"/>
      </top>
      <bottom style="double">
        <color theme="8" tint="-0.499984740745262"/>
      </bottom>
      <diagonal/>
    </border>
    <border>
      <left/>
      <right style="double">
        <color theme="3"/>
      </right>
      <top style="double">
        <color theme="3"/>
      </top>
      <bottom style="double">
        <color theme="8" tint="-0.499984740745262"/>
      </bottom>
      <diagonal/>
    </border>
    <border>
      <left style="double">
        <color theme="8" tint="-0.499984740745262"/>
      </left>
      <right/>
      <top style="double">
        <color theme="8" tint="-0.499984740745262"/>
      </top>
      <bottom style="double">
        <color theme="8" tint="-0.499984740745262"/>
      </bottom>
      <diagonal/>
    </border>
    <border>
      <left/>
      <right/>
      <top style="double">
        <color theme="8" tint="-0.499984740745262"/>
      </top>
      <bottom style="double">
        <color theme="8" tint="-0.499984740745262"/>
      </bottom>
      <diagonal/>
    </border>
    <border>
      <left/>
      <right style="double">
        <color theme="3"/>
      </right>
      <top style="double">
        <color theme="8" tint="-0.499984740745262"/>
      </top>
      <bottom style="double">
        <color theme="8" tint="-0.499984740745262"/>
      </bottom>
      <diagonal/>
    </border>
    <border>
      <left style="double">
        <color theme="3"/>
      </left>
      <right/>
      <top style="double">
        <color theme="8" tint="-0.499984740745262"/>
      </top>
      <bottom/>
      <diagonal/>
    </border>
    <border>
      <left/>
      <right/>
      <top style="double">
        <color theme="8" tint="-0.499984740745262"/>
      </top>
      <bottom/>
      <diagonal/>
    </border>
    <border>
      <left/>
      <right style="double">
        <color theme="3"/>
      </right>
      <top style="double">
        <color theme="8" tint="-0.499984740745262"/>
      </top>
      <bottom/>
      <diagonal/>
    </border>
    <border>
      <left style="double">
        <color theme="3"/>
      </left>
      <right/>
      <top style="double">
        <color theme="3"/>
      </top>
      <bottom style="double">
        <color theme="8" tint="-0.499984740745262"/>
      </bottom>
      <diagonal/>
    </border>
    <border>
      <left style="thin">
        <color indexed="64"/>
      </left>
      <right style="thin">
        <color indexed="64"/>
      </right>
      <top style="thin">
        <color indexed="64"/>
      </top>
      <bottom style="double">
        <color theme="3"/>
      </bottom>
      <diagonal/>
    </border>
    <border>
      <left style="thin">
        <color indexed="64"/>
      </left>
      <right style="thin">
        <color indexed="64"/>
      </right>
      <top style="double">
        <color theme="3"/>
      </top>
      <bottom style="double">
        <color theme="3"/>
      </bottom>
      <diagonal/>
    </border>
    <border>
      <left style="thin">
        <color indexed="64"/>
      </left>
      <right style="thin">
        <color indexed="64"/>
      </right>
      <top style="double">
        <color theme="3"/>
      </top>
      <bottom style="thin">
        <color indexed="64"/>
      </bottom>
      <diagonal/>
    </border>
  </borders>
  <cellStyleXfs count="8">
    <xf numFmtId="0" fontId="0" fillId="0" borderId="0"/>
    <xf numFmtId="0" fontId="1" fillId="0" borderId="0" applyNumberFormat="0" applyFill="0" applyBorder="0" applyAlignment="0" applyProtection="0"/>
    <xf numFmtId="9" fontId="7" fillId="0" borderId="0" applyFont="0" applyFill="0" applyBorder="0" applyAlignment="0" applyProtection="0"/>
    <xf numFmtId="0" fontId="4" fillId="0" borderId="0"/>
    <xf numFmtId="0" fontId="3" fillId="0" borderId="0"/>
    <xf numFmtId="0" fontId="2" fillId="0" borderId="0"/>
    <xf numFmtId="9" fontId="6" fillId="0" borderId="0" applyFont="0" applyFill="0" applyBorder="0" applyAlignment="0" applyProtection="0"/>
    <xf numFmtId="0" fontId="6" fillId="0" borderId="0"/>
  </cellStyleXfs>
  <cellXfs count="1053">
    <xf numFmtId="0" fontId="0" fillId="0" borderId="0" xfId="0" applyFont="1" applyAlignment="1"/>
    <xf numFmtId="9" fontId="0" fillId="0" borderId="29" xfId="2" applyFont="1" applyBorder="1" applyAlignment="1">
      <alignment horizontal="center" vertical="top" wrapText="1"/>
    </xf>
    <xf numFmtId="0" fontId="0" fillId="0" borderId="0" xfId="0" applyFont="1" applyAlignment="1">
      <alignment vertical="top" wrapText="1"/>
    </xf>
    <xf numFmtId="0" fontId="0" fillId="0" borderId="17" xfId="0" applyFont="1" applyBorder="1" applyAlignment="1">
      <alignment vertical="top" wrapText="1"/>
    </xf>
    <xf numFmtId="9" fontId="0" fillId="0" borderId="17" xfId="2"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2"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6" fillId="0" borderId="17" xfId="0" applyFont="1" applyBorder="1" applyAlignment="1">
      <alignment vertical="top" wrapText="1"/>
    </xf>
    <xf numFmtId="0" fontId="8" fillId="23" borderId="23" xfId="0" applyFont="1" applyFill="1" applyBorder="1" applyAlignment="1">
      <alignment horizontal="center" vertical="center" wrapText="1"/>
    </xf>
    <xf numFmtId="0" fontId="8"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2" applyFont="1" applyBorder="1" applyAlignment="1">
      <alignment vertical="top" wrapText="1"/>
    </xf>
    <xf numFmtId="9" fontId="0" fillId="0" borderId="17" xfId="0" applyNumberFormat="1" applyFont="1" applyBorder="1" applyAlignment="1">
      <alignment vertical="top" wrapText="1"/>
    </xf>
    <xf numFmtId="0" fontId="6"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8" fontId="0" fillId="0" borderId="17" xfId="2" applyNumberFormat="1" applyFont="1" applyBorder="1" applyAlignment="1">
      <alignment vertical="top" wrapText="1"/>
    </xf>
    <xf numFmtId="9" fontId="0" fillId="0" borderId="25" xfId="2" applyFont="1" applyBorder="1" applyAlignment="1">
      <alignment vertical="top" wrapText="1"/>
    </xf>
    <xf numFmtId="10" fontId="6" fillId="0" borderId="17" xfId="0" applyNumberFormat="1" applyFont="1" applyBorder="1" applyAlignment="1">
      <alignment vertical="top" wrapText="1"/>
    </xf>
    <xf numFmtId="9" fontId="0" fillId="25" borderId="17" xfId="2" applyFont="1" applyFill="1" applyBorder="1" applyAlignment="1">
      <alignment vertical="top" wrapText="1"/>
    </xf>
    <xf numFmtId="9" fontId="6" fillId="0" borderId="25" xfId="2" applyFont="1" applyBorder="1" applyAlignment="1">
      <alignment vertical="top" wrapText="1"/>
    </xf>
    <xf numFmtId="9" fontId="6" fillId="0" borderId="17" xfId="2" applyFont="1" applyBorder="1" applyAlignment="1">
      <alignment vertical="top" wrapText="1"/>
    </xf>
    <xf numFmtId="9" fontId="6" fillId="0" borderId="20" xfId="2" applyFont="1" applyBorder="1" applyAlignment="1">
      <alignment vertical="top" wrapText="1"/>
    </xf>
    <xf numFmtId="0" fontId="6" fillId="0" borderId="22" xfId="0" applyFont="1" applyBorder="1" applyAlignment="1">
      <alignment vertical="top" wrapText="1"/>
    </xf>
    <xf numFmtId="9" fontId="6" fillId="0" borderId="22" xfId="2" applyFont="1" applyBorder="1" applyAlignment="1">
      <alignment vertical="top" wrapText="1"/>
    </xf>
    <xf numFmtId="9" fontId="0" fillId="26" borderId="22" xfId="2"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6" fillId="26" borderId="22" xfId="2" applyFont="1" applyFill="1" applyBorder="1" applyAlignment="1">
      <alignment vertical="top" wrapText="1"/>
    </xf>
    <xf numFmtId="9" fontId="0" fillId="26" borderId="17" xfId="2" applyFont="1" applyFill="1" applyBorder="1" applyAlignment="1">
      <alignment vertical="top" wrapText="1"/>
    </xf>
    <xf numFmtId="0" fontId="0" fillId="26" borderId="18" xfId="0" applyFont="1" applyFill="1" applyBorder="1" applyAlignment="1">
      <alignment vertical="top" wrapText="1"/>
    </xf>
    <xf numFmtId="0" fontId="6"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2"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6" fillId="26" borderId="25" xfId="2" applyFont="1" applyFill="1" applyBorder="1" applyAlignment="1">
      <alignment vertical="top" wrapText="1"/>
    </xf>
    <xf numFmtId="9" fontId="6" fillId="26" borderId="17" xfId="2" applyFont="1" applyFill="1" applyBorder="1" applyAlignment="1">
      <alignment vertical="top" wrapText="1"/>
    </xf>
    <xf numFmtId="9" fontId="0" fillId="26" borderId="20" xfId="2" applyFont="1" applyFill="1" applyBorder="1" applyAlignment="1">
      <alignment vertical="top" wrapText="1"/>
    </xf>
    <xf numFmtId="0" fontId="0" fillId="26" borderId="19" xfId="0" applyFont="1" applyFill="1" applyBorder="1" applyAlignment="1">
      <alignment vertical="top" wrapText="1"/>
    </xf>
    <xf numFmtId="0" fontId="6"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2" applyFont="1" applyFill="1" applyBorder="1" applyAlignment="1">
      <alignment vertical="top" wrapText="1"/>
    </xf>
    <xf numFmtId="9" fontId="0" fillId="27" borderId="17" xfId="2" applyFont="1" applyFill="1" applyBorder="1" applyAlignment="1">
      <alignment vertical="top" wrapText="1"/>
    </xf>
    <xf numFmtId="9" fontId="6" fillId="25" borderId="17" xfId="2" applyFont="1" applyFill="1" applyBorder="1" applyAlignment="1">
      <alignment vertical="top" wrapText="1"/>
    </xf>
    <xf numFmtId="0" fontId="0" fillId="28" borderId="17" xfId="0" applyFont="1" applyFill="1" applyBorder="1" applyAlignment="1">
      <alignment vertical="top" wrapText="1"/>
    </xf>
    <xf numFmtId="9" fontId="6" fillId="27" borderId="17" xfId="2" applyFont="1" applyFill="1" applyBorder="1" applyAlignment="1">
      <alignment vertical="top" wrapText="1"/>
    </xf>
    <xf numFmtId="0" fontId="11" fillId="0" borderId="0" xfId="0" applyFont="1"/>
    <xf numFmtId="0" fontId="12" fillId="0" borderId="1" xfId="0" applyFont="1" applyBorder="1" applyAlignment="1">
      <alignment horizontal="center"/>
    </xf>
    <xf numFmtId="0" fontId="13" fillId="0" borderId="1" xfId="0" applyFont="1" applyBorder="1" applyAlignment="1">
      <alignment horizontal="center"/>
    </xf>
    <xf numFmtId="0" fontId="12" fillId="0" borderId="1"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9" fontId="13" fillId="0" borderId="5" xfId="0" applyNumberFormat="1" applyFont="1" applyBorder="1" applyAlignment="1">
      <alignment horizontal="center" vertical="center" wrapText="1"/>
    </xf>
    <xf numFmtId="0" fontId="13" fillId="0" borderId="7" xfId="0" applyFont="1" applyBorder="1" applyAlignment="1">
      <alignment horizontal="center" vertical="center" wrapText="1"/>
    </xf>
    <xf numFmtId="0" fontId="13" fillId="2" borderId="5" xfId="0" applyFont="1" applyFill="1" applyBorder="1" applyAlignment="1">
      <alignment horizontal="center" vertical="center" wrapText="1"/>
    </xf>
    <xf numFmtId="0" fontId="14" fillId="3" borderId="8" xfId="0" applyFont="1" applyFill="1" applyBorder="1" applyAlignment="1">
      <alignment horizontal="center" vertical="center" wrapText="1"/>
    </xf>
    <xf numFmtId="3" fontId="13" fillId="2" borderId="5" xfId="0" applyNumberFormat="1" applyFont="1" applyFill="1" applyBorder="1" applyAlignment="1">
      <alignment horizontal="center" vertical="center" wrapText="1"/>
    </xf>
    <xf numFmtId="0" fontId="13" fillId="0" borderId="9" xfId="0" applyFont="1" applyBorder="1" applyAlignment="1">
      <alignment horizontal="center" vertical="center" wrapText="1"/>
    </xf>
    <xf numFmtId="0" fontId="14" fillId="2" borderId="5" xfId="0" applyFont="1" applyFill="1" applyBorder="1" applyAlignment="1">
      <alignment horizontal="center" vertical="center"/>
    </xf>
    <xf numFmtId="0" fontId="14" fillId="3" borderId="10"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3" fillId="0" borderId="0" xfId="0" applyFont="1"/>
    <xf numFmtId="0" fontId="16" fillId="4" borderId="5" xfId="0" applyFont="1" applyFill="1" applyBorder="1" applyAlignment="1">
      <alignment vertical="center" wrapText="1"/>
    </xf>
    <xf numFmtId="0" fontId="16" fillId="4" borderId="5" xfId="0" applyFont="1" applyFill="1" applyBorder="1" applyAlignment="1">
      <alignment horizontal="center" vertical="center" wrapText="1"/>
    </xf>
    <xf numFmtId="0" fontId="13" fillId="6" borderId="5" xfId="0" applyFont="1" applyFill="1" applyBorder="1" applyAlignment="1">
      <alignment horizontal="left" vertical="center" wrapText="1"/>
    </xf>
    <xf numFmtId="0" fontId="13" fillId="6" borderId="2" xfId="0" applyFont="1" applyFill="1" applyBorder="1" applyAlignment="1">
      <alignment horizontal="left" vertical="center" wrapText="1"/>
    </xf>
    <xf numFmtId="0" fontId="13" fillId="6" borderId="5" xfId="0" applyFont="1" applyFill="1" applyBorder="1" applyAlignment="1">
      <alignment horizontal="center" vertical="center" wrapText="1"/>
    </xf>
    <xf numFmtId="166" fontId="16" fillId="6" borderId="5" xfId="0" applyNumberFormat="1" applyFont="1" applyFill="1" applyBorder="1" applyAlignment="1">
      <alignment horizontal="center" vertical="center" wrapText="1"/>
    </xf>
    <xf numFmtId="0" fontId="13" fillId="0" borderId="0" xfId="0" applyFont="1" applyAlignment="1">
      <alignment horizontal="left" vertical="center" wrapText="1"/>
    </xf>
    <xf numFmtId="0" fontId="13" fillId="7" borderId="5" xfId="0" applyFont="1" applyFill="1" applyBorder="1" applyAlignment="1">
      <alignment horizontal="left" vertical="center" wrapText="1"/>
    </xf>
    <xf numFmtId="0" fontId="13" fillId="7" borderId="5" xfId="0" applyFont="1" applyFill="1" applyBorder="1" applyAlignment="1">
      <alignment horizontal="center" vertical="center" wrapText="1"/>
    </xf>
    <xf numFmtId="0" fontId="17" fillId="7" borderId="5"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5" xfId="0" applyFont="1" applyFill="1" applyBorder="1"/>
    <xf numFmtId="0" fontId="14" fillId="0" borderId="0" xfId="0" applyFont="1" applyAlignment="1">
      <alignment horizontal="center" vertical="center"/>
    </xf>
    <xf numFmtId="0" fontId="14" fillId="0" borderId="0" xfId="0" applyFont="1" applyAlignment="1">
      <alignment horizontal="center" vertical="center" wrapText="1"/>
    </xf>
    <xf numFmtId="0" fontId="13" fillId="8" borderId="5" xfId="0" applyFont="1" applyFill="1" applyBorder="1" applyAlignment="1">
      <alignment horizontal="left" vertical="center" wrapText="1"/>
    </xf>
    <xf numFmtId="0" fontId="13" fillId="8" borderId="5" xfId="0" applyFont="1" applyFill="1" applyBorder="1" applyAlignment="1">
      <alignment horizontal="center" vertical="center" wrapText="1"/>
    </xf>
    <xf numFmtId="0" fontId="17" fillId="8" borderId="5" xfId="0" applyFont="1" applyFill="1" applyBorder="1" applyAlignment="1">
      <alignment horizontal="center" vertical="center"/>
    </xf>
    <xf numFmtId="0" fontId="11" fillId="8" borderId="5" xfId="0" applyFont="1" applyFill="1" applyBorder="1" applyAlignment="1">
      <alignment horizontal="center" vertical="center"/>
    </xf>
    <xf numFmtId="0" fontId="11" fillId="8" borderId="5" xfId="0" applyFont="1" applyFill="1" applyBorder="1"/>
    <xf numFmtId="0" fontId="14" fillId="0" borderId="0" xfId="0" applyFont="1" applyAlignment="1">
      <alignment vertical="center" wrapText="1"/>
    </xf>
    <xf numFmtId="0" fontId="13" fillId="9" borderId="5" xfId="0" applyFont="1" applyFill="1" applyBorder="1" applyAlignment="1">
      <alignment horizontal="left" vertical="center"/>
    </xf>
    <xf numFmtId="0" fontId="17" fillId="9" borderId="5" xfId="0" applyFont="1" applyFill="1" applyBorder="1" applyAlignment="1">
      <alignment horizontal="center" vertical="center"/>
    </xf>
    <xf numFmtId="0" fontId="13" fillId="24" borderId="5" xfId="0" applyFont="1" applyFill="1" applyBorder="1" applyAlignment="1">
      <alignment horizontal="center" vertical="center"/>
    </xf>
    <xf numFmtId="0" fontId="11" fillId="9" borderId="5" xfId="0" applyFont="1" applyFill="1" applyBorder="1" applyAlignment="1">
      <alignment horizontal="center" vertical="center"/>
    </xf>
    <xf numFmtId="0" fontId="11" fillId="9" borderId="5" xfId="0" applyFont="1" applyFill="1" applyBorder="1"/>
    <xf numFmtId="9" fontId="18" fillId="0" borderId="0" xfId="0" applyNumberFormat="1" applyFont="1" applyAlignment="1">
      <alignment vertical="center" wrapText="1"/>
    </xf>
    <xf numFmtId="0" fontId="18" fillId="0" borderId="0" xfId="0" applyFont="1" applyAlignment="1">
      <alignment vertical="center" wrapText="1"/>
    </xf>
    <xf numFmtId="0" fontId="11" fillId="11" borderId="0" xfId="0" applyFont="1" applyFill="1" applyBorder="1"/>
    <xf numFmtId="0" fontId="13" fillId="11" borderId="5" xfId="0" applyFont="1" applyFill="1" applyBorder="1" applyAlignment="1">
      <alignment horizontal="left" vertical="center"/>
    </xf>
    <xf numFmtId="0" fontId="17" fillId="11" borderId="5" xfId="0" applyFont="1" applyFill="1" applyBorder="1" applyAlignment="1">
      <alignment horizontal="center" vertical="center"/>
    </xf>
    <xf numFmtId="0" fontId="14" fillId="11" borderId="5" xfId="0" applyFont="1" applyFill="1" applyBorder="1" applyAlignment="1">
      <alignment horizontal="center" vertical="center"/>
    </xf>
    <xf numFmtId="0" fontId="11" fillId="11" borderId="5" xfId="0" applyFont="1" applyFill="1" applyBorder="1"/>
    <xf numFmtId="0" fontId="17" fillId="11" borderId="0" xfId="0" applyFont="1" applyFill="1" applyBorder="1" applyAlignment="1">
      <alignment horizontal="center" vertical="center"/>
    </xf>
    <xf numFmtId="9" fontId="12" fillId="11" borderId="0" xfId="0" applyNumberFormat="1" applyFont="1" applyFill="1" applyBorder="1" applyAlignment="1">
      <alignment horizontal="center" vertical="center"/>
    </xf>
    <xf numFmtId="0" fontId="12" fillId="11" borderId="0" xfId="0" applyFont="1" applyFill="1" applyBorder="1" applyAlignment="1">
      <alignment horizontal="center" vertical="center"/>
    </xf>
    <xf numFmtId="9" fontId="17" fillId="11" borderId="0" xfId="0" applyNumberFormat="1" applyFont="1" applyFill="1" applyBorder="1" applyAlignment="1">
      <alignment horizontal="center" vertical="center"/>
    </xf>
    <xf numFmtId="0" fontId="11" fillId="2" borderId="0" xfId="0" applyFont="1" applyFill="1" applyBorder="1"/>
    <xf numFmtId="0" fontId="13" fillId="2" borderId="5" xfId="0" applyFont="1" applyFill="1" applyBorder="1" applyAlignment="1">
      <alignment horizontal="left" vertical="center"/>
    </xf>
    <xf numFmtId="0" fontId="17" fillId="2" borderId="5" xfId="0" applyFont="1" applyFill="1" applyBorder="1" applyAlignment="1">
      <alignment horizontal="center" vertical="center"/>
    </xf>
    <xf numFmtId="0" fontId="11" fillId="2" borderId="5" xfId="0" applyFont="1" applyFill="1" applyBorder="1"/>
    <xf numFmtId="0" fontId="17" fillId="2" borderId="0" xfId="0" applyFont="1" applyFill="1" applyBorder="1" applyAlignment="1">
      <alignment horizontal="center" vertical="center"/>
    </xf>
    <xf numFmtId="9" fontId="12" fillId="2" borderId="0" xfId="0" applyNumberFormat="1" applyFont="1" applyFill="1" applyBorder="1" applyAlignment="1">
      <alignment horizontal="center" vertical="center"/>
    </xf>
    <xf numFmtId="0" fontId="12" fillId="2" borderId="0" xfId="0" applyFont="1" applyFill="1" applyBorder="1" applyAlignment="1">
      <alignment horizontal="center" vertical="center"/>
    </xf>
    <xf numFmtId="9" fontId="17" fillId="2" borderId="0" xfId="0" applyNumberFormat="1" applyFont="1" applyFill="1" applyBorder="1" applyAlignment="1">
      <alignment horizontal="center" vertical="center"/>
    </xf>
    <xf numFmtId="0" fontId="12" fillId="12" borderId="5" xfId="0" applyFont="1" applyFill="1" applyBorder="1" applyAlignment="1">
      <alignment horizontal="center" vertical="center" wrapText="1"/>
    </xf>
    <xf numFmtId="9" fontId="17" fillId="9" borderId="5" xfId="0" applyNumberFormat="1" applyFont="1" applyFill="1" applyBorder="1" applyAlignment="1">
      <alignment horizontal="center" vertical="center"/>
    </xf>
    <xf numFmtId="9" fontId="14" fillId="9" borderId="5" xfId="0" applyNumberFormat="1" applyFont="1" applyFill="1" applyBorder="1" applyAlignment="1">
      <alignment horizontal="center" vertical="center"/>
    </xf>
    <xf numFmtId="9" fontId="14" fillId="13" borderId="5" xfId="0" applyNumberFormat="1" applyFont="1" applyFill="1" applyBorder="1" applyAlignment="1">
      <alignment horizontal="center" vertical="center"/>
    </xf>
    <xf numFmtId="9" fontId="17" fillId="13" borderId="5" xfId="0" applyNumberFormat="1" applyFont="1" applyFill="1" applyBorder="1" applyAlignment="1">
      <alignment horizontal="center" vertical="center"/>
    </xf>
    <xf numFmtId="0" fontId="17" fillId="0" borderId="0" xfId="0" applyFont="1" applyAlignment="1">
      <alignment horizontal="center" vertical="center"/>
    </xf>
    <xf numFmtId="0" fontId="13" fillId="2" borderId="5" xfId="0" applyFont="1" applyFill="1" applyBorder="1" applyAlignment="1">
      <alignment horizontal="left" vertical="center" wrapText="1"/>
    </xf>
    <xf numFmtId="9" fontId="17" fillId="2" borderId="5" xfId="0" applyNumberFormat="1" applyFont="1" applyFill="1" applyBorder="1" applyAlignment="1">
      <alignment horizontal="center" vertical="center"/>
    </xf>
    <xf numFmtId="9" fontId="14" fillId="2" borderId="5" xfId="0" applyNumberFormat="1" applyFont="1" applyFill="1" applyBorder="1" applyAlignment="1">
      <alignment horizontal="center" vertical="center"/>
    </xf>
    <xf numFmtId="9" fontId="12" fillId="0" borderId="0" xfId="0" applyNumberFormat="1" applyFont="1" applyAlignment="1">
      <alignment horizontal="center" vertical="center"/>
    </xf>
    <xf numFmtId="9" fontId="17" fillId="0" borderId="0" xfId="0" applyNumberFormat="1" applyFont="1" applyAlignment="1">
      <alignment horizontal="center" vertical="center"/>
    </xf>
    <xf numFmtId="0" fontId="12" fillId="0" borderId="0" xfId="0" applyFont="1" applyAlignment="1">
      <alignment horizontal="center" vertical="center"/>
    </xf>
    <xf numFmtId="0" fontId="13" fillId="11" borderId="5" xfId="0" applyFont="1" applyFill="1" applyBorder="1" applyAlignment="1">
      <alignment horizontal="left" vertical="center" wrapText="1"/>
    </xf>
    <xf numFmtId="165" fontId="17" fillId="2" borderId="5" xfId="0" applyNumberFormat="1" applyFont="1" applyFill="1" applyBorder="1" applyAlignment="1">
      <alignment horizontal="center" vertical="center"/>
    </xf>
    <xf numFmtId="165" fontId="14" fillId="2" borderId="5" xfId="0" applyNumberFormat="1" applyFont="1" applyFill="1" applyBorder="1" applyAlignment="1">
      <alignment horizontal="center" vertical="center"/>
    </xf>
    <xf numFmtId="0" fontId="20" fillId="2" borderId="5" xfId="0" applyFont="1" applyFill="1" applyBorder="1" applyAlignment="1">
      <alignment horizontal="center" vertical="center"/>
    </xf>
    <xf numFmtId="0" fontId="21" fillId="2" borderId="5" xfId="0" applyFont="1" applyFill="1" applyBorder="1" applyAlignment="1">
      <alignment horizontal="center" vertical="center"/>
    </xf>
    <xf numFmtId="0" fontId="22" fillId="9" borderId="5" xfId="0" applyFont="1" applyFill="1" applyBorder="1" applyAlignment="1">
      <alignment horizontal="center" vertical="center"/>
    </xf>
    <xf numFmtId="0" fontId="13" fillId="5" borderId="2" xfId="0" applyFont="1" applyFill="1" applyBorder="1" applyAlignment="1">
      <alignment horizontal="left" vertical="center"/>
    </xf>
    <xf numFmtId="9" fontId="14" fillId="11" borderId="5" xfId="0" applyNumberFormat="1" applyFont="1" applyFill="1" applyBorder="1" applyAlignment="1">
      <alignment horizontal="center" vertical="center"/>
    </xf>
    <xf numFmtId="9" fontId="17" fillId="11" borderId="5" xfId="0" applyNumberFormat="1" applyFont="1" applyFill="1" applyBorder="1" applyAlignment="1">
      <alignment horizontal="center" vertical="center"/>
    </xf>
    <xf numFmtId="0" fontId="13" fillId="14" borderId="5" xfId="0" applyFont="1" applyFill="1" applyBorder="1" applyAlignment="1">
      <alignment horizontal="left" vertical="center" wrapText="1"/>
    </xf>
    <xf numFmtId="0" fontId="17" fillId="14" borderId="5" xfId="0" applyFont="1" applyFill="1" applyBorder="1" applyAlignment="1">
      <alignment horizontal="center" vertical="center"/>
    </xf>
    <xf numFmtId="9" fontId="13" fillId="5" borderId="5" xfId="0" applyNumberFormat="1" applyFont="1" applyFill="1" applyBorder="1" applyAlignment="1">
      <alignment horizontal="center" vertical="center"/>
    </xf>
    <xf numFmtId="9" fontId="14" fillId="14" borderId="5" xfId="0" applyNumberFormat="1" applyFont="1" applyFill="1" applyBorder="1" applyAlignment="1">
      <alignment horizontal="center" vertical="center"/>
    </xf>
    <xf numFmtId="9" fontId="17" fillId="14" borderId="5" xfId="0" applyNumberFormat="1" applyFont="1" applyFill="1" applyBorder="1" applyAlignment="1">
      <alignment horizontal="center" vertical="center"/>
    </xf>
    <xf numFmtId="0" fontId="11" fillId="14" borderId="5" xfId="0" applyFont="1" applyFill="1" applyBorder="1"/>
    <xf numFmtId="0" fontId="13" fillId="9" borderId="5" xfId="0" applyFont="1" applyFill="1" applyBorder="1" applyAlignment="1">
      <alignment horizontal="left" vertical="center" wrapText="1"/>
    </xf>
    <xf numFmtId="0" fontId="13" fillId="9" borderId="5" xfId="0" applyFont="1" applyFill="1" applyBorder="1" applyAlignment="1">
      <alignment horizontal="center" vertical="center" wrapText="1"/>
    </xf>
    <xf numFmtId="9" fontId="11" fillId="0" borderId="0" xfId="0" applyNumberFormat="1" applyFont="1" applyAlignment="1">
      <alignment horizontal="center" vertical="center"/>
    </xf>
    <xf numFmtId="9" fontId="16" fillId="0" borderId="0" xfId="0" applyNumberFormat="1" applyFont="1" applyAlignment="1">
      <alignment horizontal="center" vertical="center"/>
    </xf>
    <xf numFmtId="0" fontId="12" fillId="10" borderId="5" xfId="0" applyFont="1" applyFill="1" applyBorder="1" applyAlignment="1">
      <alignment horizontal="center" vertical="center" wrapText="1"/>
    </xf>
    <xf numFmtId="9" fontId="14" fillId="16" borderId="5" xfId="0" applyNumberFormat="1" applyFont="1" applyFill="1" applyBorder="1" applyAlignment="1">
      <alignment horizontal="center" vertical="center"/>
    </xf>
    <xf numFmtId="9" fontId="17" fillId="16" borderId="5" xfId="0" applyNumberFormat="1" applyFont="1" applyFill="1" applyBorder="1" applyAlignment="1">
      <alignment horizontal="center" vertical="center"/>
    </xf>
    <xf numFmtId="0" fontId="14" fillId="9" borderId="5" xfId="0" applyFont="1" applyFill="1" applyBorder="1" applyAlignment="1">
      <alignment horizontal="center" vertical="center"/>
    </xf>
    <xf numFmtId="0" fontId="13" fillId="14" borderId="5" xfId="0" applyFont="1" applyFill="1" applyBorder="1" applyAlignment="1">
      <alignment horizontal="left" vertical="center"/>
    </xf>
    <xf numFmtId="0" fontId="13" fillId="9" borderId="6" xfId="0" applyFont="1" applyFill="1" applyBorder="1" applyAlignment="1">
      <alignment horizontal="center" vertical="center"/>
    </xf>
    <xf numFmtId="0" fontId="13" fillId="9" borderId="6" xfId="0" applyFont="1" applyFill="1" applyBorder="1" applyAlignment="1">
      <alignment horizontal="center" vertical="center" wrapText="1"/>
    </xf>
    <xf numFmtId="0" fontId="13" fillId="9" borderId="9" xfId="0" applyFont="1" applyFill="1" applyBorder="1" applyAlignment="1">
      <alignment horizontal="center" vertical="center" wrapText="1"/>
    </xf>
    <xf numFmtId="0" fontId="14" fillId="14" borderId="5" xfId="0" applyFont="1" applyFill="1" applyBorder="1" applyAlignment="1">
      <alignment horizontal="center" vertical="center"/>
    </xf>
    <xf numFmtId="168" fontId="14" fillId="9" borderId="5" xfId="0" applyNumberFormat="1" applyFont="1" applyFill="1" applyBorder="1" applyAlignment="1">
      <alignment horizontal="center" vertical="center"/>
    </xf>
    <xf numFmtId="10" fontId="17" fillId="0" borderId="0" xfId="0" applyNumberFormat="1" applyFont="1" applyAlignment="1">
      <alignment horizontal="center" vertical="center"/>
    </xf>
    <xf numFmtId="0" fontId="17" fillId="19" borderId="5" xfId="0" applyFont="1" applyFill="1" applyBorder="1" applyAlignment="1">
      <alignment horizontal="center" vertical="center"/>
    </xf>
    <xf numFmtId="0" fontId="11" fillId="19" borderId="5" xfId="0" applyFont="1" applyFill="1" applyBorder="1" applyAlignment="1">
      <alignment horizontal="center" vertical="center"/>
    </xf>
    <xf numFmtId="167" fontId="14" fillId="2" borderId="5" xfId="0" applyNumberFormat="1" applyFont="1" applyFill="1" applyBorder="1" applyAlignment="1">
      <alignment horizontal="center" vertical="center"/>
    </xf>
    <xf numFmtId="169" fontId="14" fillId="2" borderId="5" xfId="0" applyNumberFormat="1" applyFont="1" applyFill="1" applyBorder="1" applyAlignment="1">
      <alignment horizontal="center" vertical="center"/>
    </xf>
    <xf numFmtId="169" fontId="17" fillId="2" borderId="5" xfId="0" applyNumberFormat="1" applyFont="1" applyFill="1" applyBorder="1" applyAlignment="1">
      <alignment horizontal="center" vertical="center"/>
    </xf>
    <xf numFmtId="167" fontId="17" fillId="9" borderId="5" xfId="0" applyNumberFormat="1" applyFont="1" applyFill="1" applyBorder="1" applyAlignment="1">
      <alignment horizontal="center" vertical="center"/>
    </xf>
    <xf numFmtId="165" fontId="17" fillId="9" borderId="5" xfId="0" applyNumberFormat="1" applyFont="1" applyFill="1" applyBorder="1" applyAlignment="1">
      <alignment horizontal="center" vertical="center"/>
    </xf>
    <xf numFmtId="165" fontId="14" fillId="9" borderId="5" xfId="0" applyNumberFormat="1" applyFont="1" applyFill="1" applyBorder="1" applyAlignment="1">
      <alignment horizontal="center" vertical="center"/>
    </xf>
    <xf numFmtId="0" fontId="12" fillId="17" borderId="5" xfId="0" applyFont="1" applyFill="1" applyBorder="1" applyAlignment="1">
      <alignment horizontal="center" vertical="center" wrapText="1"/>
    </xf>
    <xf numFmtId="0" fontId="13" fillId="10" borderId="5" xfId="0" applyFont="1" applyFill="1" applyBorder="1" applyAlignment="1">
      <alignment horizontal="center" vertical="center" wrapText="1"/>
    </xf>
    <xf numFmtId="165" fontId="17" fillId="10" borderId="5" xfId="0" applyNumberFormat="1" applyFont="1" applyFill="1" applyBorder="1" applyAlignment="1">
      <alignment horizontal="center" vertical="center"/>
    </xf>
    <xf numFmtId="165" fontId="14" fillId="10" borderId="5" xfId="0" applyNumberFormat="1" applyFont="1" applyFill="1" applyBorder="1" applyAlignment="1">
      <alignment horizontal="center" vertical="center"/>
    </xf>
    <xf numFmtId="9" fontId="14" fillId="10" borderId="5" xfId="0" applyNumberFormat="1" applyFont="1" applyFill="1" applyBorder="1" applyAlignment="1">
      <alignment horizontal="center" vertical="center"/>
    </xf>
    <xf numFmtId="0" fontId="11" fillId="10" borderId="5" xfId="0" applyFont="1" applyFill="1" applyBorder="1" applyAlignment="1">
      <alignment horizontal="center" vertical="center"/>
    </xf>
    <xf numFmtId="0" fontId="11" fillId="10" borderId="5" xfId="0" applyFont="1" applyFill="1" applyBorder="1"/>
    <xf numFmtId="0" fontId="11" fillId="10" borderId="0" xfId="0" applyFont="1" applyFill="1" applyBorder="1"/>
    <xf numFmtId="9" fontId="17" fillId="10" borderId="0" xfId="0" applyNumberFormat="1" applyFont="1" applyFill="1" applyBorder="1" applyAlignment="1">
      <alignment horizontal="center" vertical="center"/>
    </xf>
    <xf numFmtId="9" fontId="12" fillId="10" borderId="0" xfId="0" applyNumberFormat="1" applyFont="1" applyFill="1" applyBorder="1" applyAlignment="1">
      <alignment horizontal="center" vertical="center"/>
    </xf>
    <xf numFmtId="0" fontId="13" fillId="9" borderId="5" xfId="0" applyFont="1" applyFill="1" applyBorder="1" applyAlignment="1">
      <alignment horizontal="center" vertical="center"/>
    </xf>
    <xf numFmtId="168" fontId="17" fillId="9" borderId="5" xfId="0" applyNumberFormat="1" applyFont="1" applyFill="1" applyBorder="1" applyAlignment="1">
      <alignment horizontal="center" vertical="center"/>
    </xf>
    <xf numFmtId="9" fontId="14" fillId="5" borderId="5" xfId="0" applyNumberFormat="1" applyFont="1" applyFill="1" applyBorder="1" applyAlignment="1">
      <alignment horizontal="center" vertical="center"/>
    </xf>
    <xf numFmtId="9" fontId="16" fillId="2" borderId="0" xfId="0" applyNumberFormat="1" applyFont="1" applyFill="1" applyBorder="1" applyAlignment="1">
      <alignment horizontal="center" vertical="center"/>
    </xf>
    <xf numFmtId="0" fontId="13" fillId="9" borderId="6" xfId="0" applyFont="1" applyFill="1" applyBorder="1" applyAlignment="1">
      <alignment vertical="center" wrapText="1"/>
    </xf>
    <xf numFmtId="0" fontId="14" fillId="0" borderId="5" xfId="0" applyFont="1" applyBorder="1" applyAlignment="1">
      <alignment horizontal="center" vertical="center"/>
    </xf>
    <xf numFmtId="10" fontId="17" fillId="0" borderId="5" xfId="0" applyNumberFormat="1" applyFont="1" applyBorder="1" applyAlignment="1">
      <alignment horizontal="center" vertical="center"/>
    </xf>
    <xf numFmtId="10" fontId="13" fillId="0" borderId="5" xfId="0" applyNumberFormat="1" applyFont="1" applyBorder="1" applyAlignment="1">
      <alignment horizontal="center" vertical="center"/>
    </xf>
    <xf numFmtId="9" fontId="11" fillId="2" borderId="5" xfId="0" applyNumberFormat="1" applyFont="1" applyFill="1" applyBorder="1" applyAlignment="1">
      <alignment horizontal="center" vertical="center"/>
    </xf>
    <xf numFmtId="0" fontId="11" fillId="2" borderId="5" xfId="0" applyFont="1" applyFill="1" applyBorder="1" applyAlignment="1">
      <alignment horizontal="center" vertical="center"/>
    </xf>
    <xf numFmtId="9" fontId="16" fillId="11" borderId="0" xfId="0" applyNumberFormat="1" applyFont="1" applyFill="1" applyBorder="1" applyAlignment="1">
      <alignment horizontal="center" vertical="center"/>
    </xf>
    <xf numFmtId="9" fontId="17" fillId="5" borderId="5" xfId="0" applyNumberFormat="1" applyFont="1" applyFill="1" applyBorder="1" applyAlignment="1">
      <alignment horizontal="center" vertical="center"/>
    </xf>
    <xf numFmtId="168" fontId="17" fillId="5" borderId="5" xfId="0" applyNumberFormat="1" applyFont="1" applyFill="1" applyBorder="1" applyAlignment="1">
      <alignment horizontal="center" vertical="center"/>
    </xf>
    <xf numFmtId="0" fontId="12" fillId="16" borderId="5" xfId="0" applyFont="1" applyFill="1" applyBorder="1" applyAlignment="1">
      <alignment horizontal="center" vertical="center" wrapText="1"/>
    </xf>
    <xf numFmtId="0" fontId="13" fillId="11" borderId="5" xfId="0" applyFont="1" applyFill="1" applyBorder="1" applyAlignment="1">
      <alignment horizontal="center" vertical="center" wrapText="1"/>
    </xf>
    <xf numFmtId="0" fontId="23" fillId="8" borderId="5" xfId="0" applyFont="1" applyFill="1" applyBorder="1" applyAlignment="1">
      <alignment horizontal="center" vertical="center" wrapText="1"/>
    </xf>
    <xf numFmtId="9" fontId="21" fillId="2" borderId="5" xfId="0" applyNumberFormat="1" applyFont="1" applyFill="1" applyBorder="1" applyAlignment="1">
      <alignment horizontal="center" vertical="center"/>
    </xf>
    <xf numFmtId="9" fontId="20" fillId="2" borderId="5" xfId="0" applyNumberFormat="1" applyFont="1" applyFill="1" applyBorder="1" applyAlignment="1">
      <alignment horizontal="center" vertical="center"/>
    </xf>
    <xf numFmtId="0" fontId="11" fillId="0" borderId="0" xfId="0" applyFont="1" applyAlignment="1">
      <alignment horizontal="left" vertical="center"/>
    </xf>
    <xf numFmtId="0" fontId="11" fillId="0" borderId="0" xfId="0" applyFont="1" applyAlignment="1">
      <alignment horizontal="center" vertical="center" wrapText="1"/>
    </xf>
    <xf numFmtId="0" fontId="13" fillId="6" borderId="2"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2" borderId="2" xfId="0" applyFont="1" applyFill="1" applyBorder="1" applyAlignment="1">
      <alignment horizontal="center" vertical="center"/>
    </xf>
    <xf numFmtId="0" fontId="13" fillId="0" borderId="2" xfId="0" applyFont="1" applyBorder="1" applyAlignment="1">
      <alignment horizontal="center" vertical="center"/>
    </xf>
    <xf numFmtId="0" fontId="15" fillId="4" borderId="2" xfId="0" applyFont="1" applyFill="1" applyBorder="1" applyAlignment="1">
      <alignment horizontal="center" vertical="center" wrapText="1"/>
    </xf>
    <xf numFmtId="166" fontId="16" fillId="4" borderId="2" xfId="0" applyNumberFormat="1" applyFont="1" applyFill="1" applyBorder="1" applyAlignment="1">
      <alignment horizontal="center" vertical="center" wrapText="1"/>
    </xf>
    <xf numFmtId="166" fontId="16" fillId="6" borderId="2" xfId="0" applyNumberFormat="1" applyFont="1" applyFill="1" applyBorder="1" applyAlignment="1">
      <alignment horizontal="center" vertical="center" wrapText="1"/>
    </xf>
    <xf numFmtId="0" fontId="11" fillId="7" borderId="2" xfId="0" applyFont="1" applyFill="1" applyBorder="1"/>
    <xf numFmtId="0" fontId="11" fillId="8" borderId="2" xfId="0" applyFont="1" applyFill="1" applyBorder="1"/>
    <xf numFmtId="167" fontId="14" fillId="9" borderId="2" xfId="0" applyNumberFormat="1" applyFont="1" applyFill="1" applyBorder="1" applyAlignment="1">
      <alignment horizontal="center" vertical="center"/>
    </xf>
    <xf numFmtId="0" fontId="14" fillId="30" borderId="0" xfId="0" applyFont="1" applyFill="1" applyAlignment="1">
      <alignment horizontal="center" vertical="center" wrapText="1"/>
    </xf>
    <xf numFmtId="0" fontId="11" fillId="0" borderId="17" xfId="0" applyFont="1" applyBorder="1" applyAlignment="1">
      <alignment horizontal="center" vertical="center" wrapText="1"/>
    </xf>
    <xf numFmtId="0" fontId="13" fillId="0" borderId="17" xfId="0" applyFont="1" applyBorder="1" applyAlignment="1">
      <alignment wrapText="1"/>
    </xf>
    <xf numFmtId="0" fontId="11" fillId="11" borderId="17" xfId="0" applyFont="1" applyFill="1" applyBorder="1" applyAlignment="1">
      <alignment horizontal="center" vertical="center" wrapText="1"/>
    </xf>
    <xf numFmtId="0" fontId="11" fillId="2" borderId="17" xfId="0" applyFont="1" applyFill="1" applyBorder="1" applyAlignment="1">
      <alignment horizontal="center" vertical="center" wrapText="1"/>
    </xf>
    <xf numFmtId="9" fontId="11" fillId="0" borderId="17" xfId="0" applyNumberFormat="1" applyFont="1" applyBorder="1" applyAlignment="1">
      <alignment horizontal="center" vertical="center" wrapText="1"/>
    </xf>
    <xf numFmtId="0" fontId="11" fillId="0" borderId="17" xfId="0" applyFont="1" applyBorder="1" applyAlignment="1">
      <alignment wrapText="1"/>
    </xf>
    <xf numFmtId="9" fontId="11" fillId="2" borderId="17" xfId="0" applyNumberFormat="1" applyFont="1" applyFill="1" applyBorder="1" applyAlignment="1">
      <alignment horizontal="center" vertical="center" wrapText="1"/>
    </xf>
    <xf numFmtId="9" fontId="11" fillId="11" borderId="17" xfId="0" applyNumberFormat="1" applyFont="1" applyFill="1" applyBorder="1" applyAlignment="1">
      <alignment horizontal="center" vertical="center" wrapText="1"/>
    </xf>
    <xf numFmtId="0" fontId="11" fillId="0" borderId="0" xfId="0" applyFont="1" applyAlignment="1">
      <alignment wrapText="1"/>
    </xf>
    <xf numFmtId="0" fontId="11" fillId="30" borderId="17" xfId="0" applyFont="1" applyFill="1" applyBorder="1" applyAlignment="1">
      <alignment horizontal="center" vertical="center" wrapText="1"/>
    </xf>
    <xf numFmtId="0" fontId="11" fillId="0" borderId="0" xfId="0" applyFont="1" applyFill="1" applyBorder="1"/>
    <xf numFmtId="0" fontId="13" fillId="0" borderId="5" xfId="0" applyFont="1" applyFill="1" applyBorder="1" applyAlignment="1">
      <alignment horizontal="left" vertical="center"/>
    </xf>
    <xf numFmtId="0" fontId="17" fillId="0" borderId="5" xfId="0" applyFont="1" applyFill="1" applyBorder="1" applyAlignment="1">
      <alignment horizontal="center" vertical="center"/>
    </xf>
    <xf numFmtId="9" fontId="14" fillId="0" borderId="5" xfId="0" applyNumberFormat="1" applyFont="1" applyFill="1" applyBorder="1" applyAlignment="1">
      <alignment horizontal="center" vertical="center"/>
    </xf>
    <xf numFmtId="9" fontId="17" fillId="0" borderId="5" xfId="0" applyNumberFormat="1" applyFont="1" applyFill="1" applyBorder="1" applyAlignment="1">
      <alignment horizontal="center" vertical="center"/>
    </xf>
    <xf numFmtId="0" fontId="11" fillId="0" borderId="5" xfId="0" applyFont="1" applyFill="1" applyBorder="1"/>
    <xf numFmtId="0" fontId="13" fillId="0" borderId="2" xfId="0" applyFont="1" applyFill="1" applyBorder="1" applyAlignment="1">
      <alignment horizontal="center" vertical="center"/>
    </xf>
    <xf numFmtId="0" fontId="14" fillId="0" borderId="5" xfId="0" applyFont="1" applyFill="1" applyBorder="1" applyAlignment="1">
      <alignment horizontal="center" vertical="center"/>
    </xf>
    <xf numFmtId="0" fontId="11" fillId="29" borderId="17" xfId="0" applyFont="1" applyFill="1" applyBorder="1" applyAlignment="1">
      <alignment horizontal="center" vertical="center" wrapText="1"/>
    </xf>
    <xf numFmtId="0" fontId="13" fillId="0" borderId="5" xfId="0" applyFont="1" applyFill="1" applyBorder="1" applyAlignment="1">
      <alignment horizontal="left" vertical="center" wrapText="1"/>
    </xf>
    <xf numFmtId="0" fontId="11" fillId="0" borderId="17" xfId="0" applyFont="1" applyFill="1" applyBorder="1" applyAlignment="1">
      <alignment horizontal="center" vertical="center" wrapText="1"/>
    </xf>
    <xf numFmtId="0" fontId="17" fillId="0" borderId="0" xfId="0" applyFont="1" applyFill="1" applyBorder="1" applyAlignment="1">
      <alignment horizontal="center" vertical="center"/>
    </xf>
    <xf numFmtId="0" fontId="12" fillId="0" borderId="0" xfId="0" applyFont="1" applyFill="1" applyBorder="1" applyAlignment="1">
      <alignment horizontal="center" vertical="center"/>
    </xf>
    <xf numFmtId="9" fontId="12" fillId="0" borderId="0" xfId="0" applyNumberFormat="1" applyFont="1" applyFill="1" applyBorder="1" applyAlignment="1">
      <alignment horizontal="center" vertical="center"/>
    </xf>
    <xf numFmtId="9" fontId="17" fillId="0" borderId="0" xfId="0" applyNumberFormat="1" applyFont="1" applyFill="1" applyBorder="1" applyAlignment="1">
      <alignment horizontal="center" vertical="center"/>
    </xf>
    <xf numFmtId="0" fontId="11" fillId="0" borderId="0" xfId="0" applyFont="1" applyFill="1"/>
    <xf numFmtId="0" fontId="11" fillId="0" borderId="0" xfId="0" applyFont="1" applyFill="1" applyAlignment="1"/>
    <xf numFmtId="0" fontId="13" fillId="0" borderId="2" xfId="0" applyFont="1" applyFill="1" applyBorder="1" applyAlignment="1">
      <alignment horizontal="center" vertical="center" wrapText="1"/>
    </xf>
    <xf numFmtId="0" fontId="13" fillId="31" borderId="5" xfId="0" applyFont="1" applyFill="1" applyBorder="1" applyAlignment="1">
      <alignment horizontal="left" vertical="center"/>
    </xf>
    <xf numFmtId="0" fontId="13" fillId="31" borderId="2" xfId="0" applyFont="1" applyFill="1" applyBorder="1" applyAlignment="1">
      <alignment horizontal="center" vertical="center"/>
    </xf>
    <xf numFmtId="0" fontId="13" fillId="32" borderId="5" xfId="0" applyFont="1" applyFill="1" applyBorder="1" applyAlignment="1">
      <alignment horizontal="center" vertical="center" wrapText="1"/>
    </xf>
    <xf numFmtId="0" fontId="17" fillId="31" borderId="5" xfId="0" applyFont="1" applyFill="1" applyBorder="1" applyAlignment="1">
      <alignment horizontal="center" vertical="center"/>
    </xf>
    <xf numFmtId="9" fontId="14" fillId="31" borderId="5" xfId="0" applyNumberFormat="1" applyFont="1" applyFill="1" applyBorder="1" applyAlignment="1">
      <alignment horizontal="center" vertical="center"/>
    </xf>
    <xf numFmtId="0" fontId="11" fillId="33" borderId="5" xfId="0" applyFont="1" applyFill="1" applyBorder="1" applyAlignment="1">
      <alignment horizontal="center" vertical="center"/>
    </xf>
    <xf numFmtId="0" fontId="11" fillId="31" borderId="5" xfId="0" applyFont="1" applyFill="1" applyBorder="1"/>
    <xf numFmtId="167" fontId="14" fillId="33" borderId="2" xfId="0" applyNumberFormat="1" applyFont="1" applyFill="1" applyBorder="1" applyAlignment="1">
      <alignment horizontal="center" vertical="center"/>
    </xf>
    <xf numFmtId="167" fontId="14" fillId="0" borderId="2" xfId="0" applyNumberFormat="1" applyFont="1" applyFill="1" applyBorder="1" applyAlignment="1">
      <alignment horizontal="center" vertical="center"/>
    </xf>
    <xf numFmtId="167" fontId="14" fillId="27" borderId="5" xfId="0" applyNumberFormat="1" applyFont="1" applyFill="1" applyBorder="1" applyAlignment="1">
      <alignment horizontal="center" vertical="center"/>
    </xf>
    <xf numFmtId="167" fontId="17" fillId="31" borderId="6" xfId="0" applyNumberFormat="1" applyFont="1" applyFill="1" applyBorder="1" applyAlignment="1">
      <alignment horizontal="center" vertical="center"/>
    </xf>
    <xf numFmtId="0" fontId="13" fillId="0" borderId="0" xfId="0" applyFont="1" applyFill="1" applyBorder="1" applyAlignment="1">
      <alignment horizontal="left" vertical="center" wrapText="1"/>
    </xf>
    <xf numFmtId="0" fontId="13" fillId="27" borderId="5" xfId="0" applyFont="1" applyFill="1" applyBorder="1" applyAlignment="1">
      <alignment horizontal="left" vertical="center"/>
    </xf>
    <xf numFmtId="0" fontId="17" fillId="27" borderId="5" xfId="0" applyFont="1" applyFill="1" applyBorder="1" applyAlignment="1">
      <alignment horizontal="center" vertical="center"/>
    </xf>
    <xf numFmtId="0" fontId="14" fillId="27" borderId="5" xfId="0" applyFont="1" applyFill="1" applyBorder="1" applyAlignment="1">
      <alignment horizontal="center" vertical="center"/>
    </xf>
    <xf numFmtId="0" fontId="11" fillId="27" borderId="5" xfId="0" applyFont="1" applyFill="1" applyBorder="1"/>
    <xf numFmtId="0" fontId="13" fillId="0" borderId="0" xfId="0" applyFont="1" applyAlignment="1">
      <alignment horizontal="left" wrapText="1"/>
    </xf>
    <xf numFmtId="0" fontId="13" fillId="0" borderId="0" xfId="0" applyFont="1" applyAlignment="1">
      <alignment wrapText="1"/>
    </xf>
    <xf numFmtId="0" fontId="13" fillId="0" borderId="15" xfId="0" applyFont="1" applyBorder="1" applyAlignment="1">
      <alignment wrapText="1"/>
    </xf>
    <xf numFmtId="0" fontId="16" fillId="4" borderId="6" xfId="0" applyFont="1" applyFill="1" applyBorder="1" applyAlignment="1">
      <alignment horizontal="center" vertical="center" wrapText="1"/>
    </xf>
    <xf numFmtId="0" fontId="12" fillId="0" borderId="5" xfId="0" applyFont="1" applyBorder="1" applyAlignment="1">
      <alignment horizontal="center" vertical="center" wrapText="1"/>
    </xf>
    <xf numFmtId="0" fontId="13" fillId="14" borderId="2" xfId="0" applyFont="1" applyFill="1" applyBorder="1" applyAlignment="1">
      <alignment horizontal="left" vertical="center" wrapText="1"/>
    </xf>
    <xf numFmtId="0" fontId="13" fillId="7" borderId="2" xfId="0" applyFont="1" applyFill="1" applyBorder="1" applyAlignment="1">
      <alignment vertical="center" wrapText="1"/>
    </xf>
    <xf numFmtId="0" fontId="13" fillId="8" borderId="2" xfId="0" applyFont="1" applyFill="1" applyBorder="1" applyAlignment="1">
      <alignment vertical="center" wrapText="1"/>
    </xf>
    <xf numFmtId="0" fontId="13" fillId="10" borderId="5" xfId="0" applyFont="1" applyFill="1" applyBorder="1" applyAlignment="1">
      <alignment horizontal="left" vertical="center" wrapText="1"/>
    </xf>
    <xf numFmtId="167" fontId="13" fillId="0" borderId="2" xfId="0" applyNumberFormat="1" applyFont="1" applyBorder="1" applyAlignment="1">
      <alignment horizontal="right" vertical="center" wrapText="1"/>
    </xf>
    <xf numFmtId="167" fontId="17" fillId="0" borderId="5" xfId="0" applyNumberFormat="1" applyFont="1" applyBorder="1" applyAlignment="1">
      <alignment horizontal="right" vertical="center" wrapText="1"/>
    </xf>
    <xf numFmtId="167" fontId="14" fillId="0" borderId="5" xfId="0" applyNumberFormat="1" applyFont="1" applyBorder="1" applyAlignment="1">
      <alignment horizontal="right" vertical="center" wrapText="1"/>
    </xf>
    <xf numFmtId="0" fontId="11" fillId="0" borderId="11" xfId="0" applyFont="1" applyBorder="1" applyAlignment="1">
      <alignment horizontal="left" vertical="center" wrapText="1"/>
    </xf>
    <xf numFmtId="167" fontId="11" fillId="0" borderId="11" xfId="0" applyNumberFormat="1" applyFont="1" applyBorder="1" applyAlignment="1">
      <alignment vertical="center" wrapText="1"/>
    </xf>
    <xf numFmtId="167" fontId="11" fillId="0" borderId="16" xfId="0" applyNumberFormat="1" applyFont="1" applyBorder="1" applyAlignment="1">
      <alignment vertical="center" wrapText="1"/>
    </xf>
    <xf numFmtId="0" fontId="13" fillId="8" borderId="8" xfId="0" applyFont="1" applyFill="1" applyBorder="1" applyAlignment="1">
      <alignment vertical="center" wrapText="1"/>
    </xf>
    <xf numFmtId="0" fontId="13" fillId="12" borderId="5" xfId="0" applyFont="1" applyFill="1" applyBorder="1" applyAlignment="1">
      <alignment horizontal="left" vertical="center" wrapText="1"/>
    </xf>
    <xf numFmtId="9" fontId="13" fillId="0" borderId="2" xfId="0" applyNumberFormat="1" applyFont="1" applyBorder="1" applyAlignment="1">
      <alignment horizontal="right" vertical="center" wrapText="1"/>
    </xf>
    <xf numFmtId="9" fontId="17" fillId="0" borderId="5" xfId="0" applyNumberFormat="1" applyFont="1" applyBorder="1" applyAlignment="1">
      <alignment horizontal="right" vertical="center" wrapText="1"/>
    </xf>
    <xf numFmtId="9" fontId="14" fillId="0" borderId="5" xfId="0" applyNumberFormat="1" applyFont="1" applyBorder="1" applyAlignment="1">
      <alignment horizontal="right" vertical="center" wrapText="1"/>
    </xf>
    <xf numFmtId="0" fontId="11" fillId="0" borderId="11" xfId="0" applyFont="1" applyBorder="1" applyAlignment="1">
      <alignment vertical="center" wrapText="1"/>
    </xf>
    <xf numFmtId="165" fontId="17" fillId="0" borderId="5" xfId="0" applyNumberFormat="1" applyFont="1" applyBorder="1" applyAlignment="1">
      <alignment horizontal="right" vertical="center" wrapText="1"/>
    </xf>
    <xf numFmtId="165" fontId="14" fillId="0" borderId="5" xfId="0" applyNumberFormat="1" applyFont="1" applyBorder="1" applyAlignment="1">
      <alignment horizontal="right" vertical="center" wrapText="1"/>
    </xf>
    <xf numFmtId="165" fontId="11" fillId="0" borderId="11" xfId="0" applyNumberFormat="1" applyFont="1" applyBorder="1" applyAlignment="1">
      <alignment vertical="center" wrapText="1"/>
    </xf>
    <xf numFmtId="0" fontId="19" fillId="0" borderId="5" xfId="0" applyFont="1" applyBorder="1" applyAlignment="1">
      <alignment horizontal="center" vertical="center" wrapText="1"/>
    </xf>
    <xf numFmtId="0" fontId="23" fillId="0" borderId="5" xfId="0" applyFont="1" applyBorder="1" applyAlignment="1">
      <alignment horizontal="center" vertical="center" wrapText="1"/>
    </xf>
    <xf numFmtId="167" fontId="20" fillId="0" borderId="5" xfId="0" applyNumberFormat="1" applyFont="1" applyBorder="1" applyAlignment="1">
      <alignment horizontal="right" vertical="center" wrapText="1"/>
    </xf>
    <xf numFmtId="167" fontId="21" fillId="0" borderId="5" xfId="0" applyNumberFormat="1" applyFont="1" applyBorder="1" applyAlignment="1">
      <alignment horizontal="right" vertical="center" wrapText="1"/>
    </xf>
    <xf numFmtId="0" fontId="22" fillId="0" borderId="11" xfId="0" applyFont="1" applyBorder="1" applyAlignment="1">
      <alignment horizontal="left" vertical="center" wrapText="1"/>
    </xf>
    <xf numFmtId="167" fontId="22" fillId="0" borderId="11" xfId="0" applyNumberFormat="1" applyFont="1" applyBorder="1" applyAlignment="1">
      <alignment vertical="center" wrapText="1"/>
    </xf>
    <xf numFmtId="0" fontId="13" fillId="16" borderId="5"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13" fillId="9" borderId="9" xfId="0" applyFont="1" applyFill="1" applyBorder="1" applyAlignment="1">
      <alignment vertical="center" wrapText="1"/>
    </xf>
    <xf numFmtId="0" fontId="13" fillId="9" borderId="10" xfId="0" applyFont="1" applyFill="1" applyBorder="1" applyAlignment="1">
      <alignment vertical="center" wrapText="1"/>
    </xf>
    <xf numFmtId="0" fontId="13" fillId="6" borderId="2" xfId="0" applyFont="1" applyFill="1" applyBorder="1" applyAlignment="1">
      <alignment vertical="center" wrapText="1"/>
    </xf>
    <xf numFmtId="10" fontId="13" fillId="0" borderId="2" xfId="0" applyNumberFormat="1" applyFont="1" applyBorder="1" applyAlignment="1">
      <alignment horizontal="right" vertical="center" wrapText="1"/>
    </xf>
    <xf numFmtId="165" fontId="13" fillId="0" borderId="2" xfId="0" applyNumberFormat="1" applyFont="1" applyBorder="1" applyAlignment="1">
      <alignment horizontal="right" vertical="center" wrapText="1"/>
    </xf>
    <xf numFmtId="0" fontId="13" fillId="0" borderId="5" xfId="0" applyFont="1" applyBorder="1" applyAlignment="1">
      <alignment horizontal="left" vertical="center" wrapText="1"/>
    </xf>
    <xf numFmtId="0" fontId="13" fillId="2" borderId="2"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3" fillId="5" borderId="5" xfId="0" applyFont="1" applyFill="1" applyBorder="1" applyAlignment="1">
      <alignment horizontal="left" vertical="center" wrapText="1"/>
    </xf>
    <xf numFmtId="0" fontId="12" fillId="5" borderId="5"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3" fillId="11" borderId="2" xfId="0" applyFont="1" applyFill="1" applyBorder="1" applyAlignment="1">
      <alignment horizontal="left" vertical="center" wrapText="1"/>
    </xf>
    <xf numFmtId="9" fontId="11" fillId="0" borderId="11" xfId="0" applyNumberFormat="1" applyFont="1" applyBorder="1" applyAlignment="1">
      <alignment horizontal="left" vertical="center" wrapText="1"/>
    </xf>
    <xf numFmtId="0" fontId="13" fillId="22" borderId="5" xfId="0" applyFont="1" applyFill="1" applyBorder="1" applyAlignment="1">
      <alignment horizontal="left" vertical="center" wrapText="1"/>
    </xf>
    <xf numFmtId="0" fontId="12" fillId="0" borderId="11" xfId="0" applyFont="1" applyBorder="1" applyAlignment="1">
      <alignment horizontal="left" vertical="top" wrapText="1"/>
    </xf>
    <xf numFmtId="0" fontId="13" fillId="0" borderId="2" xfId="0" applyFont="1" applyBorder="1" applyAlignment="1">
      <alignment vertical="center" wrapText="1"/>
    </xf>
    <xf numFmtId="0" fontId="13" fillId="2" borderId="6" xfId="0" applyFont="1" applyFill="1" applyBorder="1" applyAlignment="1">
      <alignment horizontal="center" vertical="center" wrapText="1"/>
    </xf>
    <xf numFmtId="0" fontId="13" fillId="15" borderId="5" xfId="0" applyFont="1" applyFill="1" applyBorder="1" applyAlignment="1">
      <alignment horizontal="left" vertical="center" wrapText="1"/>
    </xf>
    <xf numFmtId="0" fontId="13" fillId="0" borderId="2" xfId="0" applyFont="1" applyBorder="1" applyAlignment="1">
      <alignment horizontal="left" vertical="center" wrapText="1"/>
    </xf>
    <xf numFmtId="0" fontId="12" fillId="11" borderId="2" xfId="0" applyFont="1" applyFill="1" applyBorder="1" applyAlignment="1">
      <alignment vertical="center" wrapText="1"/>
    </xf>
    <xf numFmtId="0" fontId="11" fillId="0" borderId="0" xfId="0" applyFont="1" applyAlignment="1">
      <alignment horizontal="left" vertical="center" wrapText="1"/>
    </xf>
    <xf numFmtId="0" fontId="17" fillId="0" borderId="0" xfId="0" applyFont="1" applyAlignment="1">
      <alignment horizontal="center" vertical="center" wrapText="1"/>
    </xf>
    <xf numFmtId="2" fontId="17" fillId="0" borderId="5" xfId="0" applyNumberFormat="1" applyFont="1" applyFill="1" applyBorder="1" applyAlignment="1">
      <alignment horizontal="center" vertical="center"/>
    </xf>
    <xf numFmtId="9" fontId="14" fillId="27" borderId="5" xfId="0" applyNumberFormat="1" applyFont="1" applyFill="1" applyBorder="1" applyAlignment="1">
      <alignment horizontal="center" vertical="center"/>
    </xf>
    <xf numFmtId="167" fontId="14" fillId="0" borderId="5" xfId="0" applyNumberFormat="1" applyFont="1" applyFill="1" applyBorder="1" applyAlignment="1">
      <alignment horizontal="center" vertical="center"/>
    </xf>
    <xf numFmtId="165" fontId="14" fillId="0" borderId="5" xfId="0" applyNumberFormat="1" applyFont="1" applyFill="1" applyBorder="1" applyAlignment="1">
      <alignment horizontal="center" vertical="center"/>
    </xf>
    <xf numFmtId="167" fontId="17" fillId="0" borderId="5" xfId="0" applyNumberFormat="1" applyFont="1" applyFill="1" applyBorder="1" applyAlignment="1">
      <alignment horizontal="center" vertical="center"/>
    </xf>
    <xf numFmtId="9" fontId="17" fillId="0" borderId="0" xfId="0" applyNumberFormat="1" applyFont="1" applyFill="1" applyAlignment="1">
      <alignment horizontal="center" vertical="center"/>
    </xf>
    <xf numFmtId="9" fontId="11" fillId="0" borderId="17" xfId="0" applyNumberFormat="1" applyFont="1" applyFill="1" applyBorder="1" applyAlignment="1">
      <alignment horizontal="center" vertical="center" wrapText="1"/>
    </xf>
    <xf numFmtId="0" fontId="11" fillId="0" borderId="17" xfId="0" applyFont="1" applyFill="1" applyBorder="1" applyAlignment="1">
      <alignment wrapText="1"/>
    </xf>
    <xf numFmtId="0" fontId="17" fillId="0" borderId="5" xfId="0" applyNumberFormat="1" applyFont="1" applyFill="1" applyBorder="1" applyAlignment="1">
      <alignment horizontal="center" vertical="center"/>
    </xf>
    <xf numFmtId="0" fontId="14" fillId="0" borderId="5" xfId="0" applyNumberFormat="1" applyFont="1" applyFill="1" applyBorder="1" applyAlignment="1">
      <alignment horizontal="center" vertical="center"/>
    </xf>
    <xf numFmtId="9" fontId="17" fillId="2" borderId="5" xfId="2" applyFont="1" applyFill="1" applyBorder="1" applyAlignment="1">
      <alignment horizontal="center" vertical="center"/>
    </xf>
    <xf numFmtId="9" fontId="14" fillId="0" borderId="5" xfId="2" applyFont="1" applyFill="1" applyBorder="1" applyAlignment="1">
      <alignment horizontal="center" vertical="center"/>
    </xf>
    <xf numFmtId="0" fontId="13" fillId="0" borderId="6" xfId="0" applyFont="1" applyFill="1" applyBorder="1" applyAlignment="1">
      <alignment horizontal="left" vertical="center"/>
    </xf>
    <xf numFmtId="0" fontId="17" fillId="2" borderId="5" xfId="0" applyNumberFormat="1" applyFont="1" applyFill="1" applyBorder="1" applyAlignment="1">
      <alignment horizontal="center" vertical="center"/>
    </xf>
    <xf numFmtId="0" fontId="14" fillId="2" borderId="5" xfId="0" applyNumberFormat="1" applyFont="1" applyFill="1" applyBorder="1" applyAlignment="1">
      <alignment horizontal="center" vertical="center"/>
    </xf>
    <xf numFmtId="0" fontId="22" fillId="0" borderId="5" xfId="0" applyFont="1" applyFill="1" applyBorder="1"/>
    <xf numFmtId="167" fontId="21" fillId="0" borderId="2" xfId="0" applyNumberFormat="1" applyFont="1" applyFill="1" applyBorder="1" applyAlignment="1">
      <alignment horizontal="center" vertical="center"/>
    </xf>
    <xf numFmtId="10" fontId="14" fillId="0" borderId="5" xfId="0" applyNumberFormat="1" applyFont="1" applyFill="1" applyBorder="1" applyAlignment="1">
      <alignment horizontal="center" vertical="center"/>
    </xf>
    <xf numFmtId="0" fontId="11" fillId="2" borderId="0" xfId="0" applyFont="1" applyFill="1" applyBorder="1" applyAlignment="1">
      <alignment wrapText="1"/>
    </xf>
    <xf numFmtId="0" fontId="13" fillId="2" borderId="2"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9" borderId="5" xfId="0" applyFont="1" applyFill="1" applyBorder="1" applyAlignment="1">
      <alignment horizontal="center" vertical="center" wrapText="1"/>
    </xf>
    <xf numFmtId="0" fontId="11" fillId="2" borderId="5" xfId="0" applyFont="1" applyFill="1" applyBorder="1" applyAlignment="1">
      <alignment wrapText="1"/>
    </xf>
    <xf numFmtId="167" fontId="14" fillId="9" borderId="2" xfId="0" applyNumberFormat="1" applyFont="1" applyFill="1" applyBorder="1" applyAlignment="1">
      <alignment horizontal="center" vertical="center" wrapText="1"/>
    </xf>
    <xf numFmtId="9" fontId="12" fillId="0" borderId="0" xfId="0" applyNumberFormat="1" applyFont="1" applyAlignment="1">
      <alignment horizontal="center" vertical="center" wrapText="1"/>
    </xf>
    <xf numFmtId="9" fontId="17" fillId="0" borderId="0" xfId="0" applyNumberFormat="1" applyFont="1" applyAlignment="1">
      <alignment horizontal="center" vertical="center" wrapText="1"/>
    </xf>
    <xf numFmtId="9" fontId="17" fillId="2" borderId="5" xfId="0" applyNumberFormat="1" applyFont="1" applyFill="1" applyBorder="1" applyAlignment="1">
      <alignment horizontal="center" vertical="center" wrapText="1"/>
    </xf>
    <xf numFmtId="9" fontId="13" fillId="2" borderId="5" xfId="0" applyNumberFormat="1" applyFont="1" applyFill="1" applyBorder="1" applyAlignment="1">
      <alignment horizontal="center" vertical="center" wrapText="1"/>
    </xf>
    <xf numFmtId="0" fontId="11" fillId="0" borderId="0" xfId="0" applyFont="1" applyFill="1" applyBorder="1" applyAlignment="1">
      <alignment wrapText="1"/>
    </xf>
    <xf numFmtId="0" fontId="17" fillId="0" borderId="5"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1" fillId="0" borderId="5" xfId="0" applyFont="1" applyFill="1" applyBorder="1" applyAlignment="1">
      <alignment wrapText="1"/>
    </xf>
    <xf numFmtId="9" fontId="16" fillId="0" borderId="0" xfId="0" applyNumberFormat="1" applyFont="1" applyAlignment="1">
      <alignment horizontal="center" vertical="center" wrapText="1"/>
    </xf>
    <xf numFmtId="0" fontId="17" fillId="8" borderId="5" xfId="0" applyFont="1" applyFill="1" applyBorder="1" applyAlignment="1">
      <alignment horizontal="center" vertical="center" wrapText="1"/>
    </xf>
    <xf numFmtId="0" fontId="11" fillId="8" borderId="5" xfId="0" applyFont="1" applyFill="1" applyBorder="1" applyAlignment="1">
      <alignment horizontal="center" vertical="center" wrapText="1"/>
    </xf>
    <xf numFmtId="0" fontId="11" fillId="8" borderId="5" xfId="0" applyFont="1" applyFill="1" applyBorder="1" applyAlignment="1">
      <alignment wrapText="1"/>
    </xf>
    <xf numFmtId="9" fontId="17" fillId="9" borderId="5" xfId="0" applyNumberFormat="1" applyFont="1" applyFill="1" applyBorder="1" applyAlignment="1">
      <alignment horizontal="center" vertical="center" wrapText="1"/>
    </xf>
    <xf numFmtId="9" fontId="14" fillId="9" borderId="5" xfId="0" applyNumberFormat="1" applyFont="1" applyFill="1" applyBorder="1" applyAlignment="1">
      <alignment horizontal="center" vertical="center" wrapText="1"/>
    </xf>
    <xf numFmtId="0" fontId="11" fillId="9" borderId="5" xfId="0" applyFont="1" applyFill="1" applyBorder="1" applyAlignment="1">
      <alignment wrapText="1"/>
    </xf>
    <xf numFmtId="0" fontId="11" fillId="11" borderId="0" xfId="0" applyFont="1" applyFill="1" applyBorder="1" applyAlignment="1">
      <alignment wrapText="1"/>
    </xf>
    <xf numFmtId="9" fontId="14" fillId="2" borderId="5" xfId="0" applyNumberFormat="1" applyFont="1" applyFill="1" applyBorder="1" applyAlignment="1">
      <alignment horizontal="center" vertical="center" wrapText="1"/>
    </xf>
    <xf numFmtId="0" fontId="11" fillId="11" borderId="5" xfId="0" applyFont="1" applyFill="1" applyBorder="1" applyAlignment="1">
      <alignment wrapText="1"/>
    </xf>
    <xf numFmtId="0" fontId="17" fillId="2" borderId="0" xfId="0" applyFont="1" applyFill="1" applyBorder="1" applyAlignment="1">
      <alignment horizontal="center" vertical="center" wrapText="1"/>
    </xf>
    <xf numFmtId="9" fontId="12" fillId="2" borderId="0" xfId="0" applyNumberFormat="1" applyFont="1" applyFill="1" applyBorder="1" applyAlignment="1">
      <alignment horizontal="center" vertical="center" wrapText="1"/>
    </xf>
    <xf numFmtId="9" fontId="17" fillId="2" borderId="0" xfId="0" applyNumberFormat="1" applyFont="1" applyFill="1" applyBorder="1" applyAlignment="1">
      <alignment horizontal="center" vertical="center" wrapText="1"/>
    </xf>
    <xf numFmtId="0" fontId="17" fillId="11" borderId="5" xfId="0" applyFont="1" applyFill="1" applyBorder="1" applyAlignment="1">
      <alignment horizontal="center" vertical="center" wrapText="1"/>
    </xf>
    <xf numFmtId="0" fontId="14" fillId="11" borderId="5" xfId="0" applyFont="1" applyFill="1" applyBorder="1" applyAlignment="1">
      <alignment horizontal="center" vertical="center" wrapText="1"/>
    </xf>
    <xf numFmtId="0" fontId="14" fillId="34" borderId="5" xfId="0" applyFont="1" applyFill="1" applyBorder="1" applyAlignment="1">
      <alignment horizontal="center" vertical="center"/>
    </xf>
    <xf numFmtId="0" fontId="11" fillId="35" borderId="0" xfId="0" applyFont="1" applyFill="1" applyBorder="1"/>
    <xf numFmtId="0" fontId="13" fillId="36" borderId="0" xfId="0" applyFont="1" applyFill="1" applyBorder="1" applyAlignment="1">
      <alignment horizontal="left" vertical="center" wrapText="1"/>
    </xf>
    <xf numFmtId="0" fontId="11" fillId="0" borderId="5" xfId="0" applyFont="1" applyFill="1" applyBorder="1" applyAlignment="1">
      <alignment horizontal="center" vertical="center"/>
    </xf>
    <xf numFmtId="10" fontId="17" fillId="0" borderId="5" xfId="0" applyNumberFormat="1" applyFont="1" applyFill="1" applyBorder="1" applyAlignment="1">
      <alignment horizontal="center" vertical="center"/>
    </xf>
    <xf numFmtId="168" fontId="14" fillId="0" borderId="5" xfId="0" applyNumberFormat="1" applyFont="1" applyFill="1" applyBorder="1" applyAlignment="1">
      <alignment horizontal="center" vertical="center"/>
    </xf>
    <xf numFmtId="168" fontId="17" fillId="0" borderId="5" xfId="0" applyNumberFormat="1" applyFont="1" applyFill="1" applyBorder="1" applyAlignment="1">
      <alignment horizontal="center" vertical="center"/>
    </xf>
    <xf numFmtId="0" fontId="12" fillId="0" borderId="1" xfId="0" applyFont="1" applyBorder="1" applyAlignment="1">
      <alignment horizontal="justify" vertical="center"/>
    </xf>
    <xf numFmtId="0" fontId="13" fillId="0" borderId="5" xfId="0" applyFont="1" applyBorder="1" applyAlignment="1">
      <alignment horizontal="justify" vertical="center" wrapText="1"/>
    </xf>
    <xf numFmtId="0" fontId="15" fillId="4" borderId="5" xfId="0" applyFont="1" applyFill="1" applyBorder="1" applyAlignment="1">
      <alignment horizontal="justify" vertical="center" wrapText="1"/>
    </xf>
    <xf numFmtId="0" fontId="13" fillId="9" borderId="5" xfId="0" applyFont="1" applyFill="1" applyBorder="1" applyAlignment="1">
      <alignment horizontal="justify" vertical="center"/>
    </xf>
    <xf numFmtId="0" fontId="13" fillId="9" borderId="6" xfId="0" applyFont="1" applyFill="1" applyBorder="1" applyAlignment="1">
      <alignment horizontal="justify" vertical="center" wrapText="1"/>
    </xf>
    <xf numFmtId="0" fontId="11" fillId="0" borderId="0" xfId="0" applyFont="1" applyAlignment="1">
      <alignment horizontal="justify" vertical="center"/>
    </xf>
    <xf numFmtId="0" fontId="11" fillId="0" borderId="0" xfId="0" applyFont="1" applyAlignment="1">
      <alignment horizontal="justify"/>
    </xf>
    <xf numFmtId="0" fontId="12" fillId="12" borderId="5" xfId="0" applyFont="1" applyFill="1" applyBorder="1" applyAlignment="1">
      <alignment horizontal="justify" vertical="center" wrapText="1"/>
    </xf>
    <xf numFmtId="0" fontId="12" fillId="10" borderId="5" xfId="0" applyFont="1" applyFill="1" applyBorder="1" applyAlignment="1">
      <alignment horizontal="justify" vertical="center" wrapText="1"/>
    </xf>
    <xf numFmtId="0" fontId="12" fillId="30" borderId="5" xfId="0" applyFont="1" applyFill="1" applyBorder="1" applyAlignment="1">
      <alignment horizontal="justify" vertical="center" wrapText="1"/>
    </xf>
    <xf numFmtId="0" fontId="12" fillId="37" borderId="5" xfId="0" applyFont="1" applyFill="1" applyBorder="1" applyAlignment="1">
      <alignment horizontal="justify" vertical="center" wrapText="1"/>
    </xf>
    <xf numFmtId="0" fontId="12" fillId="25" borderId="5" xfId="0" applyFont="1" applyFill="1" applyBorder="1" applyAlignment="1">
      <alignment horizontal="justify" vertical="center" wrapText="1"/>
    </xf>
    <xf numFmtId="0" fontId="12" fillId="21" borderId="5" xfId="0" applyFont="1" applyFill="1" applyBorder="1" applyAlignment="1">
      <alignment horizontal="justify" vertical="center" wrapText="1"/>
    </xf>
    <xf numFmtId="0" fontId="11" fillId="10" borderId="11" xfId="0" applyFont="1" applyFill="1" applyBorder="1" applyAlignment="1">
      <alignment horizontal="justify" vertical="center" wrapText="1"/>
    </xf>
    <xf numFmtId="0" fontId="14" fillId="25" borderId="5" xfId="0" applyFont="1" applyFill="1" applyBorder="1" applyAlignment="1">
      <alignment horizontal="center" vertical="center"/>
    </xf>
    <xf numFmtId="0" fontId="17" fillId="25" borderId="5" xfId="0" applyFont="1" applyFill="1" applyBorder="1" applyAlignment="1">
      <alignment horizontal="center" vertical="center"/>
    </xf>
    <xf numFmtId="0" fontId="13" fillId="38" borderId="5" xfId="0" applyFont="1" applyFill="1" applyBorder="1" applyAlignment="1">
      <alignment horizontal="left" vertical="center"/>
    </xf>
    <xf numFmtId="0" fontId="12" fillId="20" borderId="5" xfId="0" applyFont="1" applyFill="1" applyBorder="1" applyAlignment="1">
      <alignment horizontal="justify" vertical="center" wrapText="1"/>
    </xf>
    <xf numFmtId="0" fontId="12" fillId="17" borderId="5" xfId="0" applyFont="1" applyFill="1" applyBorder="1" applyAlignment="1">
      <alignment horizontal="justify" vertical="center" wrapText="1"/>
    </xf>
    <xf numFmtId="0" fontId="13" fillId="39" borderId="9" xfId="0" applyFont="1" applyFill="1" applyBorder="1" applyAlignment="1">
      <alignment horizontal="center" vertical="center"/>
    </xf>
    <xf numFmtId="0" fontId="13" fillId="35" borderId="5" xfId="0" applyFont="1" applyFill="1" applyBorder="1" applyAlignment="1">
      <alignment horizontal="left" vertical="center"/>
    </xf>
    <xf numFmtId="0" fontId="13" fillId="38" borderId="6" xfId="0" applyFont="1" applyFill="1" applyBorder="1" applyAlignment="1">
      <alignment horizontal="left" vertical="center"/>
    </xf>
    <xf numFmtId="0" fontId="13" fillId="9" borderId="6" xfId="0" applyFont="1" applyFill="1" applyBorder="1" applyAlignment="1">
      <alignment horizontal="left" vertical="center"/>
    </xf>
    <xf numFmtId="0" fontId="13" fillId="9" borderId="9" xfId="0" applyFont="1" applyFill="1" applyBorder="1" applyAlignment="1">
      <alignment horizontal="left" vertical="center"/>
    </xf>
    <xf numFmtId="1" fontId="11" fillId="2" borderId="5" xfId="0" applyNumberFormat="1" applyFont="1" applyFill="1" applyBorder="1" applyAlignment="1">
      <alignment horizontal="center" vertical="center"/>
    </xf>
    <xf numFmtId="0" fontId="12" fillId="16" borderId="5" xfId="0" applyFont="1" applyFill="1" applyBorder="1" applyAlignment="1">
      <alignment horizontal="justify" vertical="center" wrapText="1"/>
    </xf>
    <xf numFmtId="0" fontId="13" fillId="25" borderId="5" xfId="0" applyFont="1" applyFill="1" applyBorder="1" applyAlignment="1">
      <alignment horizontal="left" vertical="center"/>
    </xf>
    <xf numFmtId="0" fontId="11" fillId="0" borderId="0" xfId="0" applyFont="1" applyAlignment="1">
      <alignment horizontal="center"/>
    </xf>
    <xf numFmtId="167" fontId="14" fillId="25" borderId="5" xfId="0" applyNumberFormat="1" applyFont="1" applyFill="1" applyBorder="1" applyAlignment="1">
      <alignment horizontal="center" vertical="center"/>
    </xf>
    <xf numFmtId="165" fontId="14" fillId="41" borderId="5" xfId="0" applyNumberFormat="1" applyFont="1" applyFill="1" applyBorder="1" applyAlignment="1">
      <alignment horizontal="center" vertical="center"/>
    </xf>
    <xf numFmtId="169" fontId="14" fillId="38" borderId="5" xfId="0" applyNumberFormat="1" applyFont="1" applyFill="1" applyBorder="1" applyAlignment="1">
      <alignment horizontal="center" vertical="center"/>
    </xf>
    <xf numFmtId="167" fontId="17" fillId="38" borderId="6" xfId="0" applyNumberFormat="1" applyFont="1" applyFill="1" applyBorder="1" applyAlignment="1">
      <alignment horizontal="center" vertical="center"/>
    </xf>
    <xf numFmtId="9" fontId="17" fillId="38" borderId="5" xfId="0" applyNumberFormat="1" applyFont="1" applyFill="1" applyBorder="1" applyAlignment="1">
      <alignment horizontal="center" vertical="center"/>
    </xf>
    <xf numFmtId="0" fontId="11" fillId="47" borderId="0" xfId="0" applyFont="1" applyFill="1" applyBorder="1"/>
    <xf numFmtId="0" fontId="17" fillId="47" borderId="0" xfId="0" applyFont="1" applyFill="1" applyBorder="1" applyAlignment="1">
      <alignment horizontal="center" vertical="center"/>
    </xf>
    <xf numFmtId="0" fontId="12" fillId="47" borderId="0" xfId="0" applyFont="1" applyFill="1" applyBorder="1" applyAlignment="1">
      <alignment horizontal="center" vertical="center"/>
    </xf>
    <xf numFmtId="9" fontId="12" fillId="47" borderId="0" xfId="0" applyNumberFormat="1" applyFont="1" applyFill="1" applyBorder="1" applyAlignment="1">
      <alignment horizontal="center" vertical="center"/>
    </xf>
    <xf numFmtId="9" fontId="17" fillId="47" borderId="0" xfId="0" applyNumberFormat="1" applyFont="1" applyFill="1" applyBorder="1" applyAlignment="1">
      <alignment horizontal="center" vertical="center"/>
    </xf>
    <xf numFmtId="0" fontId="11" fillId="34" borderId="0" xfId="0" applyFont="1" applyFill="1"/>
    <xf numFmtId="0" fontId="11" fillId="34" borderId="0" xfId="0" applyFont="1" applyFill="1" applyAlignment="1"/>
    <xf numFmtId="0" fontId="17" fillId="34" borderId="0" xfId="0" applyFont="1" applyFill="1" applyAlignment="1">
      <alignment horizontal="center" vertical="center"/>
    </xf>
    <xf numFmtId="0" fontId="12" fillId="34" borderId="0" xfId="0" applyFont="1" applyFill="1" applyAlignment="1">
      <alignment horizontal="center" vertical="center"/>
    </xf>
    <xf numFmtId="9" fontId="12" fillId="34" borderId="0" xfId="0" applyNumberFormat="1" applyFont="1" applyFill="1" applyAlignment="1">
      <alignment horizontal="center" vertical="center"/>
    </xf>
    <xf numFmtId="9" fontId="17" fillId="34" borderId="0" xfId="0" applyNumberFormat="1" applyFont="1" applyFill="1" applyAlignment="1">
      <alignment horizontal="center" vertical="center"/>
    </xf>
    <xf numFmtId="0" fontId="11" fillId="34" borderId="0" xfId="0" applyFont="1" applyFill="1" applyBorder="1"/>
    <xf numFmtId="9" fontId="16" fillId="34" borderId="0" xfId="0" applyNumberFormat="1" applyFont="1" applyFill="1" applyAlignment="1">
      <alignment horizontal="center" vertical="center"/>
    </xf>
    <xf numFmtId="0" fontId="12" fillId="34" borderId="1" xfId="0" applyFont="1" applyFill="1" applyBorder="1" applyAlignment="1">
      <alignment horizontal="center"/>
    </xf>
    <xf numFmtId="0" fontId="12" fillId="34" borderId="1" xfId="0" applyFont="1" applyFill="1" applyBorder="1" applyAlignment="1">
      <alignment horizontal="center" vertical="center"/>
    </xf>
    <xf numFmtId="0" fontId="13" fillId="47" borderId="5" xfId="0" applyFont="1" applyFill="1" applyBorder="1" applyAlignment="1">
      <alignment horizontal="center" vertical="center" wrapText="1"/>
    </xf>
    <xf numFmtId="0" fontId="14" fillId="59" borderId="8" xfId="0" applyFont="1" applyFill="1" applyBorder="1" applyAlignment="1">
      <alignment horizontal="center" vertical="center" wrapText="1"/>
    </xf>
    <xf numFmtId="3" fontId="13" fillId="47" borderId="5" xfId="0" applyNumberFormat="1" applyFont="1" applyFill="1" applyBorder="1" applyAlignment="1">
      <alignment horizontal="center" vertical="center" wrapText="1"/>
    </xf>
    <xf numFmtId="0" fontId="14" fillId="47" borderId="5" xfId="0" applyFont="1" applyFill="1" applyBorder="1" applyAlignment="1">
      <alignment horizontal="center" vertical="center"/>
    </xf>
    <xf numFmtId="0" fontId="14" fillId="59" borderId="10" xfId="0" applyFont="1" applyFill="1" applyBorder="1" applyAlignment="1">
      <alignment horizontal="center" vertical="center" wrapText="1"/>
    </xf>
    <xf numFmtId="0" fontId="11" fillId="34" borderId="0" xfId="0" applyFont="1" applyFill="1" applyAlignment="1">
      <alignment horizontal="center" vertical="center"/>
    </xf>
    <xf numFmtId="0" fontId="11" fillId="34" borderId="0" xfId="0" applyFont="1" applyFill="1" applyAlignment="1">
      <alignment horizontal="center"/>
    </xf>
    <xf numFmtId="0" fontId="13" fillId="0" borderId="31" xfId="0" applyFont="1" applyBorder="1" applyAlignment="1">
      <alignment wrapText="1"/>
    </xf>
    <xf numFmtId="0" fontId="11" fillId="0" borderId="31" xfId="0" applyFont="1" applyBorder="1" applyAlignment="1">
      <alignment horizontal="center" vertical="center" wrapText="1"/>
    </xf>
    <xf numFmtId="0" fontId="11" fillId="0" borderId="31"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30" borderId="31" xfId="0" applyFont="1" applyFill="1" applyBorder="1" applyAlignment="1">
      <alignment horizontal="center" vertical="center" wrapText="1"/>
    </xf>
    <xf numFmtId="0" fontId="11" fillId="11" borderId="31" xfId="0" applyFont="1" applyFill="1" applyBorder="1" applyAlignment="1">
      <alignment horizontal="center" vertical="center" wrapText="1"/>
    </xf>
    <xf numFmtId="0" fontId="11" fillId="47" borderId="31" xfId="0" applyFont="1" applyFill="1" applyBorder="1" applyAlignment="1">
      <alignment horizontal="center" vertical="center" wrapText="1"/>
    </xf>
    <xf numFmtId="0" fontId="11" fillId="29" borderId="31" xfId="0" applyFont="1" applyFill="1" applyBorder="1" applyAlignment="1">
      <alignment horizontal="center" vertical="center" wrapText="1"/>
    </xf>
    <xf numFmtId="0" fontId="11" fillId="34" borderId="31" xfId="0" applyFont="1" applyFill="1" applyBorder="1" applyAlignment="1">
      <alignment horizontal="center" vertical="center" wrapText="1"/>
    </xf>
    <xf numFmtId="9" fontId="11" fillId="0" borderId="31" xfId="0" applyNumberFormat="1" applyFont="1" applyBorder="1" applyAlignment="1">
      <alignment horizontal="center" vertical="center" wrapText="1"/>
    </xf>
    <xf numFmtId="9" fontId="11" fillId="0" borderId="31" xfId="0" applyNumberFormat="1" applyFont="1" applyFill="1" applyBorder="1" applyAlignment="1">
      <alignment horizontal="center" vertical="center" wrapText="1"/>
    </xf>
    <xf numFmtId="0" fontId="11" fillId="0" borderId="31" xfId="0" applyFont="1" applyFill="1" applyBorder="1" applyAlignment="1">
      <alignment wrapText="1"/>
    </xf>
    <xf numFmtId="9" fontId="11" fillId="2" borderId="31" xfId="0" applyNumberFormat="1" applyFont="1" applyFill="1" applyBorder="1" applyAlignment="1">
      <alignment horizontal="center" vertical="center" wrapText="1"/>
    </xf>
    <xf numFmtId="9" fontId="11" fillId="11" borderId="31" xfId="0" applyNumberFormat="1" applyFont="1" applyFill="1" applyBorder="1" applyAlignment="1">
      <alignment horizontal="center" vertical="center" wrapText="1"/>
    </xf>
    <xf numFmtId="0" fontId="11" fillId="0" borderId="31" xfId="0" applyFont="1" applyBorder="1" applyAlignment="1">
      <alignment wrapText="1"/>
    </xf>
    <xf numFmtId="0" fontId="15" fillId="4" borderId="6" xfId="0" applyFont="1" applyFill="1" applyBorder="1" applyAlignment="1">
      <alignment horizontal="center" vertical="center" wrapText="1"/>
    </xf>
    <xf numFmtId="0" fontId="15" fillId="4" borderId="6" xfId="0" applyFont="1" applyFill="1" applyBorder="1" applyAlignment="1">
      <alignment horizontal="justify" vertical="center" wrapText="1"/>
    </xf>
    <xf numFmtId="0" fontId="15" fillId="60" borderId="6" xfId="0" applyFont="1" applyFill="1" applyBorder="1" applyAlignment="1">
      <alignment horizontal="center" vertical="center" wrapText="1"/>
    </xf>
    <xf numFmtId="0" fontId="15" fillId="60" borderId="8"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4" borderId="32" xfId="0" applyFont="1" applyFill="1" applyBorder="1" applyAlignment="1">
      <alignment vertical="center" wrapText="1"/>
    </xf>
    <xf numFmtId="0" fontId="16" fillId="60" borderId="32" xfId="0" applyFont="1" applyFill="1" applyBorder="1" applyAlignment="1">
      <alignment horizontal="center" vertical="center" wrapText="1"/>
    </xf>
    <xf numFmtId="166" fontId="16" fillId="60" borderId="32" xfId="0" applyNumberFormat="1" applyFont="1" applyFill="1" applyBorder="1" applyAlignment="1">
      <alignment horizontal="center" vertical="center" wrapText="1"/>
    </xf>
    <xf numFmtId="0" fontId="24" fillId="6" borderId="32" xfId="0" applyFont="1" applyFill="1" applyBorder="1" applyAlignment="1">
      <alignment horizontal="left" vertical="center" wrapText="1"/>
    </xf>
    <xf numFmtId="0" fontId="24" fillId="6" borderId="32" xfId="0" applyFont="1" applyFill="1" applyBorder="1" applyAlignment="1">
      <alignment horizontal="center" vertical="center" wrapText="1"/>
    </xf>
    <xf numFmtId="0" fontId="24" fillId="6" borderId="32" xfId="0" applyFont="1" applyFill="1" applyBorder="1" applyAlignment="1">
      <alignment horizontal="center" vertical="center" wrapText="1"/>
    </xf>
    <xf numFmtId="0" fontId="13" fillId="6" borderId="32" xfId="0" applyFont="1" applyFill="1" applyBorder="1" applyAlignment="1">
      <alignment horizontal="left" vertical="center" wrapText="1"/>
    </xf>
    <xf numFmtId="0" fontId="13" fillId="6" borderId="32" xfId="0" applyFont="1" applyFill="1" applyBorder="1" applyAlignment="1">
      <alignment horizontal="center" vertical="center" wrapText="1"/>
    </xf>
    <xf numFmtId="166" fontId="16" fillId="6" borderId="32" xfId="0" applyNumberFormat="1" applyFont="1" applyFill="1" applyBorder="1" applyAlignment="1">
      <alignment horizontal="center" vertical="center" wrapText="1"/>
    </xf>
    <xf numFmtId="0" fontId="13" fillId="58" borderId="32" xfId="0" applyFont="1" applyFill="1" applyBorder="1" applyAlignment="1">
      <alignment horizontal="center" vertical="center" wrapText="1"/>
    </xf>
    <xf numFmtId="0" fontId="17" fillId="58" borderId="32" xfId="0" applyFont="1" applyFill="1" applyBorder="1" applyAlignment="1">
      <alignment horizontal="center" vertical="center"/>
    </xf>
    <xf numFmtId="0" fontId="11" fillId="58" borderId="32" xfId="0" applyFont="1" applyFill="1" applyBorder="1" applyAlignment="1">
      <alignment horizontal="center" vertical="center"/>
    </xf>
    <xf numFmtId="0" fontId="11" fillId="58" borderId="32" xfId="0" applyFont="1" applyFill="1" applyBorder="1"/>
    <xf numFmtId="0" fontId="13" fillId="54" borderId="32" xfId="0" applyFont="1" applyFill="1" applyBorder="1" applyAlignment="1">
      <alignment horizontal="center" vertical="center" wrapText="1"/>
    </xf>
    <xf numFmtId="0" fontId="13" fillId="57" borderId="32" xfId="0" applyFont="1" applyFill="1" applyBorder="1" applyAlignment="1">
      <alignment horizontal="center" vertical="center" wrapText="1"/>
    </xf>
    <xf numFmtId="0" fontId="17" fillId="54" borderId="32" xfId="0" applyFont="1" applyFill="1" applyBorder="1" applyAlignment="1">
      <alignment horizontal="center" vertical="center"/>
    </xf>
    <xf numFmtId="0" fontId="11" fillId="54" borderId="32" xfId="0" applyFont="1" applyFill="1" applyBorder="1" applyAlignment="1">
      <alignment horizontal="center" vertical="center"/>
    </xf>
    <xf numFmtId="0" fontId="11" fillId="54" borderId="32" xfId="0" applyFont="1" applyFill="1" applyBorder="1"/>
    <xf numFmtId="0" fontId="13" fillId="9" borderId="32" xfId="0" applyFont="1" applyFill="1" applyBorder="1" applyAlignment="1">
      <alignment horizontal="center" vertical="center"/>
    </xf>
    <xf numFmtId="0" fontId="13" fillId="43" borderId="32" xfId="0" applyFont="1" applyFill="1" applyBorder="1" applyAlignment="1">
      <alignment horizontal="center" vertical="center" wrapText="1"/>
    </xf>
    <xf numFmtId="0" fontId="13" fillId="42" borderId="32" xfId="0" applyFont="1" applyFill="1" applyBorder="1" applyAlignment="1">
      <alignment horizontal="center" vertical="center"/>
    </xf>
    <xf numFmtId="0" fontId="11" fillId="10" borderId="32" xfId="0" applyFont="1" applyFill="1" applyBorder="1" applyAlignment="1">
      <alignment horizontal="justify" vertical="center" wrapText="1"/>
    </xf>
    <xf numFmtId="0" fontId="17" fillId="42" borderId="32" xfId="0" applyFont="1" applyFill="1" applyBorder="1" applyAlignment="1">
      <alignment horizontal="center" vertical="center"/>
    </xf>
    <xf numFmtId="0" fontId="11" fillId="42" borderId="32" xfId="0" applyFont="1" applyFill="1" applyBorder="1" applyAlignment="1">
      <alignment horizontal="center" vertical="center"/>
    </xf>
    <xf numFmtId="167" fontId="14" fillId="42" borderId="32" xfId="0" applyNumberFormat="1" applyFont="1" applyFill="1" applyBorder="1" applyAlignment="1">
      <alignment horizontal="center" vertical="center"/>
    </xf>
    <xf numFmtId="0" fontId="13" fillId="0" borderId="32" xfId="0" applyFont="1" applyFill="1" applyBorder="1" applyAlignment="1">
      <alignment horizontal="left" vertical="center"/>
    </xf>
    <xf numFmtId="0" fontId="13" fillId="2" borderId="32" xfId="0" applyFont="1" applyFill="1" applyBorder="1" applyAlignment="1">
      <alignment horizontal="center" vertical="center"/>
    </xf>
    <xf numFmtId="0" fontId="17" fillId="34" borderId="32" xfId="0" applyFont="1" applyFill="1" applyBorder="1" applyAlignment="1">
      <alignment horizontal="center" vertical="center"/>
    </xf>
    <xf numFmtId="0" fontId="11" fillId="39" borderId="32" xfId="0" applyFont="1" applyFill="1" applyBorder="1" applyAlignment="1">
      <alignment horizontal="center" vertical="center"/>
    </xf>
    <xf numFmtId="167" fontId="14" fillId="34" borderId="32" xfId="0" applyNumberFormat="1" applyFont="1" applyFill="1" applyBorder="1" applyAlignment="1">
      <alignment horizontal="center" vertical="center"/>
    </xf>
    <xf numFmtId="0" fontId="13" fillId="2" borderId="32" xfId="0" applyFont="1" applyFill="1" applyBorder="1" applyAlignment="1">
      <alignment horizontal="left" vertical="center"/>
    </xf>
    <xf numFmtId="0" fontId="17" fillId="47" borderId="32" xfId="0" applyFont="1" applyFill="1" applyBorder="1" applyAlignment="1">
      <alignment horizontal="center" vertical="center"/>
    </xf>
    <xf numFmtId="0" fontId="12" fillId="12" borderId="32" xfId="0" applyFont="1" applyFill="1" applyBorder="1" applyAlignment="1">
      <alignment horizontal="center" vertical="center" wrapText="1"/>
    </xf>
    <xf numFmtId="0" fontId="13" fillId="2" borderId="32" xfId="0" applyFont="1" applyFill="1" applyBorder="1" applyAlignment="1">
      <alignment horizontal="left" vertical="center" wrapText="1"/>
    </xf>
    <xf numFmtId="9" fontId="17" fillId="47" borderId="32" xfId="0" applyNumberFormat="1" applyFont="1" applyFill="1" applyBorder="1" applyAlignment="1">
      <alignment horizontal="center" vertical="center"/>
    </xf>
    <xf numFmtId="0" fontId="17" fillId="47" borderId="32" xfId="0" applyNumberFormat="1" applyFont="1" applyFill="1" applyBorder="1" applyAlignment="1">
      <alignment horizontal="center" vertical="center"/>
    </xf>
    <xf numFmtId="0" fontId="17" fillId="35" borderId="32" xfId="0" applyFont="1" applyFill="1" applyBorder="1" applyAlignment="1">
      <alignment horizontal="center" vertical="center"/>
    </xf>
    <xf numFmtId="0" fontId="13" fillId="0" borderId="32" xfId="0" applyFont="1" applyFill="1" applyBorder="1" applyAlignment="1">
      <alignment horizontal="center" vertical="center"/>
    </xf>
    <xf numFmtId="9" fontId="17" fillId="35" borderId="32" xfId="0" applyNumberFormat="1" applyFont="1" applyFill="1" applyBorder="1" applyAlignment="1">
      <alignment horizontal="center" vertical="center"/>
    </xf>
    <xf numFmtId="0" fontId="17" fillId="48" borderId="32" xfId="0" applyFont="1" applyFill="1" applyBorder="1" applyAlignment="1">
      <alignment horizontal="center" vertical="center"/>
    </xf>
    <xf numFmtId="9" fontId="17" fillId="48" borderId="32" xfId="0" applyNumberFormat="1" applyFont="1" applyFill="1" applyBorder="1" applyAlignment="1">
      <alignment horizontal="center" vertical="center"/>
    </xf>
    <xf numFmtId="0" fontId="11" fillId="34" borderId="32" xfId="0" applyFont="1" applyFill="1" applyBorder="1" applyAlignment="1">
      <alignment horizontal="center" vertical="center"/>
    </xf>
    <xf numFmtId="167" fontId="21" fillId="34" borderId="32" xfId="0" applyNumberFormat="1" applyFont="1" applyFill="1" applyBorder="1" applyAlignment="1">
      <alignment horizontal="center" vertical="center"/>
    </xf>
    <xf numFmtId="0" fontId="13" fillId="9" borderId="32" xfId="0" applyFont="1" applyFill="1" applyBorder="1" applyAlignment="1">
      <alignment horizontal="center" vertical="center" wrapText="1"/>
    </xf>
    <xf numFmtId="0" fontId="12" fillId="12" borderId="32" xfId="0" applyFont="1" applyFill="1" applyBorder="1" applyAlignment="1">
      <alignment horizontal="justify" vertical="center" wrapText="1"/>
    </xf>
    <xf numFmtId="167" fontId="14" fillId="39" borderId="32" xfId="0" applyNumberFormat="1" applyFont="1" applyFill="1" applyBorder="1" applyAlignment="1">
      <alignment horizontal="center" vertical="center"/>
    </xf>
    <xf numFmtId="0" fontId="13" fillId="0" borderId="32" xfId="0" applyFont="1" applyFill="1" applyBorder="1" applyAlignment="1">
      <alignment horizontal="left" vertical="center" wrapText="1"/>
    </xf>
    <xf numFmtId="0" fontId="12" fillId="10" borderId="32" xfId="0" applyFont="1" applyFill="1" applyBorder="1" applyAlignment="1">
      <alignment horizontal="justify" vertical="center" wrapText="1"/>
    </xf>
    <xf numFmtId="9" fontId="17" fillId="62" borderId="32" xfId="0" applyNumberFormat="1" applyFont="1" applyFill="1" applyBorder="1" applyAlignment="1">
      <alignment horizontal="center" vertical="center"/>
    </xf>
    <xf numFmtId="9" fontId="17" fillId="34" borderId="32" xfId="0" applyNumberFormat="1" applyFont="1" applyFill="1" applyBorder="1" applyAlignment="1">
      <alignment horizontal="center" vertical="center"/>
    </xf>
    <xf numFmtId="0" fontId="13" fillId="7" borderId="32" xfId="0" applyFont="1" applyFill="1" applyBorder="1" applyAlignment="1">
      <alignment horizontal="center" vertical="center" wrapText="1"/>
    </xf>
    <xf numFmtId="0" fontId="13" fillId="8" borderId="32" xfId="0" applyFont="1" applyFill="1" applyBorder="1" applyAlignment="1">
      <alignment horizontal="center" vertical="center" wrapText="1"/>
    </xf>
    <xf numFmtId="0" fontId="13" fillId="9" borderId="32" xfId="0" applyFont="1" applyFill="1" applyBorder="1" applyAlignment="1">
      <alignment horizontal="center" vertical="center" wrapText="1"/>
    </xf>
    <xf numFmtId="0" fontId="17" fillId="39" borderId="32" xfId="0" applyFont="1" applyFill="1" applyBorder="1" applyAlignment="1">
      <alignment horizontal="center" vertical="center"/>
    </xf>
    <xf numFmtId="0" fontId="13" fillId="47" borderId="32" xfId="0" applyFont="1" applyFill="1" applyBorder="1" applyAlignment="1">
      <alignment horizontal="left" vertical="center"/>
    </xf>
    <xf numFmtId="0" fontId="13" fillId="34" borderId="32" xfId="0" applyFont="1" applyFill="1" applyBorder="1" applyAlignment="1">
      <alignment horizontal="left" vertical="center"/>
    </xf>
    <xf numFmtId="0" fontId="13" fillId="48" borderId="32" xfId="0" applyFont="1" applyFill="1" applyBorder="1" applyAlignment="1">
      <alignment horizontal="left" vertical="center" wrapText="1"/>
    </xf>
    <xf numFmtId="0" fontId="13" fillId="48" borderId="32" xfId="0" applyFont="1" applyFill="1" applyBorder="1" applyAlignment="1">
      <alignment horizontal="left" vertical="center"/>
    </xf>
    <xf numFmtId="0" fontId="13" fillId="47" borderId="32" xfId="0" applyFont="1" applyFill="1" applyBorder="1" applyAlignment="1">
      <alignment horizontal="center" vertical="center"/>
    </xf>
    <xf numFmtId="0" fontId="13" fillId="9" borderId="32" xfId="0" applyFont="1" applyFill="1" applyBorder="1" applyAlignment="1">
      <alignment horizontal="left" vertical="center"/>
    </xf>
    <xf numFmtId="0" fontId="13" fillId="0" borderId="32" xfId="0" applyFont="1" applyFill="1" applyBorder="1" applyAlignment="1">
      <alignment horizontal="center" vertical="center" wrapText="1"/>
    </xf>
    <xf numFmtId="0" fontId="13" fillId="35" borderId="32" xfId="0" applyFont="1" applyFill="1" applyBorder="1" applyAlignment="1">
      <alignment horizontal="left" vertical="center"/>
    </xf>
    <xf numFmtId="0" fontId="24" fillId="53" borderId="32" xfId="0" applyFont="1" applyFill="1" applyBorder="1" applyAlignment="1">
      <alignment horizontal="center" vertical="center" wrapText="1"/>
    </xf>
    <xf numFmtId="167" fontId="14" fillId="63" borderId="32" xfId="0" applyNumberFormat="1" applyFont="1" applyFill="1" applyBorder="1" applyAlignment="1">
      <alignment horizontal="center" vertical="center"/>
    </xf>
    <xf numFmtId="167" fontId="14" fillId="68" borderId="32" xfId="0" applyNumberFormat="1" applyFont="1" applyFill="1" applyBorder="1" applyAlignment="1">
      <alignment horizontal="center" vertical="center"/>
    </xf>
    <xf numFmtId="167" fontId="14" fillId="67" borderId="32" xfId="0" applyNumberFormat="1" applyFont="1" applyFill="1" applyBorder="1" applyAlignment="1">
      <alignment horizontal="center" vertical="center"/>
    </xf>
    <xf numFmtId="0" fontId="13" fillId="39" borderId="32" xfId="0" applyFont="1" applyFill="1" applyBorder="1" applyAlignment="1">
      <alignment horizontal="left" vertical="center"/>
    </xf>
    <xf numFmtId="0" fontId="17" fillId="34" borderId="32" xfId="0" applyNumberFormat="1" applyFont="1" applyFill="1" applyBorder="1" applyAlignment="1">
      <alignment horizontal="center" vertical="center"/>
    </xf>
    <xf numFmtId="10" fontId="17" fillId="34" borderId="32" xfId="0" applyNumberFormat="1" applyFont="1" applyFill="1" applyBorder="1" applyAlignment="1">
      <alignment horizontal="center" vertical="center"/>
    </xf>
    <xf numFmtId="9" fontId="11" fillId="47" borderId="32" xfId="0" applyNumberFormat="1" applyFont="1" applyFill="1" applyBorder="1" applyAlignment="1">
      <alignment horizontal="center" vertical="center"/>
    </xf>
    <xf numFmtId="0" fontId="11" fillId="47" borderId="32" xfId="0" applyFont="1" applyFill="1" applyBorder="1" applyAlignment="1">
      <alignment horizontal="center" vertical="center"/>
    </xf>
    <xf numFmtId="9" fontId="17" fillId="61" borderId="32" xfId="0" applyNumberFormat="1" applyFont="1" applyFill="1" applyBorder="1" applyAlignment="1">
      <alignment horizontal="center" vertical="center"/>
    </xf>
    <xf numFmtId="1" fontId="11" fillId="47" borderId="32" xfId="0" applyNumberFormat="1" applyFont="1" applyFill="1" applyBorder="1" applyAlignment="1">
      <alignment horizontal="center" vertical="center"/>
    </xf>
    <xf numFmtId="0" fontId="13" fillId="2" borderId="32" xfId="0" applyFont="1" applyFill="1" applyBorder="1" applyAlignment="1">
      <alignment horizontal="center" vertical="center" wrapText="1"/>
    </xf>
    <xf numFmtId="0" fontId="17" fillId="47" borderId="32" xfId="0" applyFont="1" applyFill="1" applyBorder="1" applyAlignment="1">
      <alignment horizontal="center" vertical="center" wrapText="1"/>
    </xf>
    <xf numFmtId="0" fontId="11" fillId="47" borderId="32" xfId="0" applyFont="1" applyFill="1" applyBorder="1" applyAlignment="1">
      <alignment horizontal="center" vertical="center" wrapText="1"/>
    </xf>
    <xf numFmtId="0" fontId="11" fillId="39" borderId="32" xfId="0" applyFont="1" applyFill="1" applyBorder="1" applyAlignment="1">
      <alignment horizontal="center" vertical="center" wrapText="1"/>
    </xf>
    <xf numFmtId="167" fontId="14" fillId="39" borderId="32" xfId="0" applyNumberFormat="1" applyFont="1" applyFill="1" applyBorder="1" applyAlignment="1">
      <alignment horizontal="center" vertical="center" wrapText="1"/>
    </xf>
    <xf numFmtId="9" fontId="17" fillId="47" borderId="32" xfId="0" applyNumberFormat="1" applyFont="1" applyFill="1" applyBorder="1" applyAlignment="1">
      <alignment horizontal="center" vertical="center" wrapText="1"/>
    </xf>
    <xf numFmtId="0" fontId="17" fillId="34" borderId="32" xfId="0" applyFont="1" applyFill="1" applyBorder="1" applyAlignment="1">
      <alignment horizontal="center" vertical="center" wrapText="1"/>
    </xf>
    <xf numFmtId="0" fontId="12" fillId="16" borderId="32" xfId="0" applyFont="1" applyFill="1" applyBorder="1" applyAlignment="1">
      <alignment horizontal="justify" vertical="center" wrapText="1"/>
    </xf>
    <xf numFmtId="0" fontId="13" fillId="35" borderId="32" xfId="0" applyFont="1" applyFill="1" applyBorder="1" applyAlignment="1">
      <alignment horizontal="left" vertical="center" wrapText="1"/>
    </xf>
    <xf numFmtId="0" fontId="13" fillId="47" borderId="32" xfId="0" applyFont="1" applyFill="1" applyBorder="1" applyAlignment="1">
      <alignment horizontal="center" vertical="center" wrapText="1"/>
    </xf>
    <xf numFmtId="0" fontId="13" fillId="47" borderId="32" xfId="0" applyFont="1" applyFill="1" applyBorder="1" applyAlignment="1">
      <alignment horizontal="left" vertical="center" wrapText="1"/>
    </xf>
    <xf numFmtId="0" fontId="17" fillId="35" borderId="32" xfId="0" applyFont="1" applyFill="1" applyBorder="1" applyAlignment="1">
      <alignment horizontal="center" vertical="center" wrapText="1"/>
    </xf>
    <xf numFmtId="0" fontId="13" fillId="34" borderId="32" xfId="0" applyFont="1" applyFill="1" applyBorder="1" applyAlignment="1">
      <alignment horizontal="center" vertical="center"/>
    </xf>
    <xf numFmtId="165" fontId="17" fillId="47" borderId="32" xfId="0" applyNumberFormat="1" applyFont="1" applyFill="1" applyBorder="1" applyAlignment="1">
      <alignment horizontal="center" vertical="center"/>
    </xf>
    <xf numFmtId="0" fontId="13" fillId="9" borderId="32" xfId="0" applyFont="1" applyFill="1" applyBorder="1" applyAlignment="1">
      <alignment horizontal="justify" vertical="center"/>
    </xf>
    <xf numFmtId="0" fontId="12" fillId="16" borderId="32" xfId="0" applyFont="1" applyFill="1" applyBorder="1" applyAlignment="1">
      <alignment horizontal="center" vertical="center" wrapText="1"/>
    </xf>
    <xf numFmtId="0" fontId="12" fillId="37" borderId="32" xfId="0" applyFont="1" applyFill="1" applyBorder="1" applyAlignment="1">
      <alignment horizontal="justify" vertical="center" wrapText="1"/>
    </xf>
    <xf numFmtId="0" fontId="12" fillId="25" borderId="32" xfId="0" applyFont="1" applyFill="1" applyBorder="1" applyAlignment="1">
      <alignment horizontal="justify" vertical="center" wrapText="1"/>
    </xf>
    <xf numFmtId="9" fontId="17" fillId="47" borderId="32" xfId="2" applyFont="1" applyFill="1" applyBorder="1" applyAlignment="1">
      <alignment horizontal="center" vertical="center"/>
    </xf>
    <xf numFmtId="9" fontId="17" fillId="42" borderId="32" xfId="0" applyNumberFormat="1" applyFont="1" applyFill="1" applyBorder="1" applyAlignment="1">
      <alignment horizontal="center" vertical="center"/>
    </xf>
    <xf numFmtId="9" fontId="17" fillId="70" borderId="32" xfId="0" applyNumberFormat="1" applyFont="1" applyFill="1" applyBorder="1" applyAlignment="1">
      <alignment horizontal="center" vertical="center"/>
    </xf>
    <xf numFmtId="167" fontId="14" fillId="64" borderId="32" xfId="0" applyNumberFormat="1" applyFont="1" applyFill="1" applyBorder="1" applyAlignment="1">
      <alignment horizontal="center" vertical="center"/>
    </xf>
    <xf numFmtId="9" fontId="17" fillId="46" borderId="32" xfId="0" applyNumberFormat="1" applyFont="1" applyFill="1" applyBorder="1" applyAlignment="1">
      <alignment horizontal="center" vertical="center"/>
    </xf>
    <xf numFmtId="0" fontId="17" fillId="64" borderId="32" xfId="0" applyFont="1" applyFill="1" applyBorder="1" applyAlignment="1">
      <alignment horizontal="center" vertical="center"/>
    </xf>
    <xf numFmtId="9" fontId="17" fillId="64" borderId="32" xfId="0" applyNumberFormat="1" applyFont="1" applyFill="1" applyBorder="1" applyAlignment="1">
      <alignment horizontal="center" vertical="center"/>
    </xf>
    <xf numFmtId="167" fontId="17" fillId="64" borderId="32" xfId="0" applyNumberFormat="1" applyFont="1" applyFill="1" applyBorder="1" applyAlignment="1">
      <alignment horizontal="center" vertical="center"/>
    </xf>
    <xf numFmtId="0" fontId="11" fillId="56" borderId="32" xfId="0" applyFont="1" applyFill="1" applyBorder="1" applyAlignment="1">
      <alignment horizontal="center" vertical="center"/>
    </xf>
    <xf numFmtId="168" fontId="17" fillId="42" borderId="32" xfId="0" applyNumberFormat="1" applyFont="1" applyFill="1" applyBorder="1" applyAlignment="1">
      <alignment horizontal="center" vertical="center"/>
    </xf>
    <xf numFmtId="0" fontId="17" fillId="46" borderId="32" xfId="0" applyFont="1" applyFill="1" applyBorder="1" applyAlignment="1">
      <alignment horizontal="center" vertical="center"/>
    </xf>
    <xf numFmtId="168" fontId="17" fillId="71" borderId="32" xfId="0" applyNumberFormat="1" applyFont="1" applyFill="1" applyBorder="1" applyAlignment="1">
      <alignment horizontal="center" vertical="center"/>
    </xf>
    <xf numFmtId="9" fontId="17" fillId="42" borderId="32" xfId="0" applyNumberFormat="1" applyFont="1" applyFill="1" applyBorder="1" applyAlignment="1">
      <alignment horizontal="center" vertical="center" wrapText="1"/>
    </xf>
    <xf numFmtId="0" fontId="11" fillId="42" borderId="32" xfId="0" applyFont="1" applyFill="1" applyBorder="1" applyAlignment="1">
      <alignment horizontal="center" vertical="center" wrapText="1"/>
    </xf>
    <xf numFmtId="167" fontId="14" fillId="42" borderId="32" xfId="0" applyNumberFormat="1" applyFont="1" applyFill="1" applyBorder="1" applyAlignment="1">
      <alignment horizontal="center" vertical="center" wrapText="1"/>
    </xf>
    <xf numFmtId="0" fontId="11" fillId="64" borderId="32" xfId="0" applyFont="1" applyFill="1" applyBorder="1" applyAlignment="1">
      <alignment horizontal="center" vertical="center"/>
    </xf>
    <xf numFmtId="10" fontId="17" fillId="64" borderId="32" xfId="0" applyNumberFormat="1" applyFont="1" applyFill="1" applyBorder="1" applyAlignment="1">
      <alignment horizontal="center" vertical="center"/>
    </xf>
    <xf numFmtId="168" fontId="17" fillId="64" borderId="32" xfId="0" applyNumberFormat="1" applyFont="1" applyFill="1" applyBorder="1" applyAlignment="1">
      <alignment horizontal="center" vertical="center"/>
    </xf>
    <xf numFmtId="2" fontId="17" fillId="64" borderId="32" xfId="0" applyNumberFormat="1" applyFont="1" applyFill="1" applyBorder="1" applyAlignment="1">
      <alignment horizontal="center" vertical="center"/>
    </xf>
    <xf numFmtId="0" fontId="17" fillId="72" borderId="32" xfId="0" applyFont="1" applyFill="1" applyBorder="1" applyAlignment="1">
      <alignment horizontal="center" vertical="center"/>
    </xf>
    <xf numFmtId="0" fontId="11" fillId="72" borderId="32" xfId="0" applyFont="1" applyFill="1" applyBorder="1" applyAlignment="1">
      <alignment horizontal="center" vertical="center"/>
    </xf>
    <xf numFmtId="167" fontId="14" fillId="66" borderId="32" xfId="0" applyNumberFormat="1" applyFont="1" applyFill="1" applyBorder="1" applyAlignment="1">
      <alignment horizontal="center" vertical="center"/>
    </xf>
    <xf numFmtId="0" fontId="17" fillId="54" borderId="32" xfId="0" applyFont="1" applyFill="1" applyBorder="1" applyAlignment="1">
      <alignment horizontal="center" vertical="center" wrapText="1"/>
    </xf>
    <xf numFmtId="0" fontId="11" fillId="54" borderId="32" xfId="0" applyFont="1" applyFill="1" applyBorder="1" applyAlignment="1">
      <alignment horizontal="center" vertical="center" wrapText="1"/>
    </xf>
    <xf numFmtId="167" fontId="14" fillId="67" borderId="32" xfId="0" applyNumberFormat="1" applyFont="1" applyFill="1" applyBorder="1" applyAlignment="1">
      <alignment horizontal="center" vertical="center" wrapText="1"/>
    </xf>
    <xf numFmtId="0" fontId="17" fillId="42" borderId="32" xfId="0" applyNumberFormat="1" applyFont="1" applyFill="1" applyBorder="1" applyAlignment="1">
      <alignment horizontal="center" vertical="center"/>
    </xf>
    <xf numFmtId="0" fontId="26" fillId="60" borderId="6" xfId="0" applyFont="1" applyFill="1" applyBorder="1" applyAlignment="1">
      <alignment horizontal="center" vertical="center" wrapText="1"/>
    </xf>
    <xf numFmtId="0" fontId="27" fillId="60" borderId="32" xfId="0" applyFont="1" applyFill="1" applyBorder="1" applyAlignment="1">
      <alignment horizontal="center" vertical="center" wrapText="1"/>
    </xf>
    <xf numFmtId="0" fontId="12" fillId="6" borderId="32" xfId="0" applyFont="1" applyFill="1" applyBorder="1" applyAlignment="1">
      <alignment horizontal="center" vertical="center" wrapText="1"/>
    </xf>
    <xf numFmtId="0" fontId="12" fillId="42" borderId="32" xfId="0" applyFont="1" applyFill="1" applyBorder="1" applyAlignment="1">
      <alignment horizontal="center" vertical="center"/>
    </xf>
    <xf numFmtId="9" fontId="11" fillId="42" borderId="32" xfId="0" applyNumberFormat="1" applyFont="1" applyFill="1" applyBorder="1" applyAlignment="1">
      <alignment horizontal="center" vertical="center"/>
    </xf>
    <xf numFmtId="9" fontId="11" fillId="70" borderId="32" xfId="0" applyNumberFormat="1" applyFont="1" applyFill="1" applyBorder="1" applyAlignment="1">
      <alignment horizontal="center" vertical="center"/>
    </xf>
    <xf numFmtId="9" fontId="11" fillId="34" borderId="32" xfId="0" applyNumberFormat="1" applyFont="1" applyFill="1" applyBorder="1" applyAlignment="1">
      <alignment horizontal="center" vertical="center"/>
    </xf>
    <xf numFmtId="0" fontId="11" fillId="47" borderId="32" xfId="0" applyNumberFormat="1" applyFont="1" applyFill="1" applyBorder="1" applyAlignment="1">
      <alignment horizontal="center" vertical="center"/>
    </xf>
    <xf numFmtId="0" fontId="11" fillId="35" borderId="32" xfId="0" applyFont="1" applyFill="1" applyBorder="1" applyAlignment="1">
      <alignment horizontal="center" vertical="center"/>
    </xf>
    <xf numFmtId="9" fontId="11" fillId="35" borderId="32" xfId="0" applyNumberFormat="1" applyFont="1" applyFill="1" applyBorder="1" applyAlignment="1">
      <alignment horizontal="center" vertical="center"/>
    </xf>
    <xf numFmtId="9" fontId="12" fillId="61" borderId="32" xfId="0" applyNumberFormat="1" applyFont="1" applyFill="1" applyBorder="1" applyAlignment="1">
      <alignment horizontal="center" vertical="center"/>
    </xf>
    <xf numFmtId="9" fontId="11" fillId="48" borderId="32" xfId="0" applyNumberFormat="1" applyFont="1" applyFill="1" applyBorder="1" applyAlignment="1">
      <alignment horizontal="center" vertical="center"/>
    </xf>
    <xf numFmtId="9" fontId="11" fillId="62" borderId="32" xfId="0" applyNumberFormat="1" applyFont="1" applyFill="1" applyBorder="1" applyAlignment="1">
      <alignment horizontal="center" vertical="center"/>
    </xf>
    <xf numFmtId="9" fontId="11" fillId="46" borderId="32" xfId="0" applyNumberFormat="1" applyFont="1" applyFill="1" applyBorder="1" applyAlignment="1">
      <alignment horizontal="center" vertical="center"/>
    </xf>
    <xf numFmtId="0" fontId="11" fillId="48" borderId="32" xfId="0" applyFont="1" applyFill="1" applyBorder="1" applyAlignment="1">
      <alignment horizontal="center" vertical="center"/>
    </xf>
    <xf numFmtId="168" fontId="11" fillId="42" borderId="32" xfId="0" applyNumberFormat="1" applyFont="1" applyFill="1" applyBorder="1" applyAlignment="1">
      <alignment horizontal="center" vertical="center"/>
    </xf>
    <xf numFmtId="9" fontId="11" fillId="64" borderId="32" xfId="0" applyNumberFormat="1" applyFont="1" applyFill="1" applyBorder="1" applyAlignment="1">
      <alignment horizontal="center" vertical="center"/>
    </xf>
    <xf numFmtId="10" fontId="11" fillId="64" borderId="32" xfId="0" applyNumberFormat="1" applyFont="1" applyFill="1" applyBorder="1" applyAlignment="1">
      <alignment horizontal="center" vertical="center"/>
    </xf>
    <xf numFmtId="167" fontId="11" fillId="47" borderId="32" xfId="0" applyNumberFormat="1" applyFont="1" applyFill="1" applyBorder="1" applyAlignment="1">
      <alignment horizontal="center" vertical="center"/>
    </xf>
    <xf numFmtId="167" fontId="11" fillId="64" borderId="32" xfId="0" applyNumberFormat="1" applyFont="1" applyFill="1" applyBorder="1" applyAlignment="1">
      <alignment horizontal="center" vertical="center"/>
    </xf>
    <xf numFmtId="0" fontId="11" fillId="42" borderId="32" xfId="0" applyNumberFormat="1" applyFont="1" applyFill="1" applyBorder="1" applyAlignment="1">
      <alignment horizontal="center" vertical="center"/>
    </xf>
    <xf numFmtId="0" fontId="11" fillId="56" borderId="32" xfId="0" applyNumberFormat="1" applyFont="1" applyFill="1" applyBorder="1" applyAlignment="1">
      <alignment horizontal="center" vertical="center"/>
    </xf>
    <xf numFmtId="9" fontId="11" fillId="56" borderId="32" xfId="0" applyNumberFormat="1" applyFont="1" applyFill="1" applyBorder="1" applyAlignment="1">
      <alignment horizontal="center" vertical="center"/>
    </xf>
    <xf numFmtId="0" fontId="11" fillId="34" borderId="32" xfId="0" applyNumberFormat="1" applyFont="1" applyFill="1" applyBorder="1" applyAlignment="1">
      <alignment horizontal="center" vertical="center"/>
    </xf>
    <xf numFmtId="10" fontId="12" fillId="34" borderId="32" xfId="0" applyNumberFormat="1" applyFont="1" applyFill="1" applyBorder="1" applyAlignment="1">
      <alignment horizontal="center" vertical="center"/>
    </xf>
    <xf numFmtId="9" fontId="11" fillId="61" borderId="32" xfId="0" applyNumberFormat="1" applyFont="1" applyFill="1" applyBorder="1" applyAlignment="1">
      <alignment horizontal="center" vertical="center"/>
    </xf>
    <xf numFmtId="9" fontId="11" fillId="71" borderId="32" xfId="0" applyNumberFormat="1" applyFont="1" applyFill="1" applyBorder="1" applyAlignment="1">
      <alignment horizontal="center" vertical="center"/>
    </xf>
    <xf numFmtId="9" fontId="12" fillId="47" borderId="32" xfId="0" applyNumberFormat="1" applyFont="1" applyFill="1" applyBorder="1" applyAlignment="1">
      <alignment horizontal="center" vertical="center" wrapText="1"/>
    </xf>
    <xf numFmtId="0" fontId="11" fillId="34" borderId="32" xfId="0" applyFont="1" applyFill="1" applyBorder="1" applyAlignment="1">
      <alignment horizontal="center" vertical="center" wrapText="1"/>
    </xf>
    <xf numFmtId="9" fontId="11" fillId="42" borderId="32" xfId="0" applyNumberFormat="1" applyFont="1" applyFill="1" applyBorder="1" applyAlignment="1">
      <alignment horizontal="center" vertical="center" wrapText="1"/>
    </xf>
    <xf numFmtId="9" fontId="11" fillId="47" borderId="32" xfId="0" applyNumberFormat="1" applyFont="1" applyFill="1" applyBorder="1" applyAlignment="1">
      <alignment horizontal="center" vertical="center" wrapText="1"/>
    </xf>
    <xf numFmtId="0" fontId="11" fillId="35" borderId="32" xfId="0" applyFont="1" applyFill="1" applyBorder="1" applyAlignment="1">
      <alignment horizontal="center" vertical="center" wrapText="1"/>
    </xf>
    <xf numFmtId="9" fontId="11" fillId="64" borderId="32" xfId="2" applyFont="1" applyFill="1" applyBorder="1" applyAlignment="1">
      <alignment horizontal="center" vertical="center"/>
    </xf>
    <xf numFmtId="168" fontId="11" fillId="64" borderId="32" xfId="0" applyNumberFormat="1" applyFont="1" applyFill="1" applyBorder="1" applyAlignment="1">
      <alignment horizontal="center" vertical="center"/>
    </xf>
    <xf numFmtId="167" fontId="11" fillId="34" borderId="32" xfId="0" applyNumberFormat="1" applyFont="1" applyFill="1" applyBorder="1" applyAlignment="1">
      <alignment horizontal="center" vertical="center"/>
    </xf>
    <xf numFmtId="9" fontId="11" fillId="34" borderId="32" xfId="2" applyFont="1" applyFill="1" applyBorder="1" applyAlignment="1">
      <alignment horizontal="center" vertical="center"/>
    </xf>
    <xf numFmtId="165" fontId="11" fillId="25" borderId="32" xfId="0" applyNumberFormat="1" applyFont="1" applyFill="1" applyBorder="1" applyAlignment="1">
      <alignment horizontal="center" vertical="center"/>
    </xf>
    <xf numFmtId="0" fontId="28" fillId="34" borderId="1" xfId="0" applyFont="1" applyFill="1" applyBorder="1" applyAlignment="1">
      <alignment horizontal="center"/>
    </xf>
    <xf numFmtId="0" fontId="17" fillId="60" borderId="32" xfId="0" applyFont="1" applyFill="1" applyBorder="1" applyAlignment="1">
      <alignment horizontal="center" vertical="center" wrapText="1"/>
    </xf>
    <xf numFmtId="0" fontId="17" fillId="6" borderId="32" xfId="0" applyFont="1" applyFill="1" applyBorder="1" applyAlignment="1">
      <alignment horizontal="left" vertical="center" wrapText="1"/>
    </xf>
    <xf numFmtId="0" fontId="28" fillId="34" borderId="0" xfId="0" applyFont="1" applyFill="1"/>
    <xf numFmtId="0" fontId="28" fillId="34" borderId="0" xfId="0" applyFont="1" applyFill="1" applyAlignment="1"/>
    <xf numFmtId="0" fontId="29" fillId="60" borderId="6" xfId="0" applyFont="1" applyFill="1" applyBorder="1" applyAlignment="1">
      <alignment horizontal="center" vertical="center" wrapText="1"/>
    </xf>
    <xf numFmtId="0" fontId="11" fillId="66" borderId="32" xfId="0" applyFont="1" applyFill="1" applyBorder="1" applyAlignment="1">
      <alignment horizontal="center" vertical="center"/>
    </xf>
    <xf numFmtId="9" fontId="17" fillId="56" borderId="32" xfId="0" applyNumberFormat="1" applyFont="1" applyFill="1" applyBorder="1" applyAlignment="1">
      <alignment horizontal="center" vertical="center"/>
    </xf>
    <xf numFmtId="165" fontId="11" fillId="38" borderId="32" xfId="0" applyNumberFormat="1" applyFont="1" applyFill="1" applyBorder="1" applyAlignment="1">
      <alignment horizontal="center" vertical="center"/>
    </xf>
    <xf numFmtId="0" fontId="13" fillId="40" borderId="32" xfId="0" applyFont="1" applyFill="1" applyBorder="1" applyAlignment="1">
      <alignment horizontal="center" vertical="center" wrapText="1"/>
    </xf>
    <xf numFmtId="0" fontId="12" fillId="73" borderId="32" xfId="0" applyFont="1" applyFill="1" applyBorder="1" applyAlignment="1">
      <alignment horizontal="justify" vertical="center" wrapText="1"/>
    </xf>
    <xf numFmtId="0" fontId="12" fillId="74" borderId="32" xfId="0" applyFont="1" applyFill="1" applyBorder="1" applyAlignment="1">
      <alignment horizontal="justify" vertical="center" wrapText="1"/>
    </xf>
    <xf numFmtId="0" fontId="24" fillId="75" borderId="5" xfId="0" applyFont="1" applyFill="1" applyBorder="1" applyAlignment="1">
      <alignment horizontal="center" vertical="center" wrapText="1"/>
    </xf>
    <xf numFmtId="9" fontId="11" fillId="25" borderId="32" xfId="0" applyNumberFormat="1" applyFont="1" applyFill="1" applyBorder="1" applyAlignment="1">
      <alignment horizontal="center" vertical="center"/>
    </xf>
    <xf numFmtId="0" fontId="13" fillId="44" borderId="32" xfId="0" applyFont="1" applyFill="1" applyBorder="1" applyAlignment="1">
      <alignment horizontal="center" vertical="center" wrapText="1"/>
    </xf>
    <xf numFmtId="0" fontId="13" fillId="46" borderId="32" xfId="0" applyFont="1" applyFill="1" applyBorder="1" applyAlignment="1">
      <alignment horizontal="center" vertical="center" wrapText="1"/>
    </xf>
    <xf numFmtId="0" fontId="13" fillId="55" borderId="32" xfId="0" applyFont="1" applyFill="1" applyBorder="1" applyAlignment="1">
      <alignment horizontal="center" vertical="center" wrapText="1"/>
    </xf>
    <xf numFmtId="0" fontId="13" fillId="56" borderId="32" xfId="0" applyFont="1" applyFill="1" applyBorder="1" applyAlignment="1">
      <alignment horizontal="center" vertical="center" wrapText="1"/>
    </xf>
    <xf numFmtId="0" fontId="13" fillId="45" borderId="32" xfId="0" applyFont="1" applyFill="1" applyBorder="1" applyAlignment="1">
      <alignment horizontal="center" vertical="center" wrapText="1"/>
    </xf>
    <xf numFmtId="0" fontId="13" fillId="11" borderId="32" xfId="0" applyFont="1" applyFill="1" applyBorder="1" applyAlignment="1">
      <alignment horizontal="center" vertical="center" wrapText="1"/>
    </xf>
    <xf numFmtId="0" fontId="13" fillId="9" borderId="32" xfId="0" applyFont="1" applyFill="1" applyBorder="1" applyAlignment="1">
      <alignment horizontal="center" vertical="center" wrapText="1"/>
    </xf>
    <xf numFmtId="0" fontId="12" fillId="76" borderId="32" xfId="0" applyFont="1" applyFill="1" applyBorder="1" applyAlignment="1">
      <alignment horizontal="justify" vertical="center" wrapText="1"/>
    </xf>
    <xf numFmtId="0" fontId="13" fillId="77" borderId="32" xfId="0" applyFont="1" applyFill="1" applyBorder="1" applyAlignment="1">
      <alignment horizontal="center" vertical="center" wrapText="1"/>
    </xf>
    <xf numFmtId="0" fontId="13" fillId="38" borderId="32" xfId="0" applyFont="1" applyFill="1" applyBorder="1" applyAlignment="1">
      <alignment horizontal="center" vertical="center" wrapText="1"/>
    </xf>
    <xf numFmtId="0" fontId="13" fillId="78" borderId="32" xfId="0" applyFont="1" applyFill="1" applyBorder="1" applyAlignment="1">
      <alignment horizontal="center" vertical="center"/>
    </xf>
    <xf numFmtId="0" fontId="11" fillId="0" borderId="0" xfId="0" applyFont="1" applyBorder="1"/>
    <xf numFmtId="0" fontId="11" fillId="0" borderId="0" xfId="0" applyFont="1" applyBorder="1" applyAlignment="1">
      <alignment horizontal="center" vertical="center" wrapText="1"/>
    </xf>
    <xf numFmtId="0" fontId="11" fillId="0" borderId="0" xfId="0" applyFont="1" applyBorder="1" applyAlignment="1"/>
    <xf numFmtId="0" fontId="13" fillId="0" borderId="0" xfId="0" applyFont="1" applyBorder="1" applyAlignment="1">
      <alignment horizontal="center" vertical="center" wrapText="1"/>
    </xf>
    <xf numFmtId="0" fontId="12" fillId="0" borderId="0" xfId="0" applyFont="1" applyBorder="1"/>
    <xf numFmtId="0" fontId="15" fillId="83" borderId="36" xfId="0" applyFont="1" applyFill="1" applyBorder="1" applyAlignment="1">
      <alignment horizontal="center" vertical="center" wrapText="1"/>
    </xf>
    <xf numFmtId="0" fontId="11" fillId="0" borderId="0" xfId="0" applyFont="1" applyBorder="1" applyAlignment="1">
      <alignment horizontal="center"/>
    </xf>
    <xf numFmtId="0" fontId="30" fillId="83" borderId="36" xfId="0" applyFont="1" applyFill="1" applyBorder="1" applyAlignment="1">
      <alignment horizontal="center" vertical="center" wrapText="1"/>
    </xf>
    <xf numFmtId="0" fontId="31" fillId="83" borderId="36" xfId="0" applyFont="1" applyFill="1" applyBorder="1" applyAlignment="1">
      <alignment horizontal="center" vertical="center" wrapText="1"/>
    </xf>
    <xf numFmtId="0" fontId="13" fillId="87" borderId="32" xfId="0" applyFont="1" applyFill="1" applyBorder="1" applyAlignment="1">
      <alignment horizontal="center" vertical="center" wrapText="1"/>
    </xf>
    <xf numFmtId="0" fontId="11" fillId="82" borderId="0" xfId="0" applyFont="1" applyFill="1"/>
    <xf numFmtId="0" fontId="35" fillId="79" borderId="36" xfId="0" applyFont="1" applyFill="1" applyBorder="1" applyAlignment="1">
      <alignment horizontal="center" vertical="center"/>
    </xf>
    <xf numFmtId="0" fontId="11" fillId="0" borderId="0" xfId="0" applyFont="1" applyAlignment="1">
      <alignment horizontal="left" vertical="center"/>
    </xf>
    <xf numFmtId="0" fontId="34" fillId="80" borderId="0" xfId="0" applyFont="1" applyFill="1" applyAlignment="1">
      <alignment horizontal="center" vertical="center"/>
    </xf>
    <xf numFmtId="0" fontId="11" fillId="89" borderId="32" xfId="0" applyFont="1" applyFill="1" applyBorder="1" applyAlignment="1">
      <alignment horizontal="justify" vertical="center" wrapText="1"/>
    </xf>
    <xf numFmtId="0" fontId="0" fillId="0" borderId="0" xfId="0" applyFont="1" applyAlignment="1">
      <alignment horizontal="justify" vertical="center" wrapText="1"/>
    </xf>
    <xf numFmtId="0" fontId="24" fillId="86" borderId="43" xfId="0" applyFont="1" applyFill="1" applyBorder="1" applyAlignment="1">
      <alignment horizontal="left" vertical="center" wrapText="1"/>
    </xf>
    <xf numFmtId="0" fontId="13" fillId="88" borderId="44" xfId="0" applyFont="1" applyFill="1" applyBorder="1" applyAlignment="1">
      <alignment horizontal="center" vertical="center" wrapText="1"/>
    </xf>
    <xf numFmtId="0" fontId="6" fillId="0" borderId="17" xfId="0" applyFont="1" applyBorder="1" applyAlignment="1">
      <alignment horizontal="justify" vertical="center" wrapText="1"/>
    </xf>
    <xf numFmtId="0" fontId="6" fillId="0" borderId="17" xfId="0" applyFont="1" applyBorder="1" applyAlignment="1">
      <alignment horizontal="center" vertical="center" wrapText="1"/>
    </xf>
    <xf numFmtId="0" fontId="11" fillId="0" borderId="0" xfId="0" applyFont="1" applyAlignment="1">
      <alignment horizontal="left" vertical="center"/>
    </xf>
    <xf numFmtId="0" fontId="34" fillId="80" borderId="0" xfId="0" applyFont="1" applyFill="1" applyAlignment="1">
      <alignment horizontal="center" vertical="center"/>
    </xf>
    <xf numFmtId="0" fontId="6" fillId="0" borderId="17" xfId="0" applyFont="1" applyBorder="1" applyAlignment="1">
      <alignment horizontal="justify" vertical="center" wrapText="1"/>
    </xf>
    <xf numFmtId="0" fontId="6" fillId="0" borderId="17" xfId="0" applyFont="1" applyBorder="1" applyAlignment="1">
      <alignment horizontal="center" vertical="center" wrapText="1"/>
    </xf>
    <xf numFmtId="0" fontId="0" fillId="0" borderId="17" xfId="0" applyFont="1" applyBorder="1" applyAlignment="1">
      <alignment horizontal="justify" vertical="center" wrapText="1"/>
    </xf>
    <xf numFmtId="0" fontId="13" fillId="90" borderId="32" xfId="0" applyFont="1" applyFill="1" applyBorder="1" applyAlignment="1">
      <alignment horizontal="center" vertical="center" wrapText="1"/>
    </xf>
    <xf numFmtId="0" fontId="13" fillId="91" borderId="32" xfId="0" applyFont="1" applyFill="1" applyBorder="1" applyAlignment="1">
      <alignment horizontal="center" vertical="center"/>
    </xf>
    <xf numFmtId="0" fontId="40" fillId="89" borderId="32" xfId="0" applyFont="1" applyFill="1" applyBorder="1" applyAlignment="1">
      <alignment horizontal="center" vertical="center" textRotation="90" wrapText="1"/>
    </xf>
    <xf numFmtId="0" fontId="13" fillId="9" borderId="44" xfId="0" applyFont="1" applyFill="1" applyBorder="1" applyAlignment="1">
      <alignment horizontal="center" vertical="center"/>
    </xf>
    <xf numFmtId="0" fontId="13" fillId="87" borderId="44" xfId="0" applyFont="1" applyFill="1" applyBorder="1" applyAlignment="1">
      <alignment horizontal="center" vertical="center" wrapText="1"/>
    </xf>
    <xf numFmtId="0" fontId="6" fillId="0" borderId="17" xfId="0" applyFont="1" applyBorder="1" applyAlignment="1">
      <alignment horizontal="justify" vertical="center" wrapText="1"/>
    </xf>
    <xf numFmtId="0" fontId="6" fillId="0" borderId="22" xfId="0" applyFont="1" applyBorder="1" applyAlignment="1">
      <alignment vertical="center" wrapText="1"/>
    </xf>
    <xf numFmtId="0" fontId="13" fillId="9" borderId="44" xfId="0" applyFont="1" applyFill="1" applyBorder="1" applyAlignment="1">
      <alignment horizontal="center" vertical="center" wrapText="1"/>
    </xf>
    <xf numFmtId="0" fontId="6" fillId="0" borderId="17" xfId="0" applyFont="1" applyBorder="1" applyAlignment="1">
      <alignment horizontal="justify" vertical="center" wrapText="1"/>
    </xf>
    <xf numFmtId="0" fontId="6" fillId="0" borderId="17" xfId="0" applyFont="1" applyBorder="1" applyAlignment="1">
      <alignment horizontal="justify" vertical="center" wrapText="1"/>
    </xf>
    <xf numFmtId="0" fontId="11" fillId="0" borderId="0" xfId="0" applyFont="1" applyAlignment="1">
      <alignment horizontal="left" vertical="center"/>
    </xf>
    <xf numFmtId="0" fontId="34" fillId="80" borderId="0" xfId="0" applyFont="1" applyFill="1" applyAlignment="1">
      <alignment horizontal="center" vertical="center"/>
    </xf>
    <xf numFmtId="0" fontId="13" fillId="97" borderId="70" xfId="0" applyFont="1" applyFill="1" applyBorder="1" applyAlignment="1">
      <alignment horizontal="center" vertical="center" wrapText="1"/>
    </xf>
    <xf numFmtId="0" fontId="13" fillId="97" borderId="71" xfId="0" applyFont="1" applyFill="1" applyBorder="1" applyAlignment="1">
      <alignment horizontal="center" vertical="center" wrapText="1"/>
    </xf>
    <xf numFmtId="0" fontId="14" fillId="81" borderId="33" xfId="0" applyFont="1" applyFill="1" applyBorder="1" applyAlignment="1">
      <alignment horizontal="center" vertical="center" wrapText="1"/>
    </xf>
    <xf numFmtId="0" fontId="6" fillId="0" borderId="17"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17" xfId="0" applyFont="1" applyBorder="1" applyAlignment="1">
      <alignment horizontal="justify" vertical="center" wrapText="1"/>
    </xf>
    <xf numFmtId="0" fontId="6" fillId="0" borderId="17" xfId="0" applyFont="1" applyBorder="1" applyAlignment="1">
      <alignment horizontal="justify" vertical="center" wrapText="1"/>
    </xf>
    <xf numFmtId="1" fontId="42" fillId="95" borderId="47" xfId="1" applyNumberFormat="1" applyFont="1" applyFill="1" applyBorder="1" applyAlignment="1" applyProtection="1">
      <alignment horizontal="center" vertical="center" wrapText="1"/>
      <protection locked="0"/>
    </xf>
    <xf numFmtId="1" fontId="41" fillId="95" borderId="47" xfId="1" applyNumberFormat="1" applyFont="1" applyFill="1" applyBorder="1" applyAlignment="1" applyProtection="1">
      <alignment horizontal="center" vertical="center" wrapText="1"/>
      <protection locked="0"/>
    </xf>
    <xf numFmtId="0" fontId="41" fillId="95" borderId="47" xfId="0" applyFont="1" applyFill="1" applyBorder="1" applyAlignment="1" applyProtection="1">
      <alignment horizontal="center" vertical="center" wrapText="1"/>
      <protection locked="0"/>
    </xf>
    <xf numFmtId="1" fontId="42" fillId="94" borderId="47" xfId="1" applyNumberFormat="1" applyFont="1" applyFill="1" applyBorder="1" applyAlignment="1" applyProtection="1">
      <alignment horizontal="center" vertical="center" wrapText="1"/>
      <protection locked="0"/>
    </xf>
    <xf numFmtId="1" fontId="41" fillId="94" borderId="47" xfId="1" applyNumberFormat="1" applyFont="1" applyFill="1" applyBorder="1" applyAlignment="1" applyProtection="1">
      <alignment horizontal="center" vertical="center" wrapText="1"/>
      <protection locked="0"/>
    </xf>
    <xf numFmtId="1" fontId="42" fillId="0" borderId="47" xfId="0" applyNumberFormat="1" applyFont="1" applyFill="1" applyBorder="1" applyAlignment="1" applyProtection="1">
      <alignment horizontal="center" vertical="center" wrapText="1"/>
      <protection locked="0"/>
    </xf>
    <xf numFmtId="0" fontId="41" fillId="93" borderId="47" xfId="0" applyFont="1" applyFill="1" applyBorder="1" applyAlignment="1" applyProtection="1">
      <alignment horizontal="center" vertical="center" wrapText="1"/>
      <protection locked="0"/>
    </xf>
    <xf numFmtId="0" fontId="42" fillId="93" borderId="47" xfId="0" applyFont="1" applyFill="1" applyBorder="1" applyAlignment="1" applyProtection="1">
      <alignment horizontal="center" vertical="center" wrapText="1"/>
      <protection locked="0"/>
    </xf>
    <xf numFmtId="0" fontId="41" fillId="92" borderId="47" xfId="0" applyFont="1" applyFill="1" applyBorder="1" applyAlignment="1" applyProtection="1">
      <alignment horizontal="center" vertical="center" wrapText="1"/>
      <protection locked="0"/>
    </xf>
    <xf numFmtId="1" fontId="41" fillId="95" borderId="47" xfId="0" applyNumberFormat="1" applyFont="1" applyFill="1" applyBorder="1" applyAlignment="1" applyProtection="1">
      <alignment horizontal="center" vertical="center" wrapText="1"/>
      <protection locked="0"/>
    </xf>
    <xf numFmtId="1" fontId="43" fillId="95" borderId="47" xfId="1" applyNumberFormat="1" applyFont="1" applyFill="1" applyBorder="1" applyAlignment="1" applyProtection="1">
      <alignment horizontal="center" vertical="center" wrapText="1"/>
      <protection locked="0"/>
    </xf>
    <xf numFmtId="0" fontId="44" fillId="96" borderId="32" xfId="0" applyFont="1" applyFill="1" applyBorder="1" applyAlignment="1">
      <alignment horizontal="center" vertical="center"/>
    </xf>
    <xf numFmtId="167" fontId="45" fillId="96" borderId="32" xfId="0" applyNumberFormat="1" applyFont="1" applyFill="1" applyBorder="1" applyAlignment="1">
      <alignment horizontal="center" vertical="center"/>
    </xf>
    <xf numFmtId="0" fontId="44" fillId="34" borderId="32" xfId="0" applyFont="1" applyFill="1" applyBorder="1" applyAlignment="1">
      <alignment horizontal="center" vertical="center"/>
    </xf>
    <xf numFmtId="167" fontId="45" fillId="34" borderId="32" xfId="0" applyNumberFormat="1" applyFont="1" applyFill="1" applyBorder="1" applyAlignment="1">
      <alignment horizontal="center" vertical="center"/>
    </xf>
    <xf numFmtId="0" fontId="44" fillId="64" borderId="32" xfId="0" applyFont="1" applyFill="1" applyBorder="1" applyAlignment="1">
      <alignment horizontal="center" vertical="center"/>
    </xf>
    <xf numFmtId="167" fontId="45" fillId="64" borderId="32" xfId="0" applyNumberFormat="1" applyFont="1" applyFill="1" applyBorder="1" applyAlignment="1">
      <alignment horizontal="center" vertical="center"/>
    </xf>
    <xf numFmtId="0" fontId="6" fillId="0" borderId="45" xfId="0" applyFont="1" applyBorder="1" applyAlignment="1">
      <alignment horizontal="center" vertical="center" wrapText="1"/>
    </xf>
    <xf numFmtId="0" fontId="13" fillId="9" borderId="44" xfId="0" applyFont="1" applyFill="1" applyBorder="1" applyAlignment="1">
      <alignment horizontal="center" vertical="center"/>
    </xf>
    <xf numFmtId="0" fontId="13" fillId="88" borderId="44" xfId="0" applyFont="1" applyFill="1" applyBorder="1" applyAlignment="1">
      <alignment horizontal="center" vertical="center" wrapText="1"/>
    </xf>
    <xf numFmtId="10" fontId="46" fillId="28" borderId="32" xfId="2" quotePrefix="1" applyNumberFormat="1" applyFont="1" applyFill="1" applyBorder="1" applyAlignment="1">
      <alignment horizontal="center" vertical="center" wrapText="1"/>
    </xf>
    <xf numFmtId="166" fontId="46" fillId="28" borderId="32" xfId="3" quotePrefix="1" applyNumberFormat="1" applyFont="1" applyFill="1" applyBorder="1" applyAlignment="1">
      <alignment horizontal="center" vertical="center" wrapText="1"/>
    </xf>
    <xf numFmtId="0" fontId="47" fillId="0" borderId="80" xfId="0" applyFont="1" applyFill="1" applyBorder="1"/>
    <xf numFmtId="0" fontId="47" fillId="0" borderId="81" xfId="0" applyFont="1" applyFill="1" applyBorder="1"/>
    <xf numFmtId="0" fontId="48" fillId="0" borderId="82" xfId="3" quotePrefix="1" applyFont="1" applyFill="1" applyBorder="1" applyAlignment="1">
      <alignment horizontal="left" vertical="center" wrapText="1"/>
    </xf>
    <xf numFmtId="0" fontId="48" fillId="98" borderId="82" xfId="3" quotePrefix="1" applyFont="1" applyFill="1" applyBorder="1" applyAlignment="1">
      <alignment horizontal="left" vertical="center" wrapText="1"/>
    </xf>
    <xf numFmtId="0" fontId="34" fillId="86" borderId="37" xfId="0" applyFont="1" applyFill="1" applyBorder="1" applyAlignment="1">
      <alignment horizontal="left" vertical="center" wrapText="1"/>
    </xf>
    <xf numFmtId="0" fontId="49" fillId="86" borderId="37" xfId="0" applyFont="1" applyFill="1" applyBorder="1" applyAlignment="1">
      <alignment horizontal="center" vertical="center" wrapText="1"/>
    </xf>
    <xf numFmtId="0" fontId="0" fillId="65" borderId="32" xfId="0" applyFill="1" applyBorder="1"/>
    <xf numFmtId="0" fontId="0" fillId="0" borderId="0" xfId="0"/>
    <xf numFmtId="0" fontId="51" fillId="87" borderId="32" xfId="0" applyFont="1" applyFill="1" applyBorder="1" applyAlignment="1">
      <alignment horizontal="center" vertical="center" wrapText="1"/>
    </xf>
    <xf numFmtId="0" fontId="14" fillId="81" borderId="32" xfId="0" applyFont="1" applyFill="1" applyBorder="1" applyAlignment="1">
      <alignment horizontal="center" vertical="center" textRotation="90" wrapText="1"/>
    </xf>
    <xf numFmtId="0" fontId="13" fillId="9" borderId="32" xfId="0" applyFont="1" applyFill="1" applyBorder="1" applyAlignment="1">
      <alignment horizontal="center" vertical="center"/>
    </xf>
    <xf numFmtId="0" fontId="53" fillId="0" borderId="0" xfId="0" applyFont="1" applyFill="1" applyBorder="1"/>
    <xf numFmtId="0" fontId="53" fillId="0" borderId="0" xfId="0" applyFont="1" applyFill="1" applyBorder="1" applyAlignment="1">
      <alignment horizontal="center" vertical="center"/>
    </xf>
    <xf numFmtId="0" fontId="52" fillId="0" borderId="0" xfId="0" applyFont="1" applyFill="1" applyBorder="1" applyAlignment="1">
      <alignment horizontal="center" vertical="center"/>
    </xf>
    <xf numFmtId="0" fontId="53" fillId="66" borderId="32" xfId="0" applyFont="1" applyFill="1" applyBorder="1"/>
    <xf numFmtId="0" fontId="54" fillId="0" borderId="0" xfId="0" applyFont="1" applyFill="1" applyBorder="1"/>
    <xf numFmtId="164" fontId="55" fillId="99" borderId="32" xfId="0" applyNumberFormat="1" applyFont="1" applyFill="1" applyBorder="1" applyAlignment="1">
      <alignment horizontal="center" vertical="center"/>
    </xf>
    <xf numFmtId="9" fontId="56" fillId="0" borderId="0" xfId="0" applyNumberFormat="1" applyFont="1" applyFill="1" applyBorder="1" applyAlignment="1">
      <alignment vertical="center" wrapText="1"/>
    </xf>
    <xf numFmtId="0" fontId="56" fillId="0" borderId="0" xfId="0" applyFont="1" applyFill="1" applyBorder="1" applyAlignment="1">
      <alignment vertical="center" wrapText="1"/>
    </xf>
    <xf numFmtId="0" fontId="14" fillId="81" borderId="38" xfId="0" applyFont="1" applyFill="1" applyBorder="1" applyAlignment="1">
      <alignment horizontal="center" vertical="center" wrapText="1"/>
    </xf>
    <xf numFmtId="0" fontId="14" fillId="81" borderId="37" xfId="0" applyFont="1" applyFill="1" applyBorder="1" applyAlignment="1">
      <alignment horizontal="center" vertical="center" textRotation="90" wrapText="1"/>
    </xf>
    <xf numFmtId="0" fontId="6" fillId="0" borderId="45" xfId="0" applyFont="1" applyBorder="1" applyAlignment="1">
      <alignment horizontal="center" vertical="center" wrapText="1"/>
    </xf>
    <xf numFmtId="0" fontId="6" fillId="0" borderId="17" xfId="0" applyFont="1" applyBorder="1" applyAlignment="1">
      <alignment horizontal="justify" vertical="center" wrapText="1"/>
    </xf>
    <xf numFmtId="0" fontId="42" fillId="34" borderId="32" xfId="0" applyFont="1" applyFill="1" applyBorder="1" applyAlignment="1">
      <alignment horizontal="center" vertical="center"/>
    </xf>
    <xf numFmtId="0" fontId="41" fillId="34" borderId="47" xfId="0" applyFont="1" applyFill="1" applyBorder="1" applyAlignment="1" applyProtection="1">
      <alignment horizontal="center" vertical="center" wrapText="1"/>
      <protection locked="0"/>
    </xf>
    <xf numFmtId="0" fontId="42" fillId="34" borderId="47" xfId="0" applyFont="1" applyFill="1" applyBorder="1" applyAlignment="1" applyProtection="1">
      <alignment horizontal="center" vertical="center" wrapText="1"/>
      <protection locked="0"/>
    </xf>
    <xf numFmtId="0" fontId="42" fillId="47" borderId="32" xfId="0" applyFont="1" applyFill="1" applyBorder="1" applyAlignment="1">
      <alignment horizontal="center" vertical="center"/>
    </xf>
    <xf numFmtId="9" fontId="41" fillId="34" borderId="47" xfId="0" applyNumberFormat="1" applyFont="1" applyFill="1" applyBorder="1" applyAlignment="1" applyProtection="1">
      <alignment horizontal="center" vertical="center" wrapText="1"/>
      <protection locked="0"/>
    </xf>
    <xf numFmtId="9" fontId="42" fillId="34" borderId="47" xfId="0" applyNumberFormat="1" applyFont="1" applyFill="1" applyBorder="1" applyAlignment="1" applyProtection="1">
      <alignment horizontal="center" vertical="center" wrapText="1"/>
      <protection locked="0"/>
    </xf>
    <xf numFmtId="2" fontId="41" fillId="34" borderId="47" xfId="0" applyNumberFormat="1" applyFont="1" applyFill="1" applyBorder="1" applyAlignment="1" applyProtection="1">
      <alignment horizontal="center" vertical="center" wrapText="1"/>
      <protection locked="0"/>
    </xf>
    <xf numFmtId="2" fontId="42" fillId="34" borderId="47" xfId="0" applyNumberFormat="1" applyFont="1" applyFill="1" applyBorder="1" applyAlignment="1" applyProtection="1">
      <alignment horizontal="center" vertical="center" wrapText="1"/>
      <protection locked="0"/>
    </xf>
    <xf numFmtId="1" fontId="41" fillId="34" borderId="47" xfId="0" applyNumberFormat="1" applyFont="1" applyFill="1" applyBorder="1" applyAlignment="1" applyProtection="1">
      <alignment horizontal="center" vertical="center" wrapText="1"/>
      <protection locked="0"/>
    </xf>
    <xf numFmtId="1" fontId="42" fillId="34" borderId="47" xfId="0" applyNumberFormat="1" applyFont="1" applyFill="1" applyBorder="1" applyAlignment="1" applyProtection="1">
      <alignment horizontal="center" vertical="center" wrapText="1"/>
      <protection locked="0"/>
    </xf>
    <xf numFmtId="1" fontId="42" fillId="94" borderId="47" xfId="0" applyNumberFormat="1" applyFont="1" applyFill="1" applyBorder="1" applyAlignment="1" applyProtection="1">
      <alignment horizontal="center" vertical="center" wrapText="1"/>
      <protection locked="0"/>
    </xf>
    <xf numFmtId="1" fontId="42" fillId="47" borderId="32" xfId="0" applyNumberFormat="1" applyFont="1" applyFill="1" applyBorder="1" applyAlignment="1">
      <alignment horizontal="center" vertical="center"/>
    </xf>
    <xf numFmtId="1" fontId="44" fillId="47" borderId="32" xfId="0" applyNumberFormat="1" applyFont="1" applyFill="1" applyBorder="1" applyAlignment="1">
      <alignment horizontal="center" vertical="center"/>
    </xf>
    <xf numFmtId="0" fontId="44" fillId="39" borderId="32" xfId="0" applyFont="1" applyFill="1" applyBorder="1" applyAlignment="1">
      <alignment horizontal="center" vertical="center"/>
    </xf>
    <xf numFmtId="0" fontId="44" fillId="47" borderId="32" xfId="0" applyFont="1" applyFill="1" applyBorder="1" applyAlignment="1">
      <alignment horizontal="center" vertical="center"/>
    </xf>
    <xf numFmtId="1" fontId="44" fillId="34" borderId="32" xfId="0" applyNumberFormat="1" applyFont="1" applyFill="1" applyBorder="1" applyAlignment="1">
      <alignment horizontal="center" vertical="center"/>
    </xf>
    <xf numFmtId="1" fontId="59" fillId="34" borderId="32" xfId="0" applyNumberFormat="1" applyFont="1" applyFill="1" applyBorder="1" applyAlignment="1">
      <alignment horizontal="center" vertical="center"/>
    </xf>
    <xf numFmtId="1" fontId="60" fillId="94" borderId="32" xfId="0" applyNumberFormat="1" applyFont="1" applyFill="1" applyBorder="1" applyAlignment="1">
      <alignment horizontal="center" vertical="center"/>
    </xf>
    <xf numFmtId="1" fontId="59" fillId="94" borderId="32" xfId="0" applyNumberFormat="1" applyFont="1" applyFill="1" applyBorder="1" applyAlignment="1">
      <alignment horizontal="center" vertical="center"/>
    </xf>
    <xf numFmtId="0" fontId="14" fillId="81" borderId="32" xfId="0" applyFont="1" applyFill="1" applyBorder="1" applyAlignment="1">
      <alignment horizontal="justify" vertical="center" textRotation="90" wrapText="1"/>
    </xf>
    <xf numFmtId="0" fontId="14" fillId="81" borderId="32" xfId="0" applyFont="1" applyFill="1" applyBorder="1" applyAlignment="1">
      <alignment horizontal="center" vertical="center" wrapText="1"/>
    </xf>
    <xf numFmtId="0" fontId="42" fillId="64" borderId="32" xfId="0" applyFont="1" applyFill="1" applyBorder="1" applyAlignment="1">
      <alignment horizontal="center" vertical="center"/>
    </xf>
    <xf numFmtId="1" fontId="62" fillId="42" borderId="32" xfId="0" applyNumberFormat="1" applyFont="1" applyFill="1" applyBorder="1" applyAlignment="1">
      <alignment horizontal="center" vertical="center"/>
    </xf>
    <xf numFmtId="1" fontId="42" fillId="42" borderId="32" xfId="0" applyNumberFormat="1" applyFont="1" applyFill="1" applyBorder="1" applyAlignment="1">
      <alignment horizontal="center" vertical="center"/>
    </xf>
    <xf numFmtId="0" fontId="44" fillId="42" borderId="32" xfId="0" applyFont="1" applyFill="1" applyBorder="1" applyAlignment="1">
      <alignment horizontal="center" vertical="center"/>
    </xf>
    <xf numFmtId="171" fontId="42" fillId="0" borderId="32" xfId="0" applyNumberFormat="1" applyFont="1" applyFill="1" applyBorder="1" applyAlignment="1">
      <alignment horizontal="center" vertical="center"/>
    </xf>
    <xf numFmtId="1" fontId="62" fillId="0" borderId="32" xfId="0" applyNumberFormat="1" applyFont="1" applyFill="1" applyBorder="1" applyAlignment="1">
      <alignment horizontal="center" vertical="center"/>
    </xf>
    <xf numFmtId="1" fontId="42" fillId="0" borderId="32" xfId="0" applyNumberFormat="1" applyFont="1" applyFill="1" applyBorder="1" applyAlignment="1">
      <alignment horizontal="center" vertical="center"/>
    </xf>
    <xf numFmtId="0" fontId="42" fillId="86" borderId="38" xfId="0" applyFont="1" applyFill="1" applyBorder="1" applyAlignment="1">
      <alignment horizontal="center" vertical="center" wrapText="1"/>
    </xf>
    <xf numFmtId="0" fontId="42" fillId="86" borderId="39" xfId="0" applyFont="1" applyFill="1" applyBorder="1" applyAlignment="1">
      <alignment horizontal="center" vertical="center" wrapText="1"/>
    </xf>
    <xf numFmtId="0" fontId="42" fillId="86" borderId="40" xfId="0" applyFont="1" applyFill="1" applyBorder="1" applyAlignment="1">
      <alignment horizontal="center" vertical="center" wrapText="1"/>
    </xf>
    <xf numFmtId="0" fontId="42" fillId="42" borderId="37" xfId="0" applyFont="1" applyFill="1" applyBorder="1" applyAlignment="1">
      <alignment horizontal="center" vertical="center"/>
    </xf>
    <xf numFmtId="0" fontId="62" fillId="42" borderId="37" xfId="0" applyFont="1" applyFill="1" applyBorder="1" applyAlignment="1">
      <alignment horizontal="center" vertical="center"/>
    </xf>
    <xf numFmtId="167" fontId="45" fillId="42" borderId="32" xfId="0" applyNumberFormat="1" applyFont="1" applyFill="1" applyBorder="1" applyAlignment="1">
      <alignment horizontal="center" vertical="center"/>
    </xf>
    <xf numFmtId="0" fontId="42" fillId="42" borderId="32" xfId="0" applyFont="1" applyFill="1" applyBorder="1" applyAlignment="1">
      <alignment horizontal="center" vertical="center"/>
    </xf>
    <xf numFmtId="0" fontId="62" fillId="42" borderId="32" xfId="0" applyFont="1" applyFill="1" applyBorder="1" applyAlignment="1">
      <alignment horizontal="center" vertical="center"/>
    </xf>
    <xf numFmtId="0" fontId="42" fillId="0" borderId="32" xfId="0" applyFont="1" applyFill="1" applyBorder="1" applyAlignment="1">
      <alignment horizontal="center" vertical="center"/>
    </xf>
    <xf numFmtId="0" fontId="44" fillId="0" borderId="32" xfId="0" applyFont="1" applyFill="1" applyBorder="1" applyAlignment="1">
      <alignment horizontal="center" vertical="center"/>
    </xf>
    <xf numFmtId="1" fontId="41" fillId="94" borderId="47" xfId="0" applyNumberFormat="1" applyFont="1" applyFill="1" applyBorder="1" applyAlignment="1" applyProtection="1">
      <alignment horizontal="center" vertical="center" wrapText="1"/>
      <protection locked="0"/>
    </xf>
    <xf numFmtId="1" fontId="41" fillId="0" borderId="47" xfId="0" applyNumberFormat="1" applyFont="1" applyFill="1" applyBorder="1" applyAlignment="1" applyProtection="1">
      <alignment horizontal="center" vertical="center" wrapText="1"/>
      <protection locked="0"/>
    </xf>
    <xf numFmtId="1" fontId="41" fillId="93" borderId="47" xfId="0" applyNumberFormat="1" applyFont="1" applyFill="1" applyBorder="1" applyAlignment="1" applyProtection="1">
      <alignment horizontal="center" vertical="center" wrapText="1"/>
      <protection locked="0"/>
    </xf>
    <xf numFmtId="1" fontId="42" fillId="93" borderId="47" xfId="0" applyNumberFormat="1" applyFont="1" applyFill="1" applyBorder="1" applyAlignment="1" applyProtection="1">
      <alignment horizontal="center" vertical="center" wrapText="1"/>
      <protection locked="0"/>
    </xf>
    <xf numFmtId="0" fontId="42" fillId="90" borderId="17" xfId="0" applyFont="1" applyFill="1" applyBorder="1" applyAlignment="1">
      <alignment horizontal="center" vertical="center"/>
    </xf>
    <xf numFmtId="0" fontId="62" fillId="90" borderId="17" xfId="0" applyFont="1" applyFill="1" applyBorder="1" applyAlignment="1">
      <alignment horizontal="center" vertical="center"/>
    </xf>
    <xf numFmtId="0" fontId="61" fillId="92" borderId="32" xfId="0" applyFont="1" applyFill="1" applyBorder="1" applyAlignment="1">
      <alignment horizontal="center" vertical="center"/>
    </xf>
    <xf numFmtId="0" fontId="44" fillId="92" borderId="32" xfId="0" applyFont="1" applyFill="1" applyBorder="1" applyAlignment="1">
      <alignment horizontal="center" vertical="center"/>
    </xf>
    <xf numFmtId="0" fontId="11" fillId="37" borderId="0" xfId="0" applyFont="1" applyFill="1"/>
    <xf numFmtId="0" fontId="6" fillId="0" borderId="22" xfId="0" applyFont="1" applyBorder="1" applyAlignment="1">
      <alignment horizontal="justify" vertical="center" wrapText="1"/>
    </xf>
    <xf numFmtId="0" fontId="6" fillId="0" borderId="17" xfId="0" applyFont="1" applyBorder="1" applyAlignment="1">
      <alignment horizontal="justify" vertical="center" wrapText="1"/>
    </xf>
    <xf numFmtId="0" fontId="11" fillId="49" borderId="94" xfId="0" applyFont="1" applyFill="1" applyBorder="1" applyAlignment="1">
      <alignment horizontal="center" vertical="center" wrapText="1"/>
    </xf>
    <xf numFmtId="0" fontId="11" fillId="49" borderId="95" xfId="0" applyFont="1" applyFill="1" applyBorder="1" applyAlignment="1">
      <alignment horizontal="center" vertical="center" wrapText="1"/>
    </xf>
    <xf numFmtId="0" fontId="11" fillId="49" borderId="96" xfId="0" applyFont="1" applyFill="1" applyBorder="1" applyAlignment="1">
      <alignment horizontal="center" vertical="center" wrapText="1"/>
    </xf>
    <xf numFmtId="9" fontId="0" fillId="0" borderId="27" xfId="2" applyFont="1" applyBorder="1" applyAlignment="1">
      <alignment horizontal="center" vertical="top" wrapText="1"/>
    </xf>
    <xf numFmtId="9" fontId="0" fillId="0" borderId="28" xfId="2" applyFont="1" applyBorder="1" applyAlignment="1">
      <alignment horizontal="center" vertical="top" wrapText="1"/>
    </xf>
    <xf numFmtId="9" fontId="0" fillId="0" borderId="30" xfId="2" applyFont="1" applyBorder="1" applyAlignment="1">
      <alignment horizontal="center" vertical="top" wrapText="1"/>
    </xf>
    <xf numFmtId="9" fontId="0" fillId="0" borderId="26" xfId="2" applyFont="1" applyBorder="1" applyAlignment="1">
      <alignment horizontal="center" vertical="top" wrapText="1"/>
    </xf>
    <xf numFmtId="0" fontId="12" fillId="0" borderId="2" xfId="0" applyFont="1" applyFill="1" applyBorder="1" applyAlignment="1">
      <alignment horizontal="justify" vertical="center" wrapText="1"/>
    </xf>
    <xf numFmtId="0" fontId="12" fillId="0" borderId="4" xfId="0" applyFont="1" applyFill="1" applyBorder="1" applyAlignment="1">
      <alignment horizontal="justify"/>
    </xf>
    <xf numFmtId="0" fontId="12" fillId="0" borderId="2" xfId="0" applyFont="1" applyBorder="1" applyAlignment="1">
      <alignment horizontal="justify" vertical="center" wrapText="1"/>
    </xf>
    <xf numFmtId="0" fontId="12" fillId="0" borderId="4" xfId="0" applyFont="1" applyBorder="1" applyAlignment="1">
      <alignment horizontal="justify"/>
    </xf>
    <xf numFmtId="0" fontId="12" fillId="2" borderId="2" xfId="0" applyFont="1" applyFill="1" applyBorder="1" applyAlignment="1">
      <alignment horizontal="justify" vertical="center" wrapText="1"/>
    </xf>
    <xf numFmtId="0" fontId="12" fillId="2" borderId="2" xfId="0" applyFont="1" applyFill="1" applyBorder="1" applyAlignment="1">
      <alignment horizontal="left" vertical="center" wrapText="1"/>
    </xf>
    <xf numFmtId="0" fontId="12" fillId="0" borderId="4" xfId="0" applyFont="1" applyBorder="1"/>
    <xf numFmtId="0" fontId="13" fillId="0" borderId="2" xfId="0" applyFont="1" applyBorder="1" applyAlignment="1">
      <alignment horizontal="center" vertical="center" wrapText="1"/>
    </xf>
    <xf numFmtId="0" fontId="12" fillId="0" borderId="3" xfId="0" applyFont="1" applyBorder="1"/>
    <xf numFmtId="0" fontId="12" fillId="0" borderId="3" xfId="0" applyFont="1" applyBorder="1" applyAlignment="1">
      <alignment horizontal="center"/>
    </xf>
    <xf numFmtId="0" fontId="12" fillId="0" borderId="4" xfId="0" applyFont="1" applyBorder="1" applyAlignment="1">
      <alignment horizontal="center"/>
    </xf>
    <xf numFmtId="0" fontId="12" fillId="2" borderId="2" xfId="0" applyFont="1" applyFill="1" applyBorder="1" applyAlignment="1">
      <alignment vertical="center" wrapText="1"/>
    </xf>
    <xf numFmtId="0" fontId="13" fillId="8" borderId="2" xfId="0" applyFont="1" applyFill="1" applyBorder="1" applyAlignment="1">
      <alignment horizontal="justify" vertical="center" wrapText="1"/>
    </xf>
    <xf numFmtId="0" fontId="13" fillId="7" borderId="2" xfId="0" applyFont="1" applyFill="1" applyBorder="1" applyAlignment="1">
      <alignment horizontal="center" vertical="center"/>
    </xf>
    <xf numFmtId="0" fontId="16" fillId="4" borderId="2"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4" xfId="0" applyFont="1" applyFill="1" applyBorder="1"/>
    <xf numFmtId="0" fontId="12" fillId="31" borderId="2" xfId="0" applyFont="1" applyFill="1" applyBorder="1" applyAlignment="1">
      <alignment horizontal="justify" vertical="center" wrapText="1"/>
    </xf>
    <xf numFmtId="0" fontId="12" fillId="27" borderId="4" xfId="0" applyFont="1" applyFill="1" applyBorder="1" applyAlignment="1">
      <alignment horizontal="justify"/>
    </xf>
    <xf numFmtId="0" fontId="12" fillId="27" borderId="2" xfId="0" applyFont="1" applyFill="1" applyBorder="1" applyAlignment="1">
      <alignment horizontal="justify" vertical="center" wrapText="1"/>
    </xf>
    <xf numFmtId="0" fontId="12" fillId="11" borderId="2" xfId="0" applyFont="1" applyFill="1" applyBorder="1" applyAlignment="1">
      <alignment horizontal="justify" vertical="center" wrapText="1"/>
    </xf>
    <xf numFmtId="0" fontId="12" fillId="0" borderId="4" xfId="0" applyFont="1" applyFill="1" applyBorder="1" applyAlignment="1">
      <alignment horizontal="justify" vertical="center" wrapText="1"/>
    </xf>
    <xf numFmtId="0" fontId="12" fillId="10" borderId="2" xfId="0" applyFont="1" applyFill="1" applyBorder="1" applyAlignment="1">
      <alignment horizontal="justify" vertical="center" wrapText="1"/>
    </xf>
    <xf numFmtId="0" fontId="12" fillId="14" borderId="2" xfId="0" applyFont="1" applyFill="1" applyBorder="1" applyAlignment="1">
      <alignment horizontal="justify" vertical="center" wrapText="1"/>
    </xf>
    <xf numFmtId="0" fontId="12" fillId="17" borderId="2" xfId="0" applyFont="1" applyFill="1" applyBorder="1" applyAlignment="1">
      <alignment horizontal="justify" vertical="center" wrapText="1"/>
    </xf>
    <xf numFmtId="0" fontId="12" fillId="15" borderId="2" xfId="0" applyFont="1" applyFill="1" applyBorder="1" applyAlignment="1">
      <alignment horizontal="justify" vertical="center" wrapText="1"/>
    </xf>
    <xf numFmtId="0" fontId="19" fillId="2" borderId="2" xfId="0" applyFont="1" applyFill="1" applyBorder="1" applyAlignment="1">
      <alignment horizontal="justify" vertical="center" wrapText="1"/>
    </xf>
    <xf numFmtId="0" fontId="13" fillId="9" borderId="6" xfId="0" applyFont="1" applyFill="1" applyBorder="1" applyAlignment="1">
      <alignment horizontal="center" vertical="center" wrapText="1"/>
    </xf>
    <xf numFmtId="0" fontId="13" fillId="9" borderId="9" xfId="0" applyFont="1" applyFill="1" applyBorder="1" applyAlignment="1">
      <alignment horizontal="center" vertical="center" wrapText="1"/>
    </xf>
    <xf numFmtId="0" fontId="12" fillId="0" borderId="4" xfId="0" applyFont="1" applyBorder="1" applyAlignment="1">
      <alignment horizontal="justify" wrapText="1"/>
    </xf>
    <xf numFmtId="0" fontId="12" fillId="12" borderId="2" xfId="0" applyFont="1" applyFill="1" applyBorder="1" applyAlignment="1">
      <alignment horizontal="justify" vertical="center" wrapText="1"/>
    </xf>
    <xf numFmtId="0" fontId="13" fillId="40" borderId="2" xfId="0" applyFont="1" applyFill="1" applyBorder="1" applyAlignment="1">
      <alignment horizontal="center" vertical="center" wrapText="1"/>
    </xf>
    <xf numFmtId="0" fontId="12" fillId="25" borderId="4" xfId="0" applyFont="1" applyFill="1" applyBorder="1"/>
    <xf numFmtId="0" fontId="19" fillId="5" borderId="2" xfId="0" applyFont="1" applyFill="1" applyBorder="1" applyAlignment="1">
      <alignment horizontal="left" vertical="center" wrapText="1"/>
    </xf>
    <xf numFmtId="0" fontId="12" fillId="0" borderId="4" xfId="0" applyFont="1" applyFill="1" applyBorder="1" applyAlignment="1">
      <alignment horizontal="justify" wrapText="1"/>
    </xf>
    <xf numFmtId="0" fontId="12" fillId="18" borderId="2" xfId="0" applyFont="1" applyFill="1" applyBorder="1" applyAlignment="1">
      <alignment horizontal="justify" vertical="center" wrapText="1"/>
    </xf>
    <xf numFmtId="0" fontId="12" fillId="16" borderId="2" xfId="0" applyFont="1" applyFill="1" applyBorder="1" applyAlignment="1">
      <alignment horizontal="justify" vertical="center" wrapText="1"/>
    </xf>
    <xf numFmtId="0" fontId="12" fillId="0" borderId="2" xfId="0" applyFont="1" applyFill="1" applyBorder="1" applyAlignment="1">
      <alignment horizontal="justify" vertical="center"/>
    </xf>
    <xf numFmtId="0" fontId="13" fillId="8" borderId="2" xfId="0" applyFont="1" applyFill="1" applyBorder="1" applyAlignment="1">
      <alignment horizontal="center" vertical="center" wrapText="1"/>
    </xf>
    <xf numFmtId="0" fontId="13" fillId="9" borderId="7" xfId="0" applyFont="1" applyFill="1" applyBorder="1" applyAlignment="1">
      <alignment horizontal="center" vertical="center" wrapText="1"/>
    </xf>
    <xf numFmtId="0" fontId="13" fillId="9" borderId="6" xfId="0" applyFont="1" applyFill="1" applyBorder="1" applyAlignment="1">
      <alignment horizontal="center" vertical="center"/>
    </xf>
    <xf numFmtId="0" fontId="13" fillId="9" borderId="7" xfId="0" applyFont="1" applyFill="1" applyBorder="1" applyAlignment="1">
      <alignment horizontal="center" vertical="center"/>
    </xf>
    <xf numFmtId="0" fontId="13" fillId="9" borderId="9" xfId="0" applyFont="1" applyFill="1" applyBorder="1" applyAlignment="1">
      <alignment horizontal="center" vertical="center"/>
    </xf>
    <xf numFmtId="0" fontId="13" fillId="9" borderId="6" xfId="0" applyFont="1" applyFill="1" applyBorder="1" applyAlignment="1">
      <alignment horizontal="left" vertical="center"/>
    </xf>
    <xf numFmtId="0" fontId="13" fillId="9" borderId="9" xfId="0" applyFont="1" applyFill="1" applyBorder="1" applyAlignment="1">
      <alignment horizontal="left" vertical="center"/>
    </xf>
    <xf numFmtId="0" fontId="13" fillId="9" borderId="12" xfId="0" applyFont="1" applyFill="1" applyBorder="1" applyAlignment="1">
      <alignment horizontal="center" vertical="center" wrapText="1"/>
    </xf>
    <xf numFmtId="0" fontId="13" fillId="9" borderId="13" xfId="0"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34" borderId="2" xfId="0" applyFont="1" applyFill="1" applyBorder="1" applyAlignment="1">
      <alignment horizontal="center" vertical="center" wrapText="1"/>
    </xf>
    <xf numFmtId="0" fontId="12" fillId="34" borderId="3" xfId="0" applyFont="1" applyFill="1" applyBorder="1"/>
    <xf numFmtId="0" fontId="12" fillId="34" borderId="4" xfId="0" applyFont="1" applyFill="1" applyBorder="1"/>
    <xf numFmtId="0" fontId="12" fillId="2" borderId="32" xfId="0" applyFont="1" applyFill="1" applyBorder="1" applyAlignment="1">
      <alignment vertical="center" wrapText="1"/>
    </xf>
    <xf numFmtId="0" fontId="12" fillId="0" borderId="32" xfId="0" applyFont="1" applyBorder="1"/>
    <xf numFmtId="0" fontId="12" fillId="2" borderId="32" xfId="0" applyFont="1" applyFill="1" applyBorder="1" applyAlignment="1">
      <alignment horizontal="left" vertical="center" wrapText="1"/>
    </xf>
    <xf numFmtId="0" fontId="12" fillId="0" borderId="32" xfId="0" applyFont="1" applyFill="1" applyBorder="1" applyAlignment="1">
      <alignment horizontal="justify" vertical="center" wrapText="1"/>
    </xf>
    <xf numFmtId="0" fontId="12" fillId="0" borderId="32" xfId="0" applyFont="1" applyFill="1" applyBorder="1" applyAlignment="1">
      <alignment horizontal="justify"/>
    </xf>
    <xf numFmtId="0" fontId="12" fillId="34" borderId="3" xfId="0" applyFont="1" applyFill="1" applyBorder="1" applyAlignment="1">
      <alignment horizontal="center"/>
    </xf>
    <xf numFmtId="0" fontId="12" fillId="34" borderId="4" xfId="0" applyFont="1" applyFill="1" applyBorder="1" applyAlignment="1">
      <alignment horizontal="center"/>
    </xf>
    <xf numFmtId="0" fontId="16" fillId="4" borderId="32" xfId="0" applyFont="1" applyFill="1" applyBorder="1" applyAlignment="1">
      <alignment horizontal="center" vertical="center" wrapText="1"/>
    </xf>
    <xf numFmtId="0" fontId="13" fillId="54" borderId="32" xfId="0" applyFont="1" applyFill="1" applyBorder="1" applyAlignment="1">
      <alignment horizontal="justify" vertical="center" wrapText="1"/>
    </xf>
    <xf numFmtId="0" fontId="12" fillId="66" borderId="32" xfId="0" applyFont="1" applyFill="1" applyBorder="1" applyAlignment="1">
      <alignment horizontal="justify"/>
    </xf>
    <xf numFmtId="0" fontId="12" fillId="2" borderId="32" xfId="0" applyFont="1" applyFill="1" applyBorder="1" applyAlignment="1">
      <alignment horizontal="justify" vertical="center" wrapText="1"/>
    </xf>
    <xf numFmtId="0" fontId="12" fillId="0" borderId="32" xfId="0" applyFont="1" applyBorder="1" applyAlignment="1">
      <alignment horizontal="justify"/>
    </xf>
    <xf numFmtId="0" fontId="12" fillId="0" borderId="32" xfId="0" applyFont="1" applyBorder="1" applyAlignment="1">
      <alignment horizontal="justify" vertical="center" wrapText="1"/>
    </xf>
    <xf numFmtId="0" fontId="12" fillId="0" borderId="32" xfId="0" applyFont="1" applyFill="1" applyBorder="1" applyAlignment="1">
      <alignment horizontal="left" vertical="center" wrapText="1"/>
    </xf>
    <xf numFmtId="0" fontId="12" fillId="0" borderId="32" xfId="0" applyFont="1" applyFill="1" applyBorder="1"/>
    <xf numFmtId="0" fontId="12" fillId="49" borderId="32" xfId="0" applyFont="1" applyFill="1" applyBorder="1" applyAlignment="1">
      <alignment horizontal="justify" vertical="center" wrapText="1"/>
    </xf>
    <xf numFmtId="0" fontId="12" fillId="34" borderId="32" xfId="0" applyFont="1" applyFill="1" applyBorder="1" applyAlignment="1">
      <alignment horizontal="justify"/>
    </xf>
    <xf numFmtId="0" fontId="12" fillId="50" borderId="32" xfId="0" applyFont="1" applyFill="1" applyBorder="1" applyAlignment="1">
      <alignment horizontal="justify" vertical="center" wrapText="1"/>
    </xf>
    <xf numFmtId="0" fontId="12" fillId="51" borderId="32" xfId="0" applyFont="1" applyFill="1" applyBorder="1" applyAlignment="1">
      <alignment horizontal="justify" vertical="center" wrapText="1"/>
    </xf>
    <xf numFmtId="0" fontId="13" fillId="9" borderId="32" xfId="0" applyFont="1" applyFill="1" applyBorder="1" applyAlignment="1">
      <alignment horizontal="left" vertical="center"/>
    </xf>
    <xf numFmtId="0" fontId="13" fillId="9" borderId="32" xfId="0" applyFont="1" applyFill="1" applyBorder="1" applyAlignment="1">
      <alignment horizontal="center" vertical="center" wrapText="1"/>
    </xf>
    <xf numFmtId="0" fontId="13" fillId="7" borderId="32" xfId="0" applyFont="1" applyFill="1" applyBorder="1" applyAlignment="1">
      <alignment horizontal="center" vertical="center"/>
    </xf>
    <xf numFmtId="0" fontId="13" fillId="8" borderId="32" xfId="0" applyFont="1" applyFill="1" applyBorder="1" applyAlignment="1">
      <alignment horizontal="justify" vertical="center" wrapText="1"/>
    </xf>
    <xf numFmtId="0" fontId="13" fillId="9" borderId="32" xfId="0" applyFont="1" applyFill="1" applyBorder="1" applyAlignment="1">
      <alignment horizontal="center" vertical="center"/>
    </xf>
    <xf numFmtId="0" fontId="12" fillId="52" borderId="32" xfId="0" applyFont="1" applyFill="1" applyBorder="1" applyAlignment="1">
      <alignment horizontal="justify" vertical="center" wrapText="1"/>
    </xf>
    <xf numFmtId="0" fontId="12" fillId="48" borderId="32" xfId="0" applyFont="1" applyFill="1" applyBorder="1" applyAlignment="1">
      <alignment horizontal="justify" vertical="center" wrapText="1"/>
    </xf>
    <xf numFmtId="0" fontId="12" fillId="47" borderId="32" xfId="0" applyFont="1" applyFill="1" applyBorder="1" applyAlignment="1">
      <alignment horizontal="justify" vertical="center" wrapText="1"/>
    </xf>
    <xf numFmtId="0" fontId="12" fillId="34" borderId="32" xfId="0" applyFont="1" applyFill="1" applyBorder="1" applyAlignment="1">
      <alignment horizontal="justify" vertical="center" wrapText="1"/>
    </xf>
    <xf numFmtId="0" fontId="12" fillId="35" borderId="32" xfId="0" applyFont="1" applyFill="1" applyBorder="1" applyAlignment="1">
      <alignment horizontal="justify" vertical="center" wrapText="1"/>
    </xf>
    <xf numFmtId="0" fontId="12" fillId="0" borderId="32" xfId="0" applyFont="1" applyFill="1" applyBorder="1" applyAlignment="1">
      <alignment horizontal="justify" vertical="center"/>
    </xf>
    <xf numFmtId="0" fontId="13" fillId="58" borderId="32" xfId="0" applyFont="1" applyFill="1" applyBorder="1" applyAlignment="1">
      <alignment horizontal="center" vertical="center"/>
    </xf>
    <xf numFmtId="0" fontId="12" fillId="65" borderId="32" xfId="0" applyFont="1" applyFill="1" applyBorder="1"/>
    <xf numFmtId="0" fontId="12" fillId="0" borderId="32" xfId="0" applyFont="1" applyFill="1" applyBorder="1" applyAlignment="1">
      <alignment horizontal="justify" wrapText="1"/>
    </xf>
    <xf numFmtId="0" fontId="12" fillId="0" borderId="32" xfId="0" applyFont="1" applyBorder="1" applyAlignment="1">
      <alignment horizontal="justify" wrapText="1"/>
    </xf>
    <xf numFmtId="0" fontId="24" fillId="6" borderId="32" xfId="0" applyFont="1" applyFill="1" applyBorder="1" applyAlignment="1">
      <alignment horizontal="center" vertical="center" wrapText="1"/>
    </xf>
    <xf numFmtId="0" fontId="25" fillId="0" borderId="32" xfId="0" applyFont="1" applyBorder="1"/>
    <xf numFmtId="0" fontId="12" fillId="34" borderId="32" xfId="0" applyFont="1" applyFill="1" applyBorder="1" applyAlignment="1">
      <alignment horizontal="justify" wrapText="1"/>
    </xf>
    <xf numFmtId="0" fontId="12" fillId="62" borderId="32" xfId="0" applyFont="1" applyFill="1" applyBorder="1" applyAlignment="1">
      <alignment horizontal="justify" vertical="center" wrapText="1"/>
    </xf>
    <xf numFmtId="0" fontId="12" fillId="69" borderId="32" xfId="0" applyFont="1" applyFill="1" applyBorder="1" applyAlignment="1">
      <alignment horizontal="justify" vertical="center" wrapText="1"/>
    </xf>
    <xf numFmtId="2" fontId="13" fillId="40" borderId="32" xfId="0" applyNumberFormat="1" applyFont="1" applyFill="1" applyBorder="1" applyAlignment="1">
      <alignment horizontal="center" vertical="center" wrapText="1"/>
    </xf>
    <xf numFmtId="2" fontId="12" fillId="25" borderId="32" xfId="0" applyNumberFormat="1" applyFont="1" applyFill="1" applyBorder="1"/>
    <xf numFmtId="0" fontId="13" fillId="90" borderId="33" xfId="0" applyFont="1" applyFill="1" applyBorder="1" applyAlignment="1">
      <alignment horizontal="center" vertical="center" wrapText="1"/>
    </xf>
    <xf numFmtId="0" fontId="13" fillId="90" borderId="34" xfId="0" applyFont="1" applyFill="1" applyBorder="1" applyAlignment="1">
      <alignment horizontal="center" vertical="center" wrapText="1"/>
    </xf>
    <xf numFmtId="0" fontId="13" fillId="90" borderId="59" xfId="0" applyFont="1" applyFill="1" applyBorder="1" applyAlignment="1">
      <alignment horizontal="center" vertical="center" wrapText="1"/>
    </xf>
    <xf numFmtId="0" fontId="38" fillId="0" borderId="84" xfId="0" applyFont="1" applyBorder="1" applyAlignment="1" applyProtection="1">
      <alignment horizontal="justify" vertical="center" wrapText="1"/>
      <protection locked="0"/>
    </xf>
    <xf numFmtId="0" fontId="38" fillId="0" borderId="85" xfId="0" applyFont="1" applyBorder="1" applyAlignment="1" applyProtection="1">
      <alignment horizontal="justify" vertical="center" wrapText="1"/>
      <protection locked="0"/>
    </xf>
    <xf numFmtId="0" fontId="38" fillId="0" borderId="86" xfId="0" applyFont="1" applyBorder="1" applyAlignment="1" applyProtection="1">
      <alignment horizontal="justify" vertical="center" wrapText="1"/>
      <protection locked="0"/>
    </xf>
    <xf numFmtId="0" fontId="42" fillId="87" borderId="33" xfId="0" applyFont="1" applyFill="1" applyBorder="1" applyAlignment="1">
      <alignment horizontal="center" vertical="center"/>
    </xf>
    <xf numFmtId="0" fontId="42" fillId="87" borderId="34" xfId="0" applyFont="1" applyFill="1" applyBorder="1" applyAlignment="1">
      <alignment horizontal="center" vertical="center"/>
    </xf>
    <xf numFmtId="0" fontId="42" fillId="87" borderId="35" xfId="0" applyFont="1" applyFill="1" applyBorder="1" applyAlignment="1">
      <alignment horizontal="center" vertical="center"/>
    </xf>
    <xf numFmtId="0" fontId="13" fillId="43" borderId="44" xfId="0" applyFont="1" applyFill="1" applyBorder="1" applyAlignment="1">
      <alignment horizontal="center" vertical="center" wrapText="1"/>
    </xf>
    <xf numFmtId="0" fontId="13" fillId="43" borderId="43" xfId="0" applyFont="1" applyFill="1" applyBorder="1" applyAlignment="1">
      <alignment horizontal="center" vertical="center" wrapText="1"/>
    </xf>
    <xf numFmtId="0" fontId="13" fillId="43" borderId="37" xfId="0" applyFont="1" applyFill="1" applyBorder="1" applyAlignment="1">
      <alignment horizontal="center" vertical="center" wrapText="1"/>
    </xf>
    <xf numFmtId="0" fontId="13" fillId="42" borderId="48" xfId="0" applyFont="1" applyFill="1" applyBorder="1" applyAlignment="1">
      <alignment horizontal="center" vertical="center" wrapText="1"/>
    </xf>
    <xf numFmtId="0" fontId="13" fillId="42" borderId="59" xfId="0" applyFont="1" applyFill="1" applyBorder="1" applyAlignment="1">
      <alignment horizontal="center" vertical="center" wrapText="1"/>
    </xf>
    <xf numFmtId="0" fontId="13" fillId="42" borderId="83" xfId="0" applyFont="1" applyFill="1" applyBorder="1" applyAlignment="1">
      <alignment horizontal="center" vertical="center" wrapText="1"/>
    </xf>
    <xf numFmtId="0" fontId="13" fillId="42" borderId="0" xfId="0" applyFont="1" applyFill="1" applyBorder="1" applyAlignment="1">
      <alignment horizontal="center" vertical="center" wrapText="1"/>
    </xf>
    <xf numFmtId="0" fontId="13" fillId="42" borderId="38" xfId="0" applyFont="1" applyFill="1" applyBorder="1" applyAlignment="1">
      <alignment horizontal="center" vertical="center" wrapText="1"/>
    </xf>
    <xf numFmtId="0" fontId="13" fillId="42" borderId="39" xfId="0" applyFont="1" applyFill="1" applyBorder="1" applyAlignment="1">
      <alignment horizontal="center" vertical="center" wrapText="1"/>
    </xf>
    <xf numFmtId="0" fontId="14" fillId="81" borderId="44" xfId="0" applyFont="1" applyFill="1" applyBorder="1" applyAlignment="1">
      <alignment horizontal="center" vertical="center" textRotation="90" wrapText="1"/>
    </xf>
    <xf numFmtId="0" fontId="14" fillId="81" borderId="43" xfId="0" applyFont="1" applyFill="1" applyBorder="1" applyAlignment="1">
      <alignment horizontal="center" vertical="center" textRotation="90" wrapText="1"/>
    </xf>
    <xf numFmtId="0" fontId="14" fillId="81" borderId="37" xfId="0" applyFont="1" applyFill="1" applyBorder="1" applyAlignment="1">
      <alignment horizontal="center" vertical="center" textRotation="90" wrapText="1"/>
    </xf>
    <xf numFmtId="0" fontId="13" fillId="9" borderId="44" xfId="0" applyFont="1" applyFill="1" applyBorder="1" applyAlignment="1">
      <alignment horizontal="center" vertical="center"/>
    </xf>
    <xf numFmtId="0" fontId="13" fillId="9" borderId="43" xfId="0" applyFont="1" applyFill="1" applyBorder="1" applyAlignment="1">
      <alignment horizontal="center" vertical="center"/>
    </xf>
    <xf numFmtId="0" fontId="13" fillId="9" borderId="37" xfId="0" applyFont="1" applyFill="1" applyBorder="1" applyAlignment="1">
      <alignment horizontal="center" vertical="center"/>
    </xf>
    <xf numFmtId="0" fontId="13" fillId="42" borderId="48" xfId="0" applyFont="1" applyFill="1" applyBorder="1" applyAlignment="1">
      <alignment horizontal="center" vertical="center"/>
    </xf>
    <xf numFmtId="0" fontId="13" fillId="42" borderId="49" xfId="0" applyFont="1" applyFill="1" applyBorder="1" applyAlignment="1">
      <alignment horizontal="center" vertical="center"/>
    </xf>
    <xf numFmtId="0" fontId="13" fillId="42" borderId="83" xfId="0" applyFont="1" applyFill="1" applyBorder="1" applyAlignment="1">
      <alignment horizontal="center" vertical="center"/>
    </xf>
    <xf numFmtId="0" fontId="13" fillId="42" borderId="62" xfId="0" applyFont="1" applyFill="1" applyBorder="1" applyAlignment="1">
      <alignment horizontal="center" vertical="center"/>
    </xf>
    <xf numFmtId="0" fontId="13" fillId="42" borderId="38" xfId="0" applyFont="1" applyFill="1" applyBorder="1" applyAlignment="1">
      <alignment horizontal="center" vertical="center"/>
    </xf>
    <xf numFmtId="0" fontId="13" fillId="42" borderId="40" xfId="0" applyFont="1" applyFill="1" applyBorder="1" applyAlignment="1">
      <alignment horizontal="center" vertical="center"/>
    </xf>
    <xf numFmtId="0" fontId="13" fillId="43" borderId="63" xfId="0" applyFont="1" applyFill="1" applyBorder="1" applyAlignment="1">
      <alignment horizontal="center" vertical="center" wrapText="1"/>
    </xf>
    <xf numFmtId="0" fontId="13" fillId="43" borderId="64" xfId="0" applyFont="1" applyFill="1" applyBorder="1" applyAlignment="1">
      <alignment horizontal="center" vertical="center" wrapText="1"/>
    </xf>
    <xf numFmtId="0" fontId="13" fillId="42" borderId="49" xfId="0" applyFont="1" applyFill="1" applyBorder="1" applyAlignment="1">
      <alignment horizontal="center" vertical="center" wrapText="1"/>
    </xf>
    <xf numFmtId="0" fontId="13" fillId="42" borderId="62" xfId="0" applyFont="1" applyFill="1" applyBorder="1" applyAlignment="1">
      <alignment horizontal="center" vertical="center" wrapText="1"/>
    </xf>
    <xf numFmtId="0" fontId="13" fillId="42" borderId="40" xfId="0" applyFont="1" applyFill="1" applyBorder="1" applyAlignment="1">
      <alignment horizontal="center" vertical="center" wrapText="1"/>
    </xf>
    <xf numFmtId="0" fontId="58" fillId="2" borderId="33" xfId="0" applyFont="1" applyFill="1" applyBorder="1" applyAlignment="1">
      <alignment horizontal="justify" vertical="center" wrapText="1"/>
    </xf>
    <xf numFmtId="0" fontId="58" fillId="2" borderId="34" xfId="0" applyFont="1" applyFill="1" applyBorder="1" applyAlignment="1">
      <alignment horizontal="justify" vertical="center" wrapText="1"/>
    </xf>
    <xf numFmtId="0" fontId="58" fillId="2" borderId="35" xfId="0" applyFont="1" applyFill="1" applyBorder="1" applyAlignment="1">
      <alignment horizontal="justify" vertical="center" wrapText="1"/>
    </xf>
    <xf numFmtId="0" fontId="13" fillId="87" borderId="44" xfId="0" applyFont="1" applyFill="1" applyBorder="1" applyAlignment="1">
      <alignment horizontal="center" vertical="center" wrapText="1"/>
    </xf>
    <xf numFmtId="0" fontId="13" fillId="87" borderId="37" xfId="0" applyFont="1" applyFill="1" applyBorder="1" applyAlignment="1">
      <alignment horizontal="center" vertical="center" wrapText="1"/>
    </xf>
    <xf numFmtId="0" fontId="58" fillId="0" borderId="33" xfId="0" applyFont="1" applyFill="1" applyBorder="1" applyAlignment="1">
      <alignment horizontal="justify" vertical="center" wrapText="1"/>
    </xf>
    <xf numFmtId="0" fontId="58" fillId="0" borderId="34" xfId="0" applyFont="1" applyFill="1" applyBorder="1" applyAlignment="1">
      <alignment horizontal="justify" vertical="center" wrapText="1"/>
    </xf>
    <xf numFmtId="0" fontId="58" fillId="0" borderId="35" xfId="0" applyFont="1" applyFill="1" applyBorder="1" applyAlignment="1">
      <alignment horizontal="justify" vertical="center" wrapText="1"/>
    </xf>
    <xf numFmtId="0" fontId="51" fillId="87" borderId="44" xfId="0" applyFont="1" applyFill="1" applyBorder="1" applyAlignment="1">
      <alignment horizontal="center" vertical="center" wrapText="1"/>
    </xf>
    <xf numFmtId="0" fontId="51" fillId="87" borderId="37" xfId="0" applyFont="1" applyFill="1" applyBorder="1" applyAlignment="1">
      <alignment horizontal="center" vertical="center" wrapText="1"/>
    </xf>
    <xf numFmtId="0" fontId="12" fillId="81" borderId="60" xfId="0" applyFont="1" applyFill="1" applyBorder="1" applyAlignment="1">
      <alignment horizontal="justify" vertical="center" wrapText="1"/>
    </xf>
    <xf numFmtId="0" fontId="12" fillId="81" borderId="66" xfId="0" applyFont="1" applyFill="1" applyBorder="1" applyAlignment="1">
      <alignment horizontal="justify" vertical="center" wrapText="1"/>
    </xf>
    <xf numFmtId="0" fontId="12" fillId="81" borderId="61" xfId="0" applyFont="1" applyFill="1" applyBorder="1" applyAlignment="1">
      <alignment horizontal="justify" vertical="center" wrapText="1"/>
    </xf>
    <xf numFmtId="0" fontId="38" fillId="0" borderId="33" xfId="0" applyFont="1" applyBorder="1" applyAlignment="1" applyProtection="1">
      <alignment horizontal="justify" vertical="center" wrapText="1"/>
      <protection locked="0"/>
    </xf>
    <xf numFmtId="0" fontId="38" fillId="0" borderId="34" xfId="0" applyFont="1" applyBorder="1" applyAlignment="1" applyProtection="1">
      <alignment horizontal="justify" vertical="center" wrapText="1"/>
      <protection locked="0"/>
    </xf>
    <xf numFmtId="0" fontId="38" fillId="0" borderId="35" xfId="0" applyFont="1" applyBorder="1" applyAlignment="1" applyProtection="1">
      <alignment horizontal="justify" vertical="center" wrapText="1"/>
      <protection locked="0"/>
    </xf>
    <xf numFmtId="0" fontId="12" fillId="81" borderId="38" xfId="0" applyFont="1" applyFill="1" applyBorder="1" applyAlignment="1">
      <alignment horizontal="justify" vertical="center" wrapText="1"/>
    </xf>
    <xf numFmtId="0" fontId="12" fillId="81" borderId="39" xfId="0" applyFont="1" applyFill="1" applyBorder="1" applyAlignment="1">
      <alignment horizontal="justify" vertical="center" wrapText="1"/>
    </xf>
    <xf numFmtId="0" fontId="12" fillId="81" borderId="40" xfId="0" applyFont="1" applyFill="1" applyBorder="1" applyAlignment="1">
      <alignment horizontal="justify" vertical="center" wrapText="1"/>
    </xf>
    <xf numFmtId="0" fontId="49" fillId="86" borderId="37" xfId="0" applyFont="1" applyFill="1" applyBorder="1" applyAlignment="1">
      <alignment horizontal="center" vertical="center" wrapText="1"/>
    </xf>
    <xf numFmtId="0" fontId="38" fillId="0" borderId="33" xfId="0" applyFont="1" applyFill="1" applyBorder="1" applyAlignment="1" applyProtection="1">
      <alignment horizontal="justify" vertical="center" wrapText="1"/>
      <protection locked="0"/>
    </xf>
    <xf numFmtId="0" fontId="38" fillId="0" borderId="34" xfId="0" applyFont="1" applyFill="1" applyBorder="1" applyAlignment="1" applyProtection="1">
      <alignment horizontal="justify" vertical="center" wrapText="1"/>
      <protection locked="0"/>
    </xf>
    <xf numFmtId="0" fontId="38" fillId="0" borderId="35" xfId="0" applyFont="1" applyFill="1" applyBorder="1" applyAlignment="1" applyProtection="1">
      <alignment horizontal="justify" vertical="center" wrapText="1"/>
      <protection locked="0"/>
    </xf>
    <xf numFmtId="0" fontId="38" fillId="0" borderId="87" xfId="0" applyFont="1" applyBorder="1" applyAlignment="1" applyProtection="1">
      <alignment horizontal="justify" vertical="center" wrapText="1"/>
      <protection locked="0"/>
    </xf>
    <xf numFmtId="0" fontId="38" fillId="0" borderId="88" xfId="0" applyFont="1" applyBorder="1" applyAlignment="1" applyProtection="1">
      <alignment horizontal="justify" vertical="center" wrapText="1"/>
      <protection locked="0"/>
    </xf>
    <xf numFmtId="0" fontId="38" fillId="0" borderId="89" xfId="0" applyFont="1" applyBorder="1" applyAlignment="1" applyProtection="1">
      <alignment horizontal="justify" vertical="center" wrapText="1"/>
      <protection locked="0"/>
    </xf>
    <xf numFmtId="0" fontId="39" fillId="0" borderId="84" xfId="0" applyFont="1" applyBorder="1" applyAlignment="1" applyProtection="1">
      <alignment horizontal="justify" vertical="center" wrapText="1"/>
      <protection locked="0"/>
    </xf>
    <xf numFmtId="0" fontId="39" fillId="0" borderId="59" xfId="0" applyFont="1" applyBorder="1" applyAlignment="1" applyProtection="1">
      <alignment horizontal="justify" vertical="center" wrapText="1"/>
      <protection locked="0"/>
    </xf>
    <xf numFmtId="0" fontId="39" fillId="0" borderId="85" xfId="0" applyFont="1" applyBorder="1" applyAlignment="1" applyProtection="1">
      <alignment horizontal="justify" vertical="center" wrapText="1"/>
      <protection locked="0"/>
    </xf>
    <xf numFmtId="0" fontId="39" fillId="0" borderId="86" xfId="0" applyFont="1" applyBorder="1" applyAlignment="1" applyProtection="1">
      <alignment horizontal="justify" vertical="center" wrapText="1"/>
      <protection locked="0"/>
    </xf>
    <xf numFmtId="0" fontId="51" fillId="87" borderId="32" xfId="0" applyFont="1" applyFill="1" applyBorder="1" applyAlignment="1">
      <alignment horizontal="center" vertical="center"/>
    </xf>
    <xf numFmtId="0" fontId="50" fillId="90" borderId="33" xfId="0" applyFont="1" applyFill="1" applyBorder="1" applyAlignment="1">
      <alignment horizontal="center" vertical="center" wrapText="1"/>
    </xf>
    <xf numFmtId="0" fontId="50" fillId="90" borderId="34" xfId="0" applyFont="1" applyFill="1" applyBorder="1" applyAlignment="1">
      <alignment horizontal="center" vertical="center" wrapText="1"/>
    </xf>
    <xf numFmtId="0" fontId="38" fillId="0" borderId="60" xfId="0" applyFont="1" applyBorder="1" applyAlignment="1" applyProtection="1">
      <alignment horizontal="justify" vertical="center" wrapText="1"/>
      <protection locked="0"/>
    </xf>
    <xf numFmtId="0" fontId="38" fillId="0" borderId="66" xfId="0" applyFont="1" applyBorder="1" applyAlignment="1" applyProtection="1">
      <alignment horizontal="justify" vertical="center" wrapText="1"/>
      <protection locked="0"/>
    </xf>
    <xf numFmtId="0" fontId="38" fillId="0" borderId="61" xfId="0" applyFont="1" applyBorder="1" applyAlignment="1" applyProtection="1">
      <alignment horizontal="justify" vertical="center" wrapText="1"/>
      <protection locked="0"/>
    </xf>
    <xf numFmtId="170" fontId="42" fillId="95" borderId="74" xfId="1" applyNumberFormat="1" applyFont="1" applyFill="1" applyBorder="1" applyAlignment="1" applyProtection="1">
      <alignment horizontal="center" vertical="center" wrapText="1"/>
      <protection locked="0"/>
    </xf>
    <xf numFmtId="170" fontId="42" fillId="95" borderId="75" xfId="1" applyNumberFormat="1" applyFont="1" applyFill="1" applyBorder="1" applyAlignment="1" applyProtection="1">
      <alignment horizontal="center" vertical="center" wrapText="1"/>
      <protection locked="0"/>
    </xf>
    <xf numFmtId="170" fontId="42" fillId="95" borderId="76" xfId="1" applyNumberFormat="1" applyFont="1" applyFill="1" applyBorder="1" applyAlignment="1" applyProtection="1">
      <alignment horizontal="center" vertical="center" wrapText="1"/>
      <protection locked="0"/>
    </xf>
    <xf numFmtId="1" fontId="41" fillId="95" borderId="74" xfId="1" applyNumberFormat="1" applyFont="1" applyFill="1" applyBorder="1" applyAlignment="1" applyProtection="1">
      <alignment horizontal="center" vertical="center" wrapText="1"/>
      <protection locked="0"/>
    </xf>
    <xf numFmtId="1" fontId="41" fillId="95" borderId="75" xfId="1" applyNumberFormat="1" applyFont="1" applyFill="1" applyBorder="1" applyAlignment="1" applyProtection="1">
      <alignment horizontal="center" vertical="center" wrapText="1"/>
      <protection locked="0"/>
    </xf>
    <xf numFmtId="1" fontId="41" fillId="95" borderId="76" xfId="1" applyNumberFormat="1" applyFont="1" applyFill="1" applyBorder="1" applyAlignment="1" applyProtection="1">
      <alignment horizontal="center" vertical="center" wrapText="1"/>
      <protection locked="0"/>
    </xf>
    <xf numFmtId="1" fontId="42" fillId="95" borderId="74" xfId="1" applyNumberFormat="1" applyFont="1" applyFill="1" applyBorder="1" applyAlignment="1" applyProtection="1">
      <alignment horizontal="center" vertical="center" wrapText="1"/>
      <protection locked="0"/>
    </xf>
    <xf numFmtId="1" fontId="42" fillId="95" borderId="75" xfId="1" applyNumberFormat="1" applyFont="1" applyFill="1" applyBorder="1" applyAlignment="1" applyProtection="1">
      <alignment horizontal="center" vertical="center" wrapText="1"/>
      <protection locked="0"/>
    </xf>
    <xf numFmtId="1" fontId="42" fillId="95" borderId="76" xfId="1" applyNumberFormat="1" applyFont="1" applyFill="1" applyBorder="1" applyAlignment="1" applyProtection="1">
      <alignment horizontal="center" vertical="center" wrapText="1"/>
      <protection locked="0"/>
    </xf>
    <xf numFmtId="0" fontId="58" fillId="0" borderId="87" xfId="0" applyFont="1" applyBorder="1" applyAlignment="1" applyProtection="1">
      <alignment horizontal="justify" vertical="center" wrapText="1"/>
      <protection locked="0"/>
    </xf>
    <xf numFmtId="0" fontId="58" fillId="0" borderId="88" xfId="0" applyFont="1" applyBorder="1" applyAlignment="1" applyProtection="1">
      <alignment horizontal="justify" vertical="center" wrapText="1"/>
      <protection locked="0"/>
    </xf>
    <xf numFmtId="0" fontId="58" fillId="0" borderId="89" xfId="0" applyFont="1" applyBorder="1" applyAlignment="1" applyProtection="1">
      <alignment horizontal="justify" vertical="center" wrapText="1"/>
      <protection locked="0"/>
    </xf>
    <xf numFmtId="0" fontId="41" fillId="95" borderId="74" xfId="0" applyFont="1" applyFill="1" applyBorder="1" applyAlignment="1" applyProtection="1">
      <alignment horizontal="center" vertical="center" wrapText="1"/>
      <protection locked="0"/>
    </xf>
    <xf numFmtId="0" fontId="41" fillId="95" borderId="75" xfId="0" applyFont="1" applyFill="1" applyBorder="1" applyAlignment="1" applyProtection="1">
      <alignment horizontal="center" vertical="center" wrapText="1"/>
      <protection locked="0"/>
    </xf>
    <xf numFmtId="0" fontId="41" fillId="95" borderId="76" xfId="0" applyFont="1" applyFill="1" applyBorder="1" applyAlignment="1" applyProtection="1">
      <alignment horizontal="center" vertical="center" wrapText="1"/>
      <protection locked="0"/>
    </xf>
    <xf numFmtId="0" fontId="38" fillId="0" borderId="87" xfId="0" applyFont="1" applyFill="1" applyBorder="1" applyAlignment="1" applyProtection="1">
      <alignment horizontal="justify" vertical="center" wrapText="1"/>
      <protection locked="0"/>
    </xf>
    <xf numFmtId="0" fontId="38" fillId="0" borderId="88" xfId="0" applyFont="1" applyFill="1" applyBorder="1" applyAlignment="1" applyProtection="1">
      <alignment horizontal="justify" vertical="center" wrapText="1"/>
      <protection locked="0"/>
    </xf>
    <xf numFmtId="0" fontId="38" fillId="0" borderId="89" xfId="0" applyFont="1" applyFill="1" applyBorder="1" applyAlignment="1" applyProtection="1">
      <alignment horizontal="justify" vertical="center" wrapText="1"/>
      <protection locked="0"/>
    </xf>
    <xf numFmtId="0" fontId="13" fillId="90" borderId="33" xfId="0" applyFont="1" applyFill="1" applyBorder="1" applyAlignment="1">
      <alignment horizontal="justify" vertical="center" wrapText="1"/>
    </xf>
    <xf numFmtId="0" fontId="13" fillId="90" borderId="34" xfId="0" applyFont="1" applyFill="1" applyBorder="1" applyAlignment="1">
      <alignment horizontal="justify" vertical="center" wrapText="1"/>
    </xf>
    <xf numFmtId="0" fontId="13" fillId="90" borderId="77" xfId="0" applyFont="1" applyFill="1" applyBorder="1" applyAlignment="1">
      <alignment horizontal="justify" vertical="center" wrapText="1"/>
    </xf>
    <xf numFmtId="0" fontId="11" fillId="89" borderId="63" xfId="0" applyFont="1" applyFill="1" applyBorder="1" applyAlignment="1">
      <alignment horizontal="center" vertical="center" wrapText="1"/>
    </xf>
    <xf numFmtId="0" fontId="11" fillId="89" borderId="64" xfId="0" applyFont="1" applyFill="1" applyBorder="1" applyAlignment="1">
      <alignment horizontal="center" vertical="center" wrapText="1"/>
    </xf>
    <xf numFmtId="0" fontId="11" fillId="89" borderId="65" xfId="0" applyFont="1" applyFill="1" applyBorder="1" applyAlignment="1">
      <alignment horizontal="center" vertical="center" wrapText="1"/>
    </xf>
    <xf numFmtId="0" fontId="13" fillId="97" borderId="74" xfId="0" applyFont="1" applyFill="1" applyBorder="1" applyAlignment="1">
      <alignment horizontal="center" vertical="center" wrapText="1"/>
    </xf>
    <xf numFmtId="0" fontId="13" fillId="97" borderId="75" xfId="0" applyFont="1" applyFill="1" applyBorder="1" applyAlignment="1">
      <alignment horizontal="center" vertical="center" wrapText="1"/>
    </xf>
    <xf numFmtId="0" fontId="13" fillId="97" borderId="79" xfId="0" applyFont="1" applyFill="1" applyBorder="1" applyAlignment="1">
      <alignment horizontal="center" vertical="center" wrapText="1"/>
    </xf>
    <xf numFmtId="0" fontId="38" fillId="0" borderId="90" xfId="0" applyFont="1" applyBorder="1" applyAlignment="1" applyProtection="1">
      <alignment horizontal="justify" vertical="center" wrapText="1"/>
      <protection locked="0"/>
    </xf>
    <xf numFmtId="0" fontId="38" fillId="0" borderId="91" xfId="0" applyFont="1" applyBorder="1" applyAlignment="1" applyProtection="1">
      <alignment horizontal="justify" vertical="center" wrapText="1"/>
      <protection locked="0"/>
    </xf>
    <xf numFmtId="0" fontId="38" fillId="0" borderId="92" xfId="0" applyFont="1" applyBorder="1" applyAlignment="1" applyProtection="1">
      <alignment horizontal="justify" vertical="center" wrapText="1"/>
      <protection locked="0"/>
    </xf>
    <xf numFmtId="0" fontId="13" fillId="90" borderId="59" xfId="0" applyFont="1" applyFill="1" applyBorder="1" applyAlignment="1">
      <alignment horizontal="justify" vertical="center" wrapText="1"/>
    </xf>
    <xf numFmtId="0" fontId="12" fillId="81" borderId="32" xfId="0" applyFont="1" applyFill="1" applyBorder="1" applyAlignment="1">
      <alignment horizontal="justify" vertical="center" wrapText="1"/>
    </xf>
    <xf numFmtId="0" fontId="58" fillId="0" borderId="84" xfId="0" applyFont="1" applyBorder="1" applyAlignment="1" applyProtection="1">
      <alignment horizontal="justify" vertical="center" wrapText="1"/>
      <protection locked="0"/>
    </xf>
    <xf numFmtId="0" fontId="58" fillId="0" borderId="85" xfId="0" applyFont="1" applyBorder="1" applyAlignment="1" applyProtection="1">
      <alignment horizontal="justify" vertical="center" wrapText="1"/>
      <protection locked="0"/>
    </xf>
    <xf numFmtId="0" fontId="58" fillId="0" borderId="86" xfId="0" applyFont="1" applyBorder="1" applyAlignment="1" applyProtection="1">
      <alignment horizontal="justify" vertical="center" wrapText="1"/>
      <protection locked="0"/>
    </xf>
    <xf numFmtId="0" fontId="38" fillId="0" borderId="48" xfId="0" applyFont="1" applyBorder="1" applyAlignment="1" applyProtection="1">
      <alignment horizontal="justify" vertical="center" wrapText="1"/>
      <protection locked="0"/>
    </xf>
    <xf numFmtId="0" fontId="38" fillId="0" borderId="59" xfId="0" applyFont="1" applyBorder="1" applyAlignment="1" applyProtection="1">
      <alignment horizontal="justify" vertical="center" wrapText="1"/>
      <protection locked="0"/>
    </xf>
    <xf numFmtId="0" fontId="38" fillId="0" borderId="49" xfId="0" applyFont="1" applyBorder="1" applyAlignment="1" applyProtection="1">
      <alignment horizontal="justify" vertical="center" wrapText="1"/>
      <protection locked="0"/>
    </xf>
    <xf numFmtId="0" fontId="40" fillId="89" borderId="49" xfId="0" applyFont="1" applyFill="1" applyBorder="1" applyAlignment="1">
      <alignment horizontal="center" vertical="center" textRotation="90" wrapText="1"/>
    </xf>
    <xf numFmtId="0" fontId="40" fillId="89" borderId="62" xfId="0" applyFont="1" applyFill="1" applyBorder="1" applyAlignment="1">
      <alignment horizontal="center" vertical="center" textRotation="90" wrapText="1"/>
    </xf>
    <xf numFmtId="0" fontId="40" fillId="89" borderId="40" xfId="0" applyFont="1" applyFill="1" applyBorder="1" applyAlignment="1">
      <alignment horizontal="center" vertical="center" textRotation="90" wrapText="1"/>
    </xf>
    <xf numFmtId="0" fontId="13" fillId="90" borderId="48" xfId="0" applyFont="1" applyFill="1" applyBorder="1" applyAlignment="1">
      <alignment horizontal="justify" vertical="center" wrapText="1"/>
    </xf>
    <xf numFmtId="0" fontId="13" fillId="90" borderId="38" xfId="0" applyFont="1" applyFill="1" applyBorder="1" applyAlignment="1">
      <alignment horizontal="justify" vertical="center" wrapText="1"/>
    </xf>
    <xf numFmtId="0" fontId="13" fillId="90" borderId="39" xfId="0" applyFont="1" applyFill="1" applyBorder="1" applyAlignment="1">
      <alignment horizontal="justify" vertical="center" wrapText="1"/>
    </xf>
    <xf numFmtId="0" fontId="13" fillId="90" borderId="0" xfId="0" applyFont="1" applyFill="1" applyBorder="1" applyAlignment="1">
      <alignment horizontal="justify" vertical="center" wrapText="1"/>
    </xf>
    <xf numFmtId="0" fontId="58" fillId="2" borderId="59" xfId="0" applyFont="1" applyFill="1" applyBorder="1" applyAlignment="1">
      <alignment horizontal="justify" vertical="center" wrapText="1"/>
    </xf>
    <xf numFmtId="0" fontId="12" fillId="34" borderId="33" xfId="0" applyFont="1" applyFill="1" applyBorder="1" applyAlignment="1">
      <alignment horizontal="justify" vertical="center" wrapText="1"/>
    </xf>
    <xf numFmtId="0" fontId="12" fillId="34" borderId="34" xfId="0" applyFont="1" applyFill="1" applyBorder="1" applyAlignment="1">
      <alignment horizontal="justify" vertical="center" wrapText="1"/>
    </xf>
    <xf numFmtId="0" fontId="12" fillId="34" borderId="35" xfId="0" applyFont="1" applyFill="1" applyBorder="1" applyAlignment="1">
      <alignment horizontal="justify" vertical="center" wrapText="1"/>
    </xf>
    <xf numFmtId="0" fontId="32" fillId="0" borderId="0" xfId="0" applyFont="1" applyBorder="1" applyAlignment="1">
      <alignment horizontal="center" vertical="center" wrapText="1"/>
    </xf>
    <xf numFmtId="0" fontId="33" fillId="0" borderId="0" xfId="0" applyFont="1" applyBorder="1"/>
    <xf numFmtId="0" fontId="32" fillId="66" borderId="0" xfId="0" applyFont="1" applyFill="1" applyBorder="1" applyAlignment="1">
      <alignment horizontal="center" vertical="center" wrapText="1"/>
    </xf>
    <xf numFmtId="0" fontId="33" fillId="66" borderId="0" xfId="0" applyFont="1" applyFill="1" applyBorder="1"/>
    <xf numFmtId="0" fontId="24" fillId="80" borderId="36" xfId="0" applyFont="1" applyFill="1" applyBorder="1" applyAlignment="1">
      <alignment horizontal="center" vertical="center" wrapText="1"/>
    </xf>
    <xf numFmtId="0" fontId="25" fillId="80" borderId="36" xfId="0" applyFont="1" applyFill="1" applyBorder="1" applyAlignment="1">
      <alignment horizontal="center"/>
    </xf>
    <xf numFmtId="0" fontId="57" fillId="86" borderId="37" xfId="0" applyFont="1" applyFill="1" applyBorder="1" applyAlignment="1">
      <alignment horizontal="center" vertical="center" wrapText="1"/>
    </xf>
    <xf numFmtId="9" fontId="24" fillId="80" borderId="36" xfId="0" applyNumberFormat="1" applyFont="1" applyFill="1" applyBorder="1" applyAlignment="1">
      <alignment horizontal="center" vertical="center" wrapText="1"/>
    </xf>
    <xf numFmtId="0" fontId="37" fillId="84" borderId="36" xfId="0" applyFont="1" applyFill="1" applyBorder="1" applyAlignment="1">
      <alignment horizontal="center" vertical="center" wrapText="1"/>
    </xf>
    <xf numFmtId="0" fontId="24" fillId="85" borderId="41" xfId="0" applyFont="1" applyFill="1" applyBorder="1" applyAlignment="1">
      <alignment horizontal="center" vertical="center" wrapText="1"/>
    </xf>
    <xf numFmtId="0" fontId="24" fillId="85" borderId="42" xfId="0" applyFont="1" applyFill="1" applyBorder="1" applyAlignment="1">
      <alignment horizontal="center" vertical="center" wrapText="1"/>
    </xf>
    <xf numFmtId="3" fontId="24" fillId="84" borderId="41" xfId="0" applyNumberFormat="1" applyFont="1" applyFill="1" applyBorder="1" applyAlignment="1">
      <alignment horizontal="center" vertical="center" wrapText="1"/>
    </xf>
    <xf numFmtId="3" fontId="24" fillId="84" borderId="42" xfId="0" applyNumberFormat="1" applyFont="1" applyFill="1" applyBorder="1" applyAlignment="1">
      <alignment horizontal="center" vertical="center" wrapText="1"/>
    </xf>
    <xf numFmtId="0" fontId="38" fillId="0" borderId="87" xfId="0" applyFont="1" applyBorder="1" applyAlignment="1" applyProtection="1">
      <alignment horizontal="left" vertical="center" wrapText="1"/>
      <protection locked="0"/>
    </xf>
    <xf numFmtId="0" fontId="38" fillId="0" borderId="88" xfId="0" applyFont="1" applyBorder="1" applyAlignment="1" applyProtection="1">
      <alignment horizontal="left" vertical="center" wrapText="1"/>
      <protection locked="0"/>
    </xf>
    <xf numFmtId="0" fontId="38" fillId="0" borderId="89" xfId="0" applyFont="1" applyBorder="1" applyAlignment="1" applyProtection="1">
      <alignment horizontal="left" vertical="center" wrapText="1"/>
      <protection locked="0"/>
    </xf>
    <xf numFmtId="0" fontId="11" fillId="0" borderId="0" xfId="0" applyFont="1" applyAlignment="1">
      <alignment horizontal="left" vertical="center"/>
    </xf>
    <xf numFmtId="0" fontId="34" fillId="80" borderId="0" xfId="0" applyFont="1" applyFill="1" applyAlignment="1">
      <alignment horizontal="center" vertical="center"/>
    </xf>
    <xf numFmtId="0" fontId="11" fillId="81" borderId="33" xfId="0" applyFont="1" applyFill="1" applyBorder="1" applyAlignment="1">
      <alignment horizontal="center" vertical="center" wrapText="1"/>
    </xf>
    <xf numFmtId="0" fontId="11" fillId="81" borderId="34" xfId="0" applyFont="1" applyFill="1" applyBorder="1" applyAlignment="1">
      <alignment horizontal="center" vertical="center" wrapText="1"/>
    </xf>
    <xf numFmtId="0" fontId="11" fillId="81" borderId="35" xfId="0" applyFont="1" applyFill="1" applyBorder="1" applyAlignment="1">
      <alignment horizontal="center" vertical="center" wrapText="1"/>
    </xf>
    <xf numFmtId="0" fontId="38" fillId="0" borderId="58" xfId="0" applyFont="1" applyBorder="1" applyAlignment="1" applyProtection="1">
      <alignment horizontal="justify" vertical="center" wrapText="1"/>
      <protection locked="0"/>
    </xf>
    <xf numFmtId="0" fontId="39" fillId="0" borderId="58" xfId="0" applyFont="1" applyBorder="1" applyAlignment="1" applyProtection="1">
      <alignment horizontal="justify" vertical="center" wrapText="1"/>
      <protection locked="0"/>
    </xf>
    <xf numFmtId="0" fontId="15" fillId="83" borderId="56" xfId="0" applyFont="1" applyFill="1" applyBorder="1" applyAlignment="1">
      <alignment horizontal="center" vertical="center" wrapText="1"/>
    </xf>
    <xf numFmtId="0" fontId="15" fillId="83" borderId="67" xfId="0" applyFont="1" applyFill="1" applyBorder="1" applyAlignment="1">
      <alignment horizontal="center" vertical="center" wrapText="1"/>
    </xf>
    <xf numFmtId="0" fontId="15" fillId="83" borderId="57" xfId="0" applyFont="1" applyFill="1" applyBorder="1" applyAlignment="1">
      <alignment horizontal="center" vertical="center" wrapText="1"/>
    </xf>
    <xf numFmtId="0" fontId="24" fillId="80" borderId="50" xfId="0" applyFont="1" applyFill="1" applyBorder="1" applyAlignment="1">
      <alignment horizontal="center" vertical="center" wrapText="1"/>
    </xf>
    <xf numFmtId="0" fontId="24" fillId="80" borderId="68" xfId="0" applyFont="1" applyFill="1" applyBorder="1" applyAlignment="1">
      <alignment horizontal="center" vertical="center" wrapText="1"/>
    </xf>
    <xf numFmtId="0" fontId="24" fillId="80" borderId="51" xfId="0" applyFont="1" applyFill="1" applyBorder="1" applyAlignment="1">
      <alignment horizontal="center" vertical="center" wrapText="1"/>
    </xf>
    <xf numFmtId="0" fontId="24" fillId="80" borderId="52" xfId="0" applyFont="1" applyFill="1" applyBorder="1" applyAlignment="1">
      <alignment horizontal="center" vertical="center" wrapText="1"/>
    </xf>
    <xf numFmtId="0" fontId="24" fillId="80" borderId="0" xfId="0" applyFont="1" applyFill="1" applyBorder="1" applyAlignment="1">
      <alignment horizontal="center" vertical="center" wrapText="1"/>
    </xf>
    <xf numFmtId="0" fontId="24" fillId="80" borderId="53" xfId="0" applyFont="1" applyFill="1" applyBorder="1" applyAlignment="1">
      <alignment horizontal="center" vertical="center" wrapText="1"/>
    </xf>
    <xf numFmtId="0" fontId="24" fillId="80" borderId="54" xfId="0" applyFont="1" applyFill="1" applyBorder="1" applyAlignment="1">
      <alignment horizontal="center" vertical="center" wrapText="1"/>
    </xf>
    <xf numFmtId="0" fontId="24" fillId="80" borderId="69" xfId="0" applyFont="1" applyFill="1" applyBorder="1" applyAlignment="1">
      <alignment horizontal="center" vertical="center" wrapText="1"/>
    </xf>
    <xf numFmtId="0" fontId="24" fillId="80" borderId="55" xfId="0" applyFont="1" applyFill="1" applyBorder="1" applyAlignment="1">
      <alignment horizontal="center" vertical="center" wrapText="1"/>
    </xf>
    <xf numFmtId="0" fontId="39" fillId="0" borderId="49" xfId="0" applyFont="1" applyBorder="1" applyAlignment="1" applyProtection="1">
      <alignment horizontal="justify" vertical="center" wrapText="1"/>
      <protection locked="0"/>
    </xf>
    <xf numFmtId="0" fontId="13" fillId="87" borderId="32" xfId="0" applyFont="1" applyFill="1" applyBorder="1" applyAlignment="1">
      <alignment horizontal="center" vertical="center"/>
    </xf>
    <xf numFmtId="0" fontId="13" fillId="87" borderId="44" xfId="0" applyFont="1" applyFill="1" applyBorder="1" applyAlignment="1">
      <alignment horizontal="center" vertical="center"/>
    </xf>
    <xf numFmtId="0" fontId="11" fillId="81" borderId="33" xfId="0" applyFont="1" applyFill="1" applyBorder="1" applyAlignment="1">
      <alignment horizontal="justify" vertical="center" wrapText="1"/>
    </xf>
    <xf numFmtId="0" fontId="11" fillId="81" borderId="34" xfId="0" applyFont="1" applyFill="1" applyBorder="1" applyAlignment="1">
      <alignment horizontal="justify" vertical="center" wrapText="1"/>
    </xf>
    <xf numFmtId="0" fontId="11" fillId="81" borderId="35" xfId="0" applyFont="1" applyFill="1" applyBorder="1" applyAlignment="1">
      <alignment horizontal="justify" vertical="center" wrapText="1"/>
    </xf>
    <xf numFmtId="0" fontId="13" fillId="42" borderId="33" xfId="0" applyFont="1" applyFill="1" applyBorder="1" applyAlignment="1">
      <alignment horizontal="justify" vertical="center"/>
    </xf>
    <xf numFmtId="0" fontId="13" fillId="42" borderId="35" xfId="0" applyFont="1" applyFill="1" applyBorder="1" applyAlignment="1">
      <alignment horizontal="justify" vertical="center"/>
    </xf>
    <xf numFmtId="0" fontId="24" fillId="86" borderId="37" xfId="0" applyFont="1" applyFill="1" applyBorder="1" applyAlignment="1">
      <alignment horizontal="center" vertical="center" wrapText="1"/>
    </xf>
    <xf numFmtId="0" fontId="38" fillId="0" borderId="60" xfId="0" applyFont="1" applyFill="1" applyBorder="1" applyAlignment="1" applyProtection="1">
      <alignment horizontal="left" vertical="center" wrapText="1"/>
      <protection locked="0"/>
    </xf>
    <xf numFmtId="0" fontId="38" fillId="0" borderId="66" xfId="0" applyFont="1" applyFill="1" applyBorder="1" applyAlignment="1" applyProtection="1">
      <alignment horizontal="left" vertical="center" wrapText="1"/>
      <protection locked="0"/>
    </xf>
    <xf numFmtId="0" fontId="38" fillId="0" borderId="61" xfId="0" applyFont="1" applyFill="1" applyBorder="1" applyAlignment="1" applyProtection="1">
      <alignment horizontal="left" vertical="center" wrapText="1"/>
      <protection locked="0"/>
    </xf>
    <xf numFmtId="0" fontId="38" fillId="0" borderId="84" xfId="0" applyFont="1" applyBorder="1" applyAlignment="1" applyProtection="1">
      <alignment horizontal="center" vertical="center" wrapText="1"/>
      <protection locked="0"/>
    </xf>
    <xf numFmtId="0" fontId="38" fillId="0" borderId="85" xfId="0" applyFont="1" applyBorder="1" applyAlignment="1" applyProtection="1">
      <alignment horizontal="center" vertical="center" wrapText="1"/>
      <protection locked="0"/>
    </xf>
    <xf numFmtId="0" fontId="38" fillId="0" borderId="86" xfId="0" applyFont="1" applyBorder="1" applyAlignment="1" applyProtection="1">
      <alignment horizontal="center" vertical="center" wrapText="1"/>
      <protection locked="0"/>
    </xf>
    <xf numFmtId="0" fontId="44" fillId="96" borderId="78" xfId="0" applyFont="1" applyFill="1" applyBorder="1" applyAlignment="1">
      <alignment horizontal="center" vertical="center"/>
    </xf>
    <xf numFmtId="0" fontId="44" fillId="96" borderId="73" xfId="0" applyFont="1" applyFill="1" applyBorder="1" applyAlignment="1">
      <alignment horizontal="center" vertical="center"/>
    </xf>
    <xf numFmtId="0" fontId="44" fillId="96" borderId="72" xfId="0" applyFont="1" applyFill="1" applyBorder="1" applyAlignment="1">
      <alignment horizontal="center" vertical="center"/>
    </xf>
    <xf numFmtId="0" fontId="38" fillId="0" borderId="84" xfId="0" applyFont="1" applyBorder="1" applyAlignment="1" applyProtection="1">
      <alignment horizontal="left" vertical="center" wrapText="1"/>
      <protection locked="0"/>
    </xf>
    <xf numFmtId="0" fontId="38" fillId="0" borderId="85" xfId="0" applyFont="1" applyBorder="1" applyAlignment="1" applyProtection="1">
      <alignment horizontal="left" vertical="center" wrapText="1"/>
      <protection locked="0"/>
    </xf>
    <xf numFmtId="0" fontId="38" fillId="0" borderId="86" xfId="0" applyFont="1" applyBorder="1" applyAlignment="1" applyProtection="1">
      <alignment horizontal="left" vertical="center" wrapText="1"/>
      <protection locked="0"/>
    </xf>
    <xf numFmtId="0" fontId="38" fillId="0" borderId="93" xfId="0" applyFont="1" applyFill="1" applyBorder="1" applyAlignment="1" applyProtection="1">
      <alignment horizontal="left" vertical="center" wrapText="1"/>
      <protection locked="0"/>
    </xf>
    <xf numFmtId="0" fontId="38" fillId="0" borderId="85" xfId="0" applyFont="1" applyFill="1" applyBorder="1" applyAlignment="1" applyProtection="1">
      <alignment horizontal="left" vertical="center" wrapText="1"/>
      <protection locked="0"/>
    </xf>
    <xf numFmtId="0" fontId="38" fillId="0" borderId="86" xfId="0" applyFont="1" applyFill="1" applyBorder="1" applyAlignment="1" applyProtection="1">
      <alignment horizontal="left" vertical="center" wrapText="1"/>
      <protection locked="0"/>
    </xf>
    <xf numFmtId="167" fontId="45" fillId="96" borderId="44" xfId="0" applyNumberFormat="1" applyFont="1" applyFill="1" applyBorder="1" applyAlignment="1">
      <alignment horizontal="center" vertical="center"/>
    </xf>
    <xf numFmtId="167" fontId="45" fillId="96" borderId="43" xfId="0" applyNumberFormat="1" applyFont="1" applyFill="1" applyBorder="1" applyAlignment="1">
      <alignment horizontal="center" vertical="center"/>
    </xf>
    <xf numFmtId="167" fontId="45" fillId="96" borderId="37" xfId="0" applyNumberFormat="1" applyFont="1" applyFill="1" applyBorder="1" applyAlignment="1">
      <alignment horizontal="center" vertical="center"/>
    </xf>
    <xf numFmtId="0" fontId="58" fillId="2" borderId="33" xfId="0" applyFont="1" applyFill="1" applyBorder="1" applyAlignment="1">
      <alignment vertical="center" wrapText="1"/>
    </xf>
    <xf numFmtId="0" fontId="58" fillId="2" borderId="34" xfId="0" applyFont="1" applyFill="1" applyBorder="1" applyAlignment="1">
      <alignment vertical="center" wrapText="1"/>
    </xf>
    <xf numFmtId="0" fontId="58" fillId="2" borderId="35" xfId="0" applyFont="1" applyFill="1" applyBorder="1" applyAlignment="1">
      <alignment vertical="center" wrapText="1"/>
    </xf>
    <xf numFmtId="0" fontId="12" fillId="2" borderId="33" xfId="0" applyFont="1" applyFill="1" applyBorder="1" applyAlignment="1">
      <alignment horizontal="justify" vertical="center" wrapText="1"/>
    </xf>
    <xf numFmtId="0" fontId="12" fillId="2" borderId="34" xfId="0" applyFont="1" applyFill="1" applyBorder="1" applyAlignment="1">
      <alignment horizontal="justify" vertical="center" wrapText="1"/>
    </xf>
    <xf numFmtId="0" fontId="12" fillId="2" borderId="35" xfId="0" applyFont="1" applyFill="1" applyBorder="1" applyAlignment="1">
      <alignment horizontal="justify" vertical="center" wrapText="1"/>
    </xf>
    <xf numFmtId="0" fontId="13" fillId="42" borderId="33" xfId="0" applyFont="1" applyFill="1" applyBorder="1" applyAlignment="1">
      <alignment horizontal="justify" vertical="center" wrapText="1"/>
    </xf>
    <xf numFmtId="0" fontId="12" fillId="34" borderId="33" xfId="0" applyFont="1" applyFill="1" applyBorder="1" applyAlignment="1">
      <alignment horizontal="left" vertical="center" wrapText="1"/>
    </xf>
    <xf numFmtId="0" fontId="12" fillId="34" borderId="34" xfId="0" applyFont="1" applyFill="1" applyBorder="1" applyAlignment="1">
      <alignment horizontal="left" vertical="center" wrapText="1"/>
    </xf>
    <xf numFmtId="0" fontId="12" fillId="34" borderId="35" xfId="0" applyFont="1" applyFill="1" applyBorder="1" applyAlignment="1">
      <alignment horizontal="left" vertical="center" wrapText="1"/>
    </xf>
    <xf numFmtId="0" fontId="6" fillId="0" borderId="17" xfId="0" applyFont="1" applyBorder="1" applyAlignment="1">
      <alignment horizontal="center" vertical="center" wrapText="1"/>
    </xf>
    <xf numFmtId="0" fontId="6" fillId="0" borderId="45" xfId="0" applyFont="1" applyBorder="1" applyAlignment="1">
      <alignment horizontal="justify" vertical="center" wrapText="1"/>
    </xf>
    <xf numFmtId="0" fontId="6" fillId="0" borderId="46" xfId="0" applyFont="1" applyBorder="1" applyAlignment="1">
      <alignment horizontal="justify" vertical="center" wrapText="1"/>
    </xf>
    <xf numFmtId="0" fontId="6" fillId="0" borderId="22" xfId="0" applyFont="1" applyBorder="1" applyAlignment="1">
      <alignment horizontal="justify" vertical="center" wrapText="1"/>
    </xf>
    <xf numFmtId="0" fontId="6" fillId="0" borderId="45"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46" xfId="0" applyFont="1" applyBorder="1" applyAlignment="1">
      <alignment horizontal="center" vertical="center" wrapText="1"/>
    </xf>
    <xf numFmtId="0" fontId="0" fillId="0" borderId="22" xfId="0" applyFont="1" applyBorder="1" applyAlignment="1">
      <alignment horizontal="justify" vertical="center" wrapText="1"/>
    </xf>
    <xf numFmtId="0" fontId="6" fillId="0" borderId="17" xfId="0" applyFont="1" applyBorder="1" applyAlignment="1">
      <alignment horizontal="justify" vertical="center" wrapText="1"/>
    </xf>
    <xf numFmtId="0" fontId="0" fillId="0" borderId="17" xfId="0" applyFont="1" applyBorder="1" applyAlignment="1">
      <alignment horizontal="center" vertical="center" wrapText="1"/>
    </xf>
  </cellXfs>
  <cellStyles count="8">
    <cellStyle name="NivelFila_4" xfId="1" builtinId="1" iLevel="3"/>
    <cellStyle name="Normal" xfId="0" builtinId="0"/>
    <cellStyle name="Normal 2" xfId="3"/>
    <cellStyle name="Normal 3" xfId="4"/>
    <cellStyle name="Normal 3 2" xfId="5"/>
    <cellStyle name="Normal 4" xfId="7"/>
    <cellStyle name="Porcentaje" xfId="2" builtinId="5"/>
    <cellStyle name="Porcentaje 2" xfId="6"/>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FFFF81"/>
      <color rgb="FF92D050"/>
      <color rgb="FF99CCFF"/>
      <color rgb="FFD0CECE"/>
      <color rgb="FFFFFF00"/>
      <color rgb="FF00435A"/>
      <color rgb="FFC5DDF1"/>
      <color rgb="FFFFFFCC"/>
      <color rgb="FFD8D8D8"/>
      <color rgb="FF0078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 Id="rId4" Type="http://schemas.microsoft.com/office/2007/relationships/hdphoto" Target="NULL"/></Relationships>
</file>

<file path=xl/drawings/_rels/vmlDrawing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id="{91E59C65-2E78-4D03-866C-94CC920228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id="{0609DD3F-5A24-46A2-AE7F-1959BFD0CDCC}"/>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id="{23EBB2A7-5BF7-49FA-8296-44F4EDBC5F05}"/>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id="{229BDA2B-985F-4366-91C8-705AC677CA3E}"/>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id="{52E0DFB6-DF85-4C2F-895E-D13B35AFCDC7}"/>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id="{C6DB2FFA-FA90-4532-A86D-1AEDD4D0BC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id="{C0A43230-67B4-4CBC-866A-8AFCC018E4AA}"/>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id="{AFC03832-824D-4695-8706-6DFE2DD3BF58}"/>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id="{692B3B8A-14D0-49C7-80B1-D5B531AE59B3}"/>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id="{C2E15985-0C49-4706-945C-80E106C9A7C7}"/>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id="{506C2130-6862-46A9-A9EF-A9207A101461}"/>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id="{617EE37F-AC34-4D8A-AA7A-C0100634ED1D}"/>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id="{52341BA7-1D7D-488B-9BC7-31ECB9F92176}"/>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id="{893A56E9-B860-4D09-B4C5-94CFA873E60F}"/>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714375</xdr:colOff>
      <xdr:row>296</xdr:row>
      <xdr:rowOff>238125</xdr:rowOff>
    </xdr:to>
    <xdr:sp macro="" textlink="">
      <xdr:nvSpPr>
        <xdr:cNvPr id="7186" name="AutoShape 18">
          <a:extLst>
            <a:ext uri="{FF2B5EF4-FFF2-40B4-BE49-F238E27FC236}">
              <a16:creationId xmlns:a16="http://schemas.microsoft.com/office/drawing/2014/main" id="{00000000-0008-0000-05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714375</xdr:colOff>
      <xdr:row>296</xdr:row>
      <xdr:rowOff>238125</xdr:rowOff>
    </xdr:to>
    <xdr:sp macro="" textlink="">
      <xdr:nvSpPr>
        <xdr:cNvPr id="2" name="AutoShape 18">
          <a:extLst>
            <a:ext uri="{FF2B5EF4-FFF2-40B4-BE49-F238E27FC236}">
              <a16:creationId xmlns:a16="http://schemas.microsoft.com/office/drawing/2014/main" id="{00000000-0008-0000-05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714375</xdr:colOff>
      <xdr:row>296</xdr:row>
      <xdr:rowOff>238125</xdr:rowOff>
    </xdr:to>
    <xdr:sp macro="" textlink="">
      <xdr:nvSpPr>
        <xdr:cNvPr id="3" name="AutoShape 18">
          <a:extLst>
            <a:ext uri="{FF2B5EF4-FFF2-40B4-BE49-F238E27FC236}">
              <a16:creationId xmlns:a16="http://schemas.microsoft.com/office/drawing/2014/main" id="{00000000-0008-0000-05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714375</xdr:colOff>
      <xdr:row>296</xdr:row>
      <xdr:rowOff>238125</xdr:rowOff>
    </xdr:to>
    <xdr:sp macro="" textlink="">
      <xdr:nvSpPr>
        <xdr:cNvPr id="4" name="AutoShape 18">
          <a:extLst>
            <a:ext uri="{FF2B5EF4-FFF2-40B4-BE49-F238E27FC236}">
              <a16:creationId xmlns:a16="http://schemas.microsoft.com/office/drawing/2014/main" id="{00000000-0008-0000-05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714375</xdr:colOff>
      <xdr:row>296</xdr:row>
      <xdr:rowOff>238125</xdr:rowOff>
    </xdr:to>
    <xdr:sp macro="" textlink="">
      <xdr:nvSpPr>
        <xdr:cNvPr id="5" name="AutoShape 18">
          <a:extLst>
            <a:ext uri="{FF2B5EF4-FFF2-40B4-BE49-F238E27FC236}">
              <a16:creationId xmlns:a16="http://schemas.microsoft.com/office/drawing/2014/main" id="{00000000-0008-0000-05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714375</xdr:colOff>
      <xdr:row>296</xdr:row>
      <xdr:rowOff>238125</xdr:rowOff>
    </xdr:to>
    <xdr:sp macro="" textlink="">
      <xdr:nvSpPr>
        <xdr:cNvPr id="6" name="AutoShape 18">
          <a:extLst>
            <a:ext uri="{FF2B5EF4-FFF2-40B4-BE49-F238E27FC236}">
              <a16:creationId xmlns:a16="http://schemas.microsoft.com/office/drawing/2014/main" id="{00000000-0008-0000-05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296</xdr:row>
      <xdr:rowOff>238125</xdr:rowOff>
    </xdr:to>
    <xdr:sp macro="" textlink="">
      <xdr:nvSpPr>
        <xdr:cNvPr id="7" name="AutoShape 18">
          <a:extLst>
            <a:ext uri="{FF2B5EF4-FFF2-40B4-BE49-F238E27FC236}">
              <a16:creationId xmlns:a16="http://schemas.microsoft.com/office/drawing/2014/main" id="{00000000-0008-0000-05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296</xdr:row>
      <xdr:rowOff>238125</xdr:rowOff>
    </xdr:to>
    <xdr:sp macro="" textlink="">
      <xdr:nvSpPr>
        <xdr:cNvPr id="8" name="AutoShape 18">
          <a:extLst>
            <a:ext uri="{FF2B5EF4-FFF2-40B4-BE49-F238E27FC236}">
              <a16:creationId xmlns:a16="http://schemas.microsoft.com/office/drawing/2014/main" id="{00000000-0008-0000-05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296</xdr:row>
      <xdr:rowOff>238125</xdr:rowOff>
    </xdr:to>
    <xdr:sp macro="" textlink="">
      <xdr:nvSpPr>
        <xdr:cNvPr id="9" name="AutoShape 18">
          <a:extLst>
            <a:ext uri="{FF2B5EF4-FFF2-40B4-BE49-F238E27FC236}">
              <a16:creationId xmlns:a16="http://schemas.microsoft.com/office/drawing/2014/main" id="{00000000-0008-0000-05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296</xdr:row>
      <xdr:rowOff>238125</xdr:rowOff>
    </xdr:to>
    <xdr:sp macro="" textlink="">
      <xdr:nvSpPr>
        <xdr:cNvPr id="10" name="AutoShape 18">
          <a:extLst>
            <a:ext uri="{FF2B5EF4-FFF2-40B4-BE49-F238E27FC236}">
              <a16:creationId xmlns:a16="http://schemas.microsoft.com/office/drawing/2014/main" id="{00000000-0008-0000-05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296</xdr:row>
      <xdr:rowOff>238125</xdr:rowOff>
    </xdr:to>
    <xdr:sp macro="" textlink="">
      <xdr:nvSpPr>
        <xdr:cNvPr id="11" name="AutoShape 18">
          <a:extLst>
            <a:ext uri="{FF2B5EF4-FFF2-40B4-BE49-F238E27FC236}">
              <a16:creationId xmlns:a16="http://schemas.microsoft.com/office/drawing/2014/main" id="{00000000-0008-0000-05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12" name="AutoShape 18">
          <a:extLst>
            <a:ext uri="{FF2B5EF4-FFF2-40B4-BE49-F238E27FC236}">
              <a16:creationId xmlns:a16="http://schemas.microsoft.com/office/drawing/2014/main" id="{00000000-0008-0000-05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13" name="AutoShape 18">
          <a:extLst>
            <a:ext uri="{FF2B5EF4-FFF2-40B4-BE49-F238E27FC236}">
              <a16:creationId xmlns:a16="http://schemas.microsoft.com/office/drawing/2014/main" id="{00000000-0008-0000-05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14" name="AutoShape 18">
          <a:extLst>
            <a:ext uri="{FF2B5EF4-FFF2-40B4-BE49-F238E27FC236}">
              <a16:creationId xmlns:a16="http://schemas.microsoft.com/office/drawing/2014/main" id="{56E26142-0239-403D-A854-EBCFD0DC3736}"/>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15" name="AutoShape 18">
          <a:extLst>
            <a:ext uri="{FF2B5EF4-FFF2-40B4-BE49-F238E27FC236}">
              <a16:creationId xmlns:a16="http://schemas.microsoft.com/office/drawing/2014/main" id="{6824BEA8-8E6C-4390-946F-5B83F5C2BEC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16" name="AutoShape 18">
          <a:extLst>
            <a:ext uri="{FF2B5EF4-FFF2-40B4-BE49-F238E27FC236}">
              <a16:creationId xmlns:a16="http://schemas.microsoft.com/office/drawing/2014/main" id="{91C3CA75-8D0E-4694-A569-40719383A31F}"/>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17" name="AutoShape 18">
          <a:extLst>
            <a:ext uri="{FF2B5EF4-FFF2-40B4-BE49-F238E27FC236}">
              <a16:creationId xmlns:a16="http://schemas.microsoft.com/office/drawing/2014/main" id="{72FA0D86-13E9-4EEC-B9AF-F839857245F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18" name="AutoShape 18">
          <a:extLst>
            <a:ext uri="{FF2B5EF4-FFF2-40B4-BE49-F238E27FC236}">
              <a16:creationId xmlns:a16="http://schemas.microsoft.com/office/drawing/2014/main" id="{534F3B16-E303-474E-A920-8B7BA1ADAE37}"/>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19" name="AutoShape 18">
          <a:extLst>
            <a:ext uri="{FF2B5EF4-FFF2-40B4-BE49-F238E27FC236}">
              <a16:creationId xmlns:a16="http://schemas.microsoft.com/office/drawing/2014/main" id="{505A9DBD-EC8E-4321-A242-D4964FBFDEF2}"/>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20" name="AutoShape 18">
          <a:extLst>
            <a:ext uri="{FF2B5EF4-FFF2-40B4-BE49-F238E27FC236}">
              <a16:creationId xmlns:a16="http://schemas.microsoft.com/office/drawing/2014/main" id="{997A9FD1-E7CF-4100-8CAB-201165FE717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21"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22" name="AutoShape 18"/>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23"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24" name="AutoShape 18"/>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25"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26"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27"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325</xdr:row>
      <xdr:rowOff>0</xdr:rowOff>
    </xdr:to>
    <xdr:sp macro="" textlink="">
      <xdr:nvSpPr>
        <xdr:cNvPr id="28"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0</xdr:col>
      <xdr:colOff>395984</xdr:colOff>
      <xdr:row>0</xdr:row>
      <xdr:rowOff>42811</xdr:rowOff>
    </xdr:from>
    <xdr:to>
      <xdr:col>3</xdr:col>
      <xdr:colOff>331770</xdr:colOff>
      <xdr:row>2</xdr:row>
      <xdr:rowOff>21406</xdr:rowOff>
    </xdr:to>
    <xdr:pic>
      <xdr:nvPicPr>
        <xdr:cNvPr id="31" name="0 Imagen"/>
        <xdr:cNvPicPr/>
      </xdr:nvPicPr>
      <xdr:blipFill>
        <a:blip xmlns:r="http://schemas.openxmlformats.org/officeDocument/2006/relationships" r:embed="rId1" cstate="print">
          <a:clrChange>
            <a:clrFrom>
              <a:srgbClr val="F3F6FD"/>
            </a:clrFrom>
            <a:clrTo>
              <a:srgbClr val="F3F6FD">
                <a:alpha val="0"/>
              </a:srgbClr>
            </a:clrTo>
          </a:clrChange>
          <a:extLst>
            <a:ext uri="{BEBA8EAE-BF5A-486C-A8C5-ECC9F3942E4B}">
              <a14:imgProps xmlns:a14="http://schemas.microsoft.com/office/drawing/2010/main">
                <a14:imgLayer r:embed="rId2">
                  <a14:imgEffect>
                    <a14:brightnessContrast bright="20000"/>
                  </a14:imgEffect>
                </a14:imgLayer>
              </a14:imgProps>
            </a:ext>
            <a:ext uri="{28A0092B-C50C-407E-A947-70E740481C1C}">
              <a14:useLocalDpi xmlns:a14="http://schemas.microsoft.com/office/drawing/2010/main" val="0"/>
            </a:ext>
          </a:extLst>
        </a:blip>
        <a:stretch>
          <a:fillRect/>
        </a:stretch>
      </xdr:blipFill>
      <xdr:spPr>
        <a:xfrm>
          <a:off x="395984" y="42811"/>
          <a:ext cx="3103651" cy="642134"/>
        </a:xfrm>
        <a:prstGeom prst="rect">
          <a:avLst/>
        </a:prstGeom>
      </xdr:spPr>
    </xdr:pic>
    <xdr:clientData/>
  </xdr:twoCellAnchor>
  <xdr:twoCellAnchor editAs="oneCell">
    <xdr:from>
      <xdr:col>3</xdr:col>
      <xdr:colOff>331769</xdr:colOff>
      <xdr:row>0</xdr:row>
      <xdr:rowOff>0</xdr:rowOff>
    </xdr:from>
    <xdr:to>
      <xdr:col>4</xdr:col>
      <xdr:colOff>1313493</xdr:colOff>
      <xdr:row>2</xdr:row>
      <xdr:rowOff>96320</xdr:rowOff>
    </xdr:to>
    <xdr:pic>
      <xdr:nvPicPr>
        <xdr:cNvPr id="32" name="7 Imagen"/>
        <xdr:cNvPicPr/>
      </xdr:nvPicPr>
      <xdr:blipFill rotWithShape="1">
        <a:blip xmlns:r="http://schemas.openxmlformats.org/officeDocument/2006/relationships" r:embed="rId3" cstate="print">
          <a:extLst>
            <a:ext uri="{BEBA8EAE-BF5A-486C-A8C5-ECC9F3942E4B}">
              <a14:imgProps xmlns:a14="http://schemas.microsoft.com/office/drawing/2010/main">
                <a14:imgLayer r:embed="rId4">
                  <a14:imgEffect>
                    <a14:saturation sat="0"/>
                  </a14:imgEffect>
                </a14:imgLayer>
              </a14:imgProps>
            </a:ext>
            <a:ext uri="{28A0092B-C50C-407E-A947-70E740481C1C}">
              <a14:useLocalDpi xmlns:a14="http://schemas.microsoft.com/office/drawing/2010/main" val="0"/>
            </a:ext>
          </a:extLst>
        </a:blip>
        <a:srcRect l="4224"/>
        <a:stretch/>
      </xdr:blipFill>
      <xdr:spPr bwMode="auto">
        <a:xfrm>
          <a:off x="3499634" y="0"/>
          <a:ext cx="2287398" cy="759859"/>
        </a:xfrm>
        <a:prstGeom prst="rect">
          <a:avLst/>
        </a:prstGeom>
        <a:noFill/>
        <a:ln>
          <a:noFill/>
        </a:ln>
        <a:effectLst/>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45"/>
  <sheetViews>
    <sheetView workbookViewId="0">
      <selection activeCell="A6" sqref="A6"/>
    </sheetView>
  </sheetViews>
  <sheetFormatPr baseColWidth="10" defaultRowHeight="15" x14ac:dyDescent="0.25"/>
  <cols>
    <col min="1" max="1" width="12.140625" style="2" customWidth="1"/>
    <col min="2" max="2" width="71.140625" style="2" customWidth="1"/>
    <col min="3" max="6" width="11" style="2" customWidth="1"/>
    <col min="7" max="7" width="63.85546875" style="2" customWidth="1"/>
    <col min="8" max="8" width="25" style="2" customWidth="1"/>
    <col min="9" max="9" width="31.28515625" style="2" customWidth="1"/>
    <col min="10" max="10" width="25" style="2" customWidth="1"/>
    <col min="11" max="16384" width="11.42578125" style="2"/>
  </cols>
  <sheetData>
    <row r="3" spans="1:10" ht="15.75" thickBot="1" x14ac:dyDescent="0.3"/>
    <row r="4" spans="1:10" s="14" customFormat="1" ht="32.25" thickBot="1" x14ac:dyDescent="0.3">
      <c r="A4" s="12" t="s">
        <v>748</v>
      </c>
      <c r="B4" s="13" t="s">
        <v>749</v>
      </c>
      <c r="C4" s="13" t="s">
        <v>752</v>
      </c>
      <c r="D4" s="13" t="s">
        <v>824</v>
      </c>
      <c r="E4" s="13" t="s">
        <v>825</v>
      </c>
      <c r="F4" s="13" t="s">
        <v>826</v>
      </c>
      <c r="G4" s="13" t="s">
        <v>858</v>
      </c>
      <c r="H4" s="13" t="s">
        <v>859</v>
      </c>
      <c r="I4" s="13" t="s">
        <v>882</v>
      </c>
      <c r="J4" s="13" t="s">
        <v>883</v>
      </c>
    </row>
    <row r="5" spans="1:10" ht="45" x14ac:dyDescent="0.25">
      <c r="A5" s="9" t="s">
        <v>28</v>
      </c>
      <c r="B5" s="10" t="s">
        <v>30</v>
      </c>
      <c r="C5" s="10" t="s">
        <v>32</v>
      </c>
      <c r="D5" s="10">
        <v>6</v>
      </c>
      <c r="E5" s="10">
        <v>6</v>
      </c>
      <c r="F5" s="15">
        <f>+E5/D5</f>
        <v>1</v>
      </c>
      <c r="G5" s="15" t="s">
        <v>832</v>
      </c>
      <c r="H5" s="15" t="str">
        <f>VLOOKUP(A5,'BATERIA DE INDICADORES'!$L$4:$AC$246,18,0)</f>
        <v>DIRECCIÓN DE ATENCIÓN Y TRATAMIENTO</v>
      </c>
      <c r="I5" s="15" t="s">
        <v>26</v>
      </c>
      <c r="J5" s="15" t="s">
        <v>29</v>
      </c>
    </row>
    <row r="6" spans="1:10" ht="75" x14ac:dyDescent="0.25">
      <c r="A6" s="5" t="s">
        <v>209</v>
      </c>
      <c r="B6" s="3" t="s">
        <v>211</v>
      </c>
      <c r="C6" s="3" t="s">
        <v>45</v>
      </c>
      <c r="D6" s="4">
        <v>0.25</v>
      </c>
      <c r="E6" s="16">
        <v>0.35</v>
      </c>
      <c r="F6" s="15">
        <f t="shared" ref="F6:F45" si="0">+E6/D6</f>
        <v>1.4</v>
      </c>
      <c r="G6" s="4" t="s">
        <v>837</v>
      </c>
      <c r="H6" s="4"/>
      <c r="I6" s="4" t="s">
        <v>140</v>
      </c>
      <c r="J6" s="4" t="s">
        <v>210</v>
      </c>
    </row>
    <row r="7" spans="1:10" ht="75" x14ac:dyDescent="0.25">
      <c r="A7" s="5" t="s">
        <v>216</v>
      </c>
      <c r="B7" s="3" t="s">
        <v>218</v>
      </c>
      <c r="C7" s="3" t="s">
        <v>45</v>
      </c>
      <c r="D7" s="4">
        <v>0</v>
      </c>
      <c r="E7" s="3"/>
      <c r="F7" s="15"/>
      <c r="G7" s="23" t="s">
        <v>831</v>
      </c>
      <c r="H7" s="4"/>
      <c r="I7" s="4" t="s">
        <v>140</v>
      </c>
      <c r="J7" s="4" t="s">
        <v>217</v>
      </c>
    </row>
    <row r="8" spans="1:10" ht="45" x14ac:dyDescent="0.25">
      <c r="A8" s="5" t="s">
        <v>234</v>
      </c>
      <c r="B8" s="3" t="s">
        <v>236</v>
      </c>
      <c r="C8" s="3" t="s">
        <v>45</v>
      </c>
      <c r="D8" s="4">
        <v>0</v>
      </c>
      <c r="E8" s="3"/>
      <c r="F8" s="15"/>
      <c r="G8" s="4" t="s">
        <v>845</v>
      </c>
      <c r="H8" s="4" t="str">
        <f>VLOOKUP(A8,'BATERIA DE INDICADORES'!$L$4:$AC$246,18,0)</f>
        <v xml:space="preserve">SUBDIRECCIÓN DE SEGURIDAD Y VIGILANCIA </v>
      </c>
      <c r="I8" s="4" t="s">
        <v>232</v>
      </c>
      <c r="J8" s="4" t="s">
        <v>235</v>
      </c>
    </row>
    <row r="9" spans="1:10" ht="75" x14ac:dyDescent="0.25">
      <c r="A9" s="5" t="s">
        <v>238</v>
      </c>
      <c r="B9" s="3" t="s">
        <v>239</v>
      </c>
      <c r="C9" s="3" t="s">
        <v>45</v>
      </c>
      <c r="D9" s="20">
        <v>0.187</v>
      </c>
      <c r="E9" s="19">
        <v>0.17399999999999999</v>
      </c>
      <c r="F9" s="15">
        <f t="shared" si="0"/>
        <v>0.93048128342245984</v>
      </c>
      <c r="G9" s="24" t="s">
        <v>860</v>
      </c>
      <c r="H9" s="21" t="str">
        <f>VLOOKUP(A9,'BATERIA DE INDICADORES'!$L$4:$AC$246,18,0)</f>
        <v xml:space="preserve">SUBDIRECCIÓN DE SEGURIDAD Y VIGILANCIA </v>
      </c>
      <c r="I9" s="21" t="s">
        <v>232</v>
      </c>
      <c r="J9" s="21" t="s">
        <v>235</v>
      </c>
    </row>
    <row r="10" spans="1:10" ht="105" x14ac:dyDescent="0.25">
      <c r="A10" s="5" t="s">
        <v>273</v>
      </c>
      <c r="B10" s="11" t="s">
        <v>861</v>
      </c>
      <c r="C10" s="3" t="s">
        <v>32</v>
      </c>
      <c r="D10" s="3">
        <v>3329</v>
      </c>
      <c r="E10" s="3">
        <v>3329</v>
      </c>
      <c r="F10" s="15">
        <f t="shared" si="0"/>
        <v>1</v>
      </c>
      <c r="G10" s="25" t="s">
        <v>862</v>
      </c>
      <c r="H10" s="4" t="str">
        <f>VLOOKUP(A10,'BATERIA DE INDICADORES'!$L$4:$AC$246,18,0)</f>
        <v xml:space="preserve">SUBDIRECCIÓN DE SEGURIDAD Y VIGILANCIA </v>
      </c>
      <c r="I10" s="4" t="s">
        <v>232</v>
      </c>
      <c r="J10" s="4" t="s">
        <v>274</v>
      </c>
    </row>
    <row r="11" spans="1:10" ht="45" x14ac:dyDescent="0.25">
      <c r="A11" s="5" t="s">
        <v>303</v>
      </c>
      <c r="B11" s="3" t="s">
        <v>305</v>
      </c>
      <c r="C11" s="3" t="s">
        <v>32</v>
      </c>
      <c r="D11" s="3">
        <v>0</v>
      </c>
      <c r="E11" s="3"/>
      <c r="F11" s="15"/>
      <c r="G11" s="3" t="s">
        <v>839</v>
      </c>
      <c r="H11" s="3" t="str">
        <f>VLOOKUP(A11,'BATERIA DE INDICADORES'!$L$4:$AC$246,18,0)</f>
        <v xml:space="preserve">DIRECCIÓN ESCUELA DE FORMACIÓN  </v>
      </c>
      <c r="I11" s="3" t="s">
        <v>232</v>
      </c>
      <c r="J11" s="3" t="s">
        <v>274</v>
      </c>
    </row>
    <row r="12" spans="1:10" ht="120" x14ac:dyDescent="0.25">
      <c r="A12" s="5" t="s">
        <v>654</v>
      </c>
      <c r="B12" s="11" t="s">
        <v>847</v>
      </c>
      <c r="C12" s="3" t="s">
        <v>45</v>
      </c>
      <c r="D12" s="4">
        <v>1</v>
      </c>
      <c r="E12" s="16">
        <v>0.94</v>
      </c>
      <c r="F12" s="15">
        <f t="shared" si="0"/>
        <v>0.94</v>
      </c>
      <c r="G12" s="25" t="s">
        <v>863</v>
      </c>
      <c r="H12" s="4" t="str">
        <f>VLOOKUP(A12,'BATERIA DE INDICADORES'!$L$4:$AC$246,18,0)</f>
        <v xml:space="preserve">OFICINA DE SISTEMAS DE INFORMACIÓN </v>
      </c>
      <c r="I12" s="4" t="s">
        <v>648</v>
      </c>
      <c r="J12" s="4" t="s">
        <v>651</v>
      </c>
    </row>
    <row r="13" spans="1:10" ht="90" x14ac:dyDescent="0.25">
      <c r="A13" s="5" t="s">
        <v>339</v>
      </c>
      <c r="B13" s="3" t="s">
        <v>341</v>
      </c>
      <c r="C13" s="3" t="s">
        <v>45</v>
      </c>
      <c r="D13" s="4">
        <v>1</v>
      </c>
      <c r="E13" s="3"/>
      <c r="F13" s="15">
        <f t="shared" si="0"/>
        <v>0</v>
      </c>
      <c r="G13" s="25" t="s">
        <v>864</v>
      </c>
      <c r="H13" s="4" t="str">
        <f>VLOOKUP(A13,'BATERIA DE INDICADORES'!$L$4:$AC$246,18,0)</f>
        <v xml:space="preserve">DIRECCIÓN ESCUELA DE FORMACIÓN  </v>
      </c>
      <c r="I13" s="4" t="s">
        <v>300</v>
      </c>
      <c r="J13" s="4" t="s">
        <v>340</v>
      </c>
    </row>
    <row r="14" spans="1:10" ht="90" x14ac:dyDescent="0.25">
      <c r="A14" s="5" t="s">
        <v>347</v>
      </c>
      <c r="B14" s="3" t="s">
        <v>349</v>
      </c>
      <c r="C14" s="3" t="s">
        <v>45</v>
      </c>
      <c r="D14" s="4">
        <v>1</v>
      </c>
      <c r="E14" s="16">
        <v>1</v>
      </c>
      <c r="F14" s="15">
        <f t="shared" si="0"/>
        <v>1</v>
      </c>
      <c r="G14" s="4" t="s">
        <v>840</v>
      </c>
      <c r="H14" s="4" t="str">
        <f>VLOOKUP(A14,'BATERIA DE INDICADORES'!$L$4:$AC$246,18,0)</f>
        <v xml:space="preserve">DIRECCIÓN ESCUELA DE FORMACIÓN  </v>
      </c>
      <c r="I14" s="4" t="s">
        <v>300</v>
      </c>
      <c r="J14" s="4" t="s">
        <v>348</v>
      </c>
    </row>
    <row r="15" spans="1:10" ht="90" x14ac:dyDescent="0.25">
      <c r="A15" s="5" t="s">
        <v>359</v>
      </c>
      <c r="B15" s="3" t="s">
        <v>361</v>
      </c>
      <c r="C15" s="3" t="s">
        <v>45</v>
      </c>
      <c r="D15" s="4">
        <v>1</v>
      </c>
      <c r="E15" s="16">
        <v>0.59</v>
      </c>
      <c r="F15" s="15">
        <f t="shared" si="0"/>
        <v>0.59</v>
      </c>
      <c r="G15" s="25" t="s">
        <v>865</v>
      </c>
      <c r="H15" s="4" t="str">
        <f>VLOOKUP(A15,'BATERIA DE INDICADORES'!$L$4:$AC$246,18,0)</f>
        <v>SUBDIRECCIÓN DE TALENTO HUMANO</v>
      </c>
      <c r="I15" s="4" t="s">
        <v>356</v>
      </c>
      <c r="J15" s="4" t="s">
        <v>360</v>
      </c>
    </row>
    <row r="16" spans="1:10" ht="60" x14ac:dyDescent="0.25">
      <c r="A16" s="5" t="s">
        <v>42</v>
      </c>
      <c r="B16" s="11" t="s">
        <v>828</v>
      </c>
      <c r="C16" s="3" t="s">
        <v>45</v>
      </c>
      <c r="D16" s="4">
        <v>0.98</v>
      </c>
      <c r="E16" s="16">
        <v>0.99</v>
      </c>
      <c r="F16" s="15">
        <f t="shared" si="0"/>
        <v>1.010204081632653</v>
      </c>
      <c r="G16" s="4" t="s">
        <v>833</v>
      </c>
      <c r="H16" s="4" t="str">
        <f>VLOOKUP(A16,'BATERIA DE INDICADORES'!$L$4:$AC$246,18,0)</f>
        <v>DIRECCIÓN DE ATENCIÓN Y TRATAMIENTO</v>
      </c>
      <c r="I16" s="4" t="s">
        <v>26</v>
      </c>
      <c r="J16" s="4" t="s">
        <v>43</v>
      </c>
    </row>
    <row r="17" spans="1:10" ht="90" x14ac:dyDescent="0.25">
      <c r="A17" s="5" t="s">
        <v>365</v>
      </c>
      <c r="B17" s="3" t="s">
        <v>367</v>
      </c>
      <c r="C17" s="3" t="s">
        <v>45</v>
      </c>
      <c r="D17" s="4">
        <v>0.03</v>
      </c>
      <c r="E17" s="4">
        <v>0.03</v>
      </c>
      <c r="F17" s="15">
        <f t="shared" si="0"/>
        <v>1</v>
      </c>
      <c r="G17" s="25" t="s">
        <v>866</v>
      </c>
      <c r="H17" s="4" t="str">
        <f>VLOOKUP(A17,'BATERIA DE INDICADORES'!$L$4:$AC$246,18,0)</f>
        <v>SUBDIRECCIÓN DE TALENTO HUMANO</v>
      </c>
      <c r="I17" s="4" t="s">
        <v>356</v>
      </c>
      <c r="J17" s="4" t="s">
        <v>366</v>
      </c>
    </row>
    <row r="18" spans="1:10" ht="90" x14ac:dyDescent="0.25">
      <c r="A18" s="5" t="s">
        <v>383</v>
      </c>
      <c r="B18" s="3" t="s">
        <v>385</v>
      </c>
      <c r="C18" s="3" t="s">
        <v>45</v>
      </c>
      <c r="D18" s="4">
        <v>0.3</v>
      </c>
      <c r="E18" s="16">
        <v>0.3</v>
      </c>
      <c r="F18" s="15">
        <f t="shared" si="0"/>
        <v>1</v>
      </c>
      <c r="G18" s="25" t="s">
        <v>867</v>
      </c>
      <c r="H18" s="4" t="str">
        <f>VLOOKUP(A18,'BATERIA DE INDICADORES'!$L$4:$AC$246,18,0)</f>
        <v>SUBDIRECCIÓN DE TALENTO HUMANO</v>
      </c>
      <c r="I18" s="4" t="s">
        <v>356</v>
      </c>
      <c r="J18" s="4" t="s">
        <v>384</v>
      </c>
    </row>
    <row r="19" spans="1:10" ht="90" x14ac:dyDescent="0.25">
      <c r="A19" s="5" t="s">
        <v>407</v>
      </c>
      <c r="B19" s="3" t="s">
        <v>409</v>
      </c>
      <c r="C19" s="3" t="s">
        <v>45</v>
      </c>
      <c r="D19" s="4">
        <v>0.66</v>
      </c>
      <c r="E19" s="4">
        <v>0.66</v>
      </c>
      <c r="F19" s="15">
        <f t="shared" si="0"/>
        <v>1</v>
      </c>
      <c r="G19" s="25" t="s">
        <v>868</v>
      </c>
      <c r="H19" s="4" t="str">
        <f>VLOOKUP(A19,'BATERIA DE INDICADORES'!$L$4:$AC$246,18,0)</f>
        <v>SUBDIRECCIÓN DE TALENTO HUMANO</v>
      </c>
      <c r="I19" s="4" t="s">
        <v>356</v>
      </c>
      <c r="J19" s="4" t="s">
        <v>408</v>
      </c>
    </row>
    <row r="20" spans="1:10" ht="120" x14ac:dyDescent="0.25">
      <c r="A20" s="5" t="s">
        <v>429</v>
      </c>
      <c r="B20" s="3" t="s">
        <v>431</v>
      </c>
      <c r="C20" s="3" t="s">
        <v>45</v>
      </c>
      <c r="D20" s="4">
        <v>0.92</v>
      </c>
      <c r="E20" s="3"/>
      <c r="F20" s="15">
        <f t="shared" si="0"/>
        <v>0</v>
      </c>
      <c r="G20" s="4" t="s">
        <v>857</v>
      </c>
      <c r="H20" s="4" t="str">
        <f>VLOOKUP(A20,'BATERIA DE INDICADORES'!$L$4:$AC$246,18,0)</f>
        <v>OFICINA ASESORA DE PLANEACIÓN</v>
      </c>
      <c r="I20" s="4" t="s">
        <v>426</v>
      </c>
      <c r="J20" s="4" t="s">
        <v>430</v>
      </c>
    </row>
    <row r="21" spans="1:10" ht="120" x14ac:dyDescent="0.25">
      <c r="A21" s="5" t="s">
        <v>447</v>
      </c>
      <c r="B21" s="3" t="s">
        <v>449</v>
      </c>
      <c r="C21" s="3" t="s">
        <v>45</v>
      </c>
      <c r="D21" s="4">
        <v>0.6</v>
      </c>
      <c r="E21" s="19"/>
      <c r="F21" s="15">
        <f t="shared" si="0"/>
        <v>0</v>
      </c>
      <c r="G21" s="4" t="s">
        <v>857</v>
      </c>
      <c r="H21" s="4" t="str">
        <f>VLOOKUP(A21,'BATERIA DE INDICADORES'!$L$4:$AC$246,18,0)</f>
        <v>OFICINA ASESORA DE PLANEACIÓN</v>
      </c>
      <c r="I21" s="4" t="s">
        <v>426</v>
      </c>
      <c r="J21" s="4" t="s">
        <v>448</v>
      </c>
    </row>
    <row r="22" spans="1:10" ht="120" x14ac:dyDescent="0.25">
      <c r="A22" s="5" t="s">
        <v>495</v>
      </c>
      <c r="B22" s="3" t="s">
        <v>497</v>
      </c>
      <c r="C22" s="3" t="s">
        <v>45</v>
      </c>
      <c r="D22" s="4">
        <v>0.2</v>
      </c>
      <c r="E22" s="19">
        <v>0.17499999999999999</v>
      </c>
      <c r="F22" s="15">
        <f t="shared" si="0"/>
        <v>0.87499999999999989</v>
      </c>
      <c r="G22" s="25" t="s">
        <v>869</v>
      </c>
      <c r="H22" s="4" t="str">
        <f>VLOOKUP(A22,'BATERIA DE INDICADORES'!$L$4:$AC$246,18,0)</f>
        <v>OFICINA ASESORA DE PLANEACIÓN</v>
      </c>
      <c r="I22" s="4" t="s">
        <v>426</v>
      </c>
      <c r="J22" s="4" t="s">
        <v>496</v>
      </c>
    </row>
    <row r="23" spans="1:10" ht="120" x14ac:dyDescent="0.25">
      <c r="A23" s="5" t="s">
        <v>529</v>
      </c>
      <c r="B23" s="3" t="s">
        <v>531</v>
      </c>
      <c r="C23" s="3" t="s">
        <v>45</v>
      </c>
      <c r="D23" s="4">
        <v>0.94</v>
      </c>
      <c r="E23" s="19">
        <v>0.95599999999999996</v>
      </c>
      <c r="F23" s="15">
        <f t="shared" si="0"/>
        <v>1.0170212765957447</v>
      </c>
      <c r="G23" s="4" t="s">
        <v>856</v>
      </c>
      <c r="H23" s="4" t="str">
        <f>VLOOKUP(A23,'BATERIA DE INDICADORES'!$L$4:$AC$246,18,0)</f>
        <v>OFICINA ASESORA DE PLANEACIÓN</v>
      </c>
      <c r="I23" s="4" t="s">
        <v>426</v>
      </c>
      <c r="J23" s="4" t="s">
        <v>530</v>
      </c>
    </row>
    <row r="24" spans="1:10" ht="120" x14ac:dyDescent="0.25">
      <c r="A24" s="5" t="s">
        <v>532</v>
      </c>
      <c r="B24" s="3" t="s">
        <v>533</v>
      </c>
      <c r="C24" s="3" t="s">
        <v>45</v>
      </c>
      <c r="D24" s="4">
        <v>0.9</v>
      </c>
      <c r="E24" s="16">
        <v>0.98</v>
      </c>
      <c r="F24" s="15">
        <f t="shared" si="0"/>
        <v>1.0888888888888888</v>
      </c>
      <c r="G24" s="4" t="s">
        <v>846</v>
      </c>
      <c r="H24" s="4" t="str">
        <f>VLOOKUP(A24,'BATERIA DE INDICADORES'!$L$4:$AC$246,18,0)</f>
        <v>DIRECCIÓN DE GESTIÓN CORPORATIVA</v>
      </c>
      <c r="I24" s="4" t="s">
        <v>426</v>
      </c>
      <c r="J24" s="4" t="s">
        <v>530</v>
      </c>
    </row>
    <row r="25" spans="1:10" ht="90" x14ac:dyDescent="0.25">
      <c r="A25" s="5" t="s">
        <v>553</v>
      </c>
      <c r="B25" s="11" t="s">
        <v>853</v>
      </c>
      <c r="C25" s="3" t="s">
        <v>45</v>
      </c>
      <c r="D25" s="4">
        <v>0.23</v>
      </c>
      <c r="E25" s="19">
        <v>0.23100000000000001</v>
      </c>
      <c r="F25" s="15">
        <f t="shared" si="0"/>
        <v>1.0043478260869565</v>
      </c>
      <c r="G25" s="25" t="s">
        <v>870</v>
      </c>
      <c r="H25" s="4" t="str">
        <f>VLOOKUP(A25,'BATERIA DE INDICADORES'!$L$4:$AC$246,18,0)</f>
        <v>OFICINA ASESORA JURIDICA</v>
      </c>
      <c r="I25" s="4" t="s">
        <v>550</v>
      </c>
      <c r="J25" s="4" t="s">
        <v>554</v>
      </c>
    </row>
    <row r="26" spans="1:10" ht="45" x14ac:dyDescent="0.25">
      <c r="A26" s="5" t="s">
        <v>86</v>
      </c>
      <c r="B26" s="11" t="s">
        <v>827</v>
      </c>
      <c r="C26" s="3" t="s">
        <v>45</v>
      </c>
      <c r="D26" s="4">
        <v>0.65</v>
      </c>
      <c r="E26" s="16">
        <v>0.52</v>
      </c>
      <c r="F26" s="15">
        <f t="shared" si="0"/>
        <v>0.8</v>
      </c>
      <c r="G26" s="4" t="s">
        <v>834</v>
      </c>
      <c r="H26" s="4" t="str">
        <f>VLOOKUP(A26,'BATERIA DE INDICADORES'!$L$4:$AC$246,18,0)</f>
        <v>DIRECCIÓN DE ATENCIÓN Y TRATAMIENTO</v>
      </c>
      <c r="I26" s="4" t="s">
        <v>26</v>
      </c>
      <c r="J26" s="4" t="s">
        <v>87</v>
      </c>
    </row>
    <row r="27" spans="1:10" ht="90" x14ac:dyDescent="0.25">
      <c r="A27" s="5" t="s">
        <v>556</v>
      </c>
      <c r="B27" s="11" t="s">
        <v>854</v>
      </c>
      <c r="C27" s="3" t="s">
        <v>45</v>
      </c>
      <c r="D27" s="4">
        <v>0.9</v>
      </c>
      <c r="E27" s="19">
        <v>0.86309999999999998</v>
      </c>
      <c r="F27" s="15">
        <f t="shared" si="0"/>
        <v>0.95899999999999996</v>
      </c>
      <c r="G27" s="25" t="s">
        <v>871</v>
      </c>
      <c r="H27" s="4" t="str">
        <f>VLOOKUP(A27,'BATERIA DE INDICADORES'!$L$4:$AC$246,18,0)</f>
        <v>OFICINA ASESORA JURIDICA</v>
      </c>
      <c r="I27" s="4" t="s">
        <v>550</v>
      </c>
      <c r="J27" s="4" t="s">
        <v>554</v>
      </c>
    </row>
    <row r="28" spans="1:10" ht="150" x14ac:dyDescent="0.25">
      <c r="A28" s="5" t="s">
        <v>606</v>
      </c>
      <c r="B28" s="3" t="s">
        <v>607</v>
      </c>
      <c r="C28" s="3" t="s">
        <v>32</v>
      </c>
      <c r="D28" s="3">
        <v>10</v>
      </c>
      <c r="E28" s="3">
        <v>10</v>
      </c>
      <c r="F28" s="15">
        <f t="shared" si="0"/>
        <v>1</v>
      </c>
      <c r="G28" s="25" t="s">
        <v>844</v>
      </c>
      <c r="H28" s="4" t="str">
        <f>VLOOKUP(A28,'BATERIA DE INDICADORES'!$L$4:$AC$246,18,0)</f>
        <v>GRUPO DE DERECHOS HUMANOS</v>
      </c>
      <c r="I28" s="4" t="s">
        <v>604</v>
      </c>
      <c r="J28" s="4" t="s">
        <v>597</v>
      </c>
    </row>
    <row r="29" spans="1:10" ht="195" x14ac:dyDescent="0.25">
      <c r="A29" s="5" t="s">
        <v>618</v>
      </c>
      <c r="B29" s="3" t="s">
        <v>620</v>
      </c>
      <c r="C29" s="3" t="s">
        <v>32</v>
      </c>
      <c r="D29" s="3">
        <v>16</v>
      </c>
      <c r="E29" s="3">
        <v>16</v>
      </c>
      <c r="F29" s="15">
        <f t="shared" si="0"/>
        <v>1</v>
      </c>
      <c r="G29" s="4" t="s">
        <v>843</v>
      </c>
      <c r="H29" s="4" t="str">
        <f>VLOOKUP(A29,'BATERIA DE INDICADORES'!$L$4:$AC$246,18,0)</f>
        <v>GRUPO DE DERECHOS HUMANOS</v>
      </c>
      <c r="I29" s="4" t="s">
        <v>604</v>
      </c>
      <c r="J29" s="4" t="s">
        <v>619</v>
      </c>
    </row>
    <row r="30" spans="1:10" ht="105" x14ac:dyDescent="0.25">
      <c r="A30" s="5" t="s">
        <v>652</v>
      </c>
      <c r="B30" s="3" t="s">
        <v>653</v>
      </c>
      <c r="C30" s="3" t="s">
        <v>45</v>
      </c>
      <c r="D30" s="20">
        <v>0.11764705882352941</v>
      </c>
      <c r="E30" s="22">
        <v>0.1176</v>
      </c>
      <c r="F30" s="15">
        <f t="shared" si="0"/>
        <v>0.99959999999999993</v>
      </c>
      <c r="G30" s="25" t="s">
        <v>872</v>
      </c>
      <c r="H30" s="4" t="str">
        <f>VLOOKUP(A30,'BATERIA DE INDICADORES'!$L$4:$AC$246,18,0)</f>
        <v xml:space="preserve">OFICINA DE SISTEMAS DE INFORMACIÓN </v>
      </c>
      <c r="I30" s="4" t="s">
        <v>648</v>
      </c>
      <c r="J30" s="4" t="s">
        <v>651</v>
      </c>
    </row>
    <row r="31" spans="1:10" ht="210" x14ac:dyDescent="0.25">
      <c r="A31" s="5" t="s">
        <v>650</v>
      </c>
      <c r="B31" s="11" t="s">
        <v>873</v>
      </c>
      <c r="C31" s="3" t="s">
        <v>45</v>
      </c>
      <c r="D31" s="4">
        <v>0.4</v>
      </c>
      <c r="E31" s="16">
        <v>0.8</v>
      </c>
      <c r="F31" s="15">
        <f t="shared" si="0"/>
        <v>2</v>
      </c>
      <c r="G31" s="25" t="s">
        <v>874</v>
      </c>
      <c r="H31" s="4" t="str">
        <f>VLOOKUP(A31,'BATERIA DE INDICADORES'!$L$4:$AC$246,18,0)</f>
        <v xml:space="preserve">OFICINA DE SISTEMAS DE INFORMACIÓN </v>
      </c>
      <c r="I31" s="4" t="s">
        <v>648</v>
      </c>
      <c r="J31" s="4" t="s">
        <v>651</v>
      </c>
    </row>
    <row r="32" spans="1:10" ht="105" x14ac:dyDescent="0.25">
      <c r="A32" s="5" t="s">
        <v>725</v>
      </c>
      <c r="B32" s="11" t="s">
        <v>848</v>
      </c>
      <c r="C32" s="3" t="s">
        <v>45</v>
      </c>
      <c r="D32" s="4">
        <v>1</v>
      </c>
      <c r="E32" s="16">
        <v>1</v>
      </c>
      <c r="F32" s="15">
        <f t="shared" si="0"/>
        <v>1</v>
      </c>
      <c r="G32" s="4" t="s">
        <v>849</v>
      </c>
      <c r="H32" s="4" t="str">
        <f>VLOOKUP(A32,'BATERIA DE INDICADORES'!$L$4:$AC$246,18,0)</f>
        <v xml:space="preserve">OFICINA DE SISTEMAS DE INFORMACIÓN </v>
      </c>
      <c r="I32" s="4" t="s">
        <v>648</v>
      </c>
      <c r="J32" s="4" t="s">
        <v>723</v>
      </c>
    </row>
    <row r="33" spans="1:10" ht="105" x14ac:dyDescent="0.25">
      <c r="A33" s="5" t="s">
        <v>726</v>
      </c>
      <c r="B33" s="11" t="s">
        <v>875</v>
      </c>
      <c r="C33" s="3" t="s">
        <v>45</v>
      </c>
      <c r="D33" s="4">
        <v>1</v>
      </c>
      <c r="E33" s="3"/>
      <c r="F33" s="15">
        <f t="shared" si="0"/>
        <v>0</v>
      </c>
      <c r="G33" s="25" t="s">
        <v>876</v>
      </c>
      <c r="H33" s="4" t="e">
        <f>VLOOKUP(A33,'BATERIA DE INDICADORES'!$L$4:$AC$246,18,0)</f>
        <v>#N/A</v>
      </c>
      <c r="I33" s="4" t="s">
        <v>648</v>
      </c>
      <c r="J33" s="4" t="s">
        <v>723</v>
      </c>
    </row>
    <row r="34" spans="1:10" ht="105" x14ac:dyDescent="0.25">
      <c r="A34" s="5" t="s">
        <v>687</v>
      </c>
      <c r="B34" s="3" t="s">
        <v>689</v>
      </c>
      <c r="C34" s="3" t="s">
        <v>45</v>
      </c>
      <c r="D34" s="4">
        <v>0.25</v>
      </c>
      <c r="E34" s="3"/>
      <c r="F34" s="15">
        <f t="shared" si="0"/>
        <v>0</v>
      </c>
      <c r="G34" s="4" t="s">
        <v>855</v>
      </c>
      <c r="H34" s="4" t="str">
        <f>VLOOKUP(A34,'BATERIA DE INDICADORES'!$L$4:$AC$246,18,0)</f>
        <v>OFICINA ASESORA DE COMUNICACIONES</v>
      </c>
      <c r="I34" s="4" t="s">
        <v>648</v>
      </c>
      <c r="J34" s="4" t="s">
        <v>688</v>
      </c>
    </row>
    <row r="35" spans="1:10" ht="105" x14ac:dyDescent="0.25">
      <c r="A35" s="5" t="s">
        <v>722</v>
      </c>
      <c r="B35" s="3" t="s">
        <v>724</v>
      </c>
      <c r="C35" s="3" t="s">
        <v>45</v>
      </c>
      <c r="D35" s="4">
        <v>0.5</v>
      </c>
      <c r="E35" s="3"/>
      <c r="F35" s="15">
        <f t="shared" si="0"/>
        <v>0</v>
      </c>
      <c r="G35" s="4" t="s">
        <v>850</v>
      </c>
      <c r="H35" s="4" t="str">
        <f>VLOOKUP(A35,'BATERIA DE INDICADORES'!$L$4:$AC$246,18,0)</f>
        <v xml:space="preserve">OFICINA DE SISTEMAS DE INFORMACIÓN </v>
      </c>
      <c r="I35" s="4" t="s">
        <v>648</v>
      </c>
      <c r="J35" s="4" t="s">
        <v>723</v>
      </c>
    </row>
    <row r="36" spans="1:10" ht="105" x14ac:dyDescent="0.25">
      <c r="A36" s="5" t="s">
        <v>306</v>
      </c>
      <c r="B36" s="3" t="s">
        <v>307</v>
      </c>
      <c r="C36" s="3" t="s">
        <v>32</v>
      </c>
      <c r="D36" s="3">
        <v>2</v>
      </c>
      <c r="E36" s="3">
        <v>2</v>
      </c>
      <c r="F36" s="15">
        <f t="shared" si="0"/>
        <v>1</v>
      </c>
      <c r="G36" s="4" t="s">
        <v>841</v>
      </c>
      <c r="H36" s="4" t="str">
        <f>VLOOKUP(A36,'BATERIA DE INDICADORES'!$L$4:$AC$246,18,0)</f>
        <v xml:space="preserve">DIRECCIÓN ESCUELA DE FORMACIÓN  </v>
      </c>
      <c r="I36" s="4" t="s">
        <v>300</v>
      </c>
      <c r="J36" s="4" t="s">
        <v>304</v>
      </c>
    </row>
    <row r="37" spans="1:10" ht="75" x14ac:dyDescent="0.25">
      <c r="A37" s="5" t="s">
        <v>111</v>
      </c>
      <c r="B37" s="3" t="s">
        <v>113</v>
      </c>
      <c r="C37" s="3" t="s">
        <v>45</v>
      </c>
      <c r="D37" s="4">
        <v>1</v>
      </c>
      <c r="E37" s="16">
        <v>1</v>
      </c>
      <c r="F37" s="15">
        <f t="shared" si="0"/>
        <v>1</v>
      </c>
      <c r="G37" s="25" t="s">
        <v>877</v>
      </c>
      <c r="H37" s="4" t="str">
        <f>VLOOKUP(A37,'BATERIA DE INDICADORES'!$L$4:$AC$246,18,0)</f>
        <v>GRUPO DE APOYO ESPIRITUAL</v>
      </c>
      <c r="I37" s="4" t="s">
        <v>26</v>
      </c>
      <c r="J37" s="4" t="s">
        <v>112</v>
      </c>
    </row>
    <row r="38" spans="1:10" ht="165" x14ac:dyDescent="0.25">
      <c r="A38" s="5" t="s">
        <v>628</v>
      </c>
      <c r="B38" s="3" t="s">
        <v>630</v>
      </c>
      <c r="C38" s="3" t="s">
        <v>32</v>
      </c>
      <c r="D38" s="3">
        <v>15</v>
      </c>
      <c r="E38" s="3">
        <v>15</v>
      </c>
      <c r="F38" s="15">
        <f t="shared" si="0"/>
        <v>1</v>
      </c>
      <c r="G38" s="25" t="s">
        <v>878</v>
      </c>
      <c r="H38" s="4" t="str">
        <f>VLOOKUP(A38,'BATERIA DE INDICADORES'!$L$4:$AC$246,18,0)</f>
        <v>GRUPO DE DERECHOS HUMANOS</v>
      </c>
      <c r="I38" s="4" t="s">
        <v>604</v>
      </c>
      <c r="J38" s="4" t="s">
        <v>629</v>
      </c>
    </row>
    <row r="39" spans="1:10" ht="90" x14ac:dyDescent="0.25">
      <c r="A39" s="5" t="s">
        <v>308</v>
      </c>
      <c r="B39" s="3" t="s">
        <v>309</v>
      </c>
      <c r="C39" s="3" t="s">
        <v>45</v>
      </c>
      <c r="D39" s="4">
        <v>0</v>
      </c>
      <c r="E39" s="3"/>
      <c r="F39" s="15"/>
      <c r="G39" s="4" t="s">
        <v>842</v>
      </c>
      <c r="H39" s="4" t="str">
        <f>VLOOKUP(A39,'BATERIA DE INDICADORES'!$L$4:$AC$246,18,0)</f>
        <v>GRUPO DE RELACIONES PUBLICAS Y PROTOCOLO</v>
      </c>
      <c r="I39" s="4" t="s">
        <v>300</v>
      </c>
      <c r="J39" s="4" t="s">
        <v>304</v>
      </c>
    </row>
    <row r="40" spans="1:10" ht="75" x14ac:dyDescent="0.25">
      <c r="A40" s="5" t="s">
        <v>146</v>
      </c>
      <c r="B40" s="11" t="s">
        <v>838</v>
      </c>
      <c r="C40" s="3" t="s">
        <v>45</v>
      </c>
      <c r="D40" s="4">
        <v>0.8</v>
      </c>
      <c r="E40" s="16">
        <v>0.76</v>
      </c>
      <c r="F40" s="15">
        <f t="shared" si="0"/>
        <v>0.95</v>
      </c>
      <c r="G40" s="4" t="s">
        <v>830</v>
      </c>
      <c r="H40" s="4" t="str">
        <f>VLOOKUP(A40,'BATERIA DE INDICADORES'!$L$4:$AC$246,18,0)</f>
        <v>DIRECCIÓN DE ATENCIÓN Y TRATAMIENTO</v>
      </c>
      <c r="I40" s="4" t="s">
        <v>140</v>
      </c>
      <c r="J40" s="4" t="s">
        <v>143</v>
      </c>
    </row>
    <row r="41" spans="1:10" ht="45" x14ac:dyDescent="0.25">
      <c r="A41" s="5" t="s">
        <v>124</v>
      </c>
      <c r="B41" s="11" t="s">
        <v>851</v>
      </c>
      <c r="C41" s="3" t="s">
        <v>45</v>
      </c>
      <c r="D41" s="4">
        <v>0.95</v>
      </c>
      <c r="E41" s="19">
        <v>0.97070000000000001</v>
      </c>
      <c r="F41" s="15">
        <f t="shared" si="0"/>
        <v>1.0217894736842106</v>
      </c>
      <c r="G41" s="4" t="s">
        <v>852</v>
      </c>
      <c r="H41" s="4" t="str">
        <f>VLOOKUP(A41,'BATERIA DE INDICADORES'!$L$4:$AC$246,18,0)</f>
        <v>GRUPO DE ASUNTOS PENITENCIARIOS</v>
      </c>
      <c r="I41" s="4" t="s">
        <v>26</v>
      </c>
      <c r="J41" s="4" t="s">
        <v>125</v>
      </c>
    </row>
    <row r="42" spans="1:10" ht="75" x14ac:dyDescent="0.25">
      <c r="A42" s="5" t="s">
        <v>142</v>
      </c>
      <c r="B42" s="11" t="s">
        <v>879</v>
      </c>
      <c r="C42" s="3" t="s">
        <v>32</v>
      </c>
      <c r="D42" s="3">
        <v>1390</v>
      </c>
      <c r="E42" s="3">
        <v>1390</v>
      </c>
      <c r="F42" s="15">
        <f t="shared" si="0"/>
        <v>1</v>
      </c>
      <c r="G42" s="4" t="s">
        <v>835</v>
      </c>
      <c r="H42" s="4" t="str">
        <f>VLOOKUP(A42,'BATERIA DE INDICADORES'!$L$4:$AC$246,18,0)</f>
        <v>DIRECCIÓN DE ATENCIÓN Y TRATAMIENTO</v>
      </c>
      <c r="I42" s="4" t="s">
        <v>140</v>
      </c>
      <c r="J42" s="4" t="s">
        <v>143</v>
      </c>
    </row>
    <row r="43" spans="1:10" ht="75" x14ac:dyDescent="0.25">
      <c r="A43" s="5" t="s">
        <v>158</v>
      </c>
      <c r="B43" s="3" t="s">
        <v>160</v>
      </c>
      <c r="C43" s="3" t="s">
        <v>45</v>
      </c>
      <c r="D43" s="4">
        <v>0.32</v>
      </c>
      <c r="E43" s="19">
        <v>0.3417</v>
      </c>
      <c r="F43" s="15">
        <f t="shared" si="0"/>
        <v>1.0678125000000001</v>
      </c>
      <c r="G43" s="4" t="s">
        <v>836</v>
      </c>
      <c r="H43" s="4" t="str">
        <f>VLOOKUP(A43,'BATERIA DE INDICADORES'!$L$4:$AC$246,18,0)</f>
        <v>DIRECCIÓN DE ATENCIÓN Y TRATAMIENTO</v>
      </c>
      <c r="I43" s="4" t="s">
        <v>140</v>
      </c>
      <c r="J43" s="4" t="s">
        <v>159</v>
      </c>
    </row>
    <row r="44" spans="1:10" ht="75" x14ac:dyDescent="0.25">
      <c r="A44" s="5" t="s">
        <v>162</v>
      </c>
      <c r="B44" s="3" t="s">
        <v>163</v>
      </c>
      <c r="C44" s="3" t="s">
        <v>45</v>
      </c>
      <c r="D44" s="4">
        <v>0.25</v>
      </c>
      <c r="E44" s="16">
        <v>0.52</v>
      </c>
      <c r="F44" s="15">
        <f t="shared" si="0"/>
        <v>2.08</v>
      </c>
      <c r="G44" s="25" t="s">
        <v>880</v>
      </c>
      <c r="H44" s="4" t="str">
        <f>VLOOKUP(A44,'BATERIA DE INDICADORES'!$L$4:$AC$246,18,0)</f>
        <v>DIRECCIÓN DE ATENCIÓN Y TRATAMIENTO</v>
      </c>
      <c r="I44" s="4" t="s">
        <v>140</v>
      </c>
      <c r="J44" s="4" t="s">
        <v>159</v>
      </c>
    </row>
    <row r="45" spans="1:10" ht="75.75" thickBot="1" x14ac:dyDescent="0.3">
      <c r="A45" s="6" t="s">
        <v>185</v>
      </c>
      <c r="B45" s="17" t="s">
        <v>829</v>
      </c>
      <c r="C45" s="7" t="s">
        <v>45</v>
      </c>
      <c r="D45" s="8">
        <v>0.5</v>
      </c>
      <c r="E45" s="18">
        <v>0.57999999999999996</v>
      </c>
      <c r="F45" s="15">
        <f t="shared" si="0"/>
        <v>1.1599999999999999</v>
      </c>
      <c r="G45" s="26" t="s">
        <v>881</v>
      </c>
      <c r="H45" s="8" t="str">
        <f>VLOOKUP(A45,'BATERIA DE INDICADORES'!$L$4:$AC$246,18,0)</f>
        <v>DIRECCIÓN DE ATENCIÓN Y TRATAMIENTO</v>
      </c>
      <c r="I45" s="8" t="s">
        <v>140</v>
      </c>
      <c r="J45" s="8" t="s">
        <v>186</v>
      </c>
    </row>
  </sheetData>
  <autoFilter ref="A4:L45"/>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0"/>
  <sheetViews>
    <sheetView zoomScale="70" zoomScaleNormal="70" workbookViewId="0">
      <selection activeCell="K38" sqref="K38"/>
    </sheetView>
  </sheetViews>
  <sheetFormatPr baseColWidth="10" defaultRowHeight="15" x14ac:dyDescent="0.25"/>
  <cols>
    <col min="1" max="1" width="3.28515625" style="628" customWidth="1"/>
    <col min="2" max="3" width="17.7109375" style="628" customWidth="1"/>
    <col min="4" max="5" width="20" style="628" customWidth="1"/>
    <col min="6" max="6" width="18" style="628" customWidth="1"/>
    <col min="7" max="7" width="22.28515625" style="628" customWidth="1"/>
    <col min="8" max="8" width="22.5703125" style="628" customWidth="1"/>
    <col min="9" max="9" width="26.5703125" style="628" customWidth="1"/>
    <col min="10" max="16384" width="11.42578125" style="628"/>
  </cols>
  <sheetData>
    <row r="1" spans="2:9" ht="6.75" customHeight="1" thickBot="1" x14ac:dyDescent="0.3"/>
    <row r="2" spans="2:9" ht="41.25" customHeight="1" thickTop="1" x14ac:dyDescent="0.25">
      <c r="B2" s="629" t="s">
        <v>934</v>
      </c>
      <c r="C2" s="629" t="s">
        <v>1093</v>
      </c>
      <c r="D2" s="642" t="s">
        <v>1189</v>
      </c>
      <c r="E2" s="630" t="s">
        <v>1266</v>
      </c>
      <c r="F2" s="630" t="s">
        <v>1188</v>
      </c>
      <c r="G2" s="641" t="s">
        <v>1267</v>
      </c>
      <c r="H2" s="645" t="s">
        <v>972</v>
      </c>
    </row>
    <row r="3" spans="2:9" ht="105" customHeight="1" x14ac:dyDescent="0.25">
      <c r="B3" s="1043" t="s">
        <v>1207</v>
      </c>
      <c r="C3" s="1052" t="s">
        <v>1321</v>
      </c>
      <c r="D3" s="1043" t="s">
        <v>1208</v>
      </c>
      <c r="E3" s="1043" t="s">
        <v>1538</v>
      </c>
      <c r="F3" s="1052" t="s">
        <v>1282</v>
      </c>
      <c r="G3" s="1047" t="s">
        <v>1210</v>
      </c>
      <c r="H3" s="647" t="s">
        <v>1285</v>
      </c>
      <c r="I3" s="647" t="s">
        <v>1290</v>
      </c>
    </row>
    <row r="4" spans="2:9" ht="105" customHeight="1" x14ac:dyDescent="0.25">
      <c r="B4" s="1043"/>
      <c r="C4" s="1052"/>
      <c r="D4" s="1043"/>
      <c r="E4" s="1043"/>
      <c r="F4" s="1052"/>
      <c r="G4" s="1048"/>
      <c r="H4" s="701" t="s">
        <v>1627</v>
      </c>
      <c r="I4" s="701" t="s">
        <v>1626</v>
      </c>
    </row>
    <row r="5" spans="2:9" ht="105" customHeight="1" x14ac:dyDescent="0.25">
      <c r="B5" s="1043"/>
      <c r="C5" s="1052"/>
      <c r="D5" s="1043"/>
      <c r="E5" s="1043"/>
      <c r="F5" s="1052"/>
      <c r="G5" s="1047" t="s">
        <v>1211</v>
      </c>
      <c r="H5" s="701" t="s">
        <v>1346</v>
      </c>
      <c r="I5" s="701" t="s">
        <v>465</v>
      </c>
    </row>
    <row r="6" spans="2:9" ht="105" customHeight="1" x14ac:dyDescent="0.25">
      <c r="B6" s="1043"/>
      <c r="C6" s="1052"/>
      <c r="D6" s="1043"/>
      <c r="E6" s="1043"/>
      <c r="F6" s="1052"/>
      <c r="G6" s="1049"/>
      <c r="H6" s="701" t="s">
        <v>1691</v>
      </c>
      <c r="I6" s="701" t="s">
        <v>1604</v>
      </c>
    </row>
    <row r="7" spans="2:9" ht="57.75" customHeight="1" x14ac:dyDescent="0.25">
      <c r="B7" s="1043"/>
      <c r="C7" s="1052"/>
      <c r="D7" s="1043"/>
      <c r="E7" s="1052"/>
      <c r="F7" s="1052"/>
      <c r="G7" s="1048"/>
      <c r="H7" s="701" t="s">
        <v>1605</v>
      </c>
      <c r="I7" s="647" t="s">
        <v>1604</v>
      </c>
    </row>
    <row r="8" spans="2:9" ht="82.5" customHeight="1" x14ac:dyDescent="0.25">
      <c r="B8" s="1043"/>
      <c r="C8" s="1052"/>
      <c r="D8" s="1043"/>
      <c r="E8" s="1052"/>
      <c r="F8" s="1052"/>
      <c r="G8" s="647" t="s">
        <v>1212</v>
      </c>
      <c r="H8" s="647" t="s">
        <v>1286</v>
      </c>
      <c r="I8" s="647" t="s">
        <v>959</v>
      </c>
    </row>
    <row r="9" spans="2:9" ht="82.5" customHeight="1" x14ac:dyDescent="0.25">
      <c r="B9" s="1043"/>
      <c r="C9" s="1052"/>
      <c r="D9" s="1043"/>
      <c r="E9" s="1052"/>
      <c r="F9" s="1052"/>
      <c r="G9" s="1047" t="s">
        <v>1213</v>
      </c>
      <c r="H9" s="701" t="s">
        <v>1282</v>
      </c>
      <c r="I9" s="701" t="s">
        <v>965</v>
      </c>
    </row>
    <row r="10" spans="2:9" ht="75" customHeight="1" x14ac:dyDescent="0.25">
      <c r="B10" s="1043"/>
      <c r="C10" s="1052"/>
      <c r="D10" s="1043"/>
      <c r="E10" s="1052"/>
      <c r="F10" s="1052"/>
      <c r="G10" s="1048"/>
      <c r="H10" s="701" t="s">
        <v>1288</v>
      </c>
      <c r="I10" s="701" t="s">
        <v>427</v>
      </c>
    </row>
    <row r="11" spans="2:9" ht="79.5" customHeight="1" x14ac:dyDescent="0.25">
      <c r="B11" s="1043"/>
      <c r="C11" s="1052"/>
      <c r="D11" s="1043"/>
      <c r="E11" s="1052"/>
      <c r="F11" s="1052"/>
      <c r="G11" s="1043" t="s">
        <v>1214</v>
      </c>
      <c r="H11" s="647" t="s">
        <v>1305</v>
      </c>
      <c r="I11" s="1043" t="s">
        <v>964</v>
      </c>
    </row>
    <row r="12" spans="2:9" ht="79.5" customHeight="1" x14ac:dyDescent="0.25">
      <c r="B12" s="1043"/>
      <c r="C12" s="1052"/>
      <c r="D12" s="1043"/>
      <c r="E12" s="1052"/>
      <c r="F12" s="1052"/>
      <c r="G12" s="1043"/>
      <c r="H12" s="701" t="s">
        <v>1306</v>
      </c>
      <c r="I12" s="1043"/>
    </row>
    <row r="13" spans="2:9" ht="45" x14ac:dyDescent="0.25">
      <c r="B13" s="1043"/>
      <c r="C13" s="1052"/>
      <c r="D13" s="1043"/>
      <c r="E13" s="1052"/>
      <c r="F13" s="1052"/>
      <c r="G13" s="1043"/>
      <c r="H13" s="701" t="s">
        <v>1331</v>
      </c>
      <c r="I13" s="1043"/>
    </row>
    <row r="14" spans="2:9" ht="45" customHeight="1" x14ac:dyDescent="0.25">
      <c r="B14" s="1043"/>
      <c r="C14" s="1052"/>
      <c r="D14" s="1047" t="s">
        <v>1209</v>
      </c>
      <c r="E14" s="1047" t="s">
        <v>1539</v>
      </c>
      <c r="F14" s="1047" t="s">
        <v>1284</v>
      </c>
      <c r="G14" s="700" t="s">
        <v>1225</v>
      </c>
      <c r="H14" s="647" t="s">
        <v>1340</v>
      </c>
      <c r="I14" s="647" t="s">
        <v>1221</v>
      </c>
    </row>
    <row r="15" spans="2:9" ht="33.75" customHeight="1" x14ac:dyDescent="0.25">
      <c r="B15" s="1043"/>
      <c r="C15" s="1052"/>
      <c r="D15" s="1049"/>
      <c r="E15" s="1049"/>
      <c r="F15" s="1049"/>
      <c r="G15" s="1043" t="s">
        <v>1228</v>
      </c>
      <c r="H15" s="647" t="s">
        <v>1902</v>
      </c>
      <c r="I15" s="1043" t="s">
        <v>1280</v>
      </c>
    </row>
    <row r="16" spans="2:9" ht="33.75" customHeight="1" x14ac:dyDescent="0.25">
      <c r="B16" s="1043"/>
      <c r="C16" s="1052"/>
      <c r="D16" s="1049"/>
      <c r="E16" s="1049"/>
      <c r="F16" s="1049"/>
      <c r="G16" s="1043"/>
      <c r="H16" s="701" t="s">
        <v>1631</v>
      </c>
      <c r="I16" s="1043"/>
    </row>
    <row r="17" spans="2:9" ht="37.5" customHeight="1" x14ac:dyDescent="0.25">
      <c r="B17" s="1043"/>
      <c r="C17" s="1052"/>
      <c r="D17" s="1049"/>
      <c r="E17" s="1049"/>
      <c r="F17" s="1049"/>
      <c r="G17" s="1043"/>
      <c r="H17" s="701" t="s">
        <v>1705</v>
      </c>
      <c r="I17" s="1043"/>
    </row>
    <row r="18" spans="2:9" ht="49.5" customHeight="1" x14ac:dyDescent="0.25">
      <c r="B18" s="1043"/>
      <c r="C18" s="1052"/>
      <c r="D18" s="1049"/>
      <c r="E18" s="1049"/>
      <c r="F18" s="1049"/>
      <c r="G18" s="1043"/>
      <c r="H18" s="701" t="s">
        <v>1632</v>
      </c>
      <c r="I18" s="1043"/>
    </row>
    <row r="19" spans="2:9" ht="78" customHeight="1" x14ac:dyDescent="0.25">
      <c r="B19" s="1043"/>
      <c r="C19" s="1052"/>
      <c r="D19" s="1049"/>
      <c r="E19" s="1049"/>
      <c r="F19" s="1049"/>
      <c r="G19" s="1043"/>
      <c r="H19" s="701" t="s">
        <v>1633</v>
      </c>
      <c r="I19" s="1043"/>
    </row>
    <row r="20" spans="2:9" ht="66.75" customHeight="1" x14ac:dyDescent="0.25">
      <c r="B20" s="1043"/>
      <c r="C20" s="1052"/>
      <c r="D20" s="1049"/>
      <c r="E20" s="1049"/>
      <c r="F20" s="1049"/>
      <c r="G20" s="1043"/>
      <c r="H20" s="701" t="s">
        <v>1656</v>
      </c>
      <c r="I20" s="1043"/>
    </row>
    <row r="21" spans="2:9" ht="45.75" customHeight="1" x14ac:dyDescent="0.25">
      <c r="B21" s="1043"/>
      <c r="C21" s="1052"/>
      <c r="D21" s="1049"/>
      <c r="E21" s="1049"/>
      <c r="F21" s="1049"/>
      <c r="G21" s="1043"/>
      <c r="H21" s="701" t="s">
        <v>1634</v>
      </c>
      <c r="I21" s="1043"/>
    </row>
    <row r="22" spans="2:9" ht="45.75" customHeight="1" x14ac:dyDescent="0.25">
      <c r="B22" s="1043"/>
      <c r="C22" s="1052"/>
      <c r="D22" s="1049"/>
      <c r="E22" s="1049"/>
      <c r="F22" s="1049"/>
      <c r="G22" s="1043"/>
      <c r="H22" s="701" t="s">
        <v>1662</v>
      </c>
      <c r="I22" s="1043"/>
    </row>
    <row r="23" spans="2:9" ht="53.25" customHeight="1" x14ac:dyDescent="0.25">
      <c r="B23" s="1043"/>
      <c r="C23" s="1052"/>
      <c r="D23" s="1049"/>
      <c r="E23" s="1049"/>
      <c r="F23" s="1049"/>
      <c r="G23" s="1043"/>
      <c r="H23" s="701" t="s">
        <v>1814</v>
      </c>
      <c r="I23" s="1043"/>
    </row>
    <row r="24" spans="2:9" ht="103.5" customHeight="1" x14ac:dyDescent="0.25">
      <c r="B24" s="1043"/>
      <c r="C24" s="1052"/>
      <c r="D24" s="1049"/>
      <c r="E24" s="1049"/>
      <c r="F24" s="1049"/>
      <c r="G24" s="1043" t="s">
        <v>1215</v>
      </c>
      <c r="H24" s="647" t="s">
        <v>1307</v>
      </c>
      <c r="I24" s="1043" t="s">
        <v>1223</v>
      </c>
    </row>
    <row r="25" spans="2:9" ht="86.25" customHeight="1" x14ac:dyDescent="0.25">
      <c r="B25" s="1043"/>
      <c r="C25" s="1052"/>
      <c r="D25" s="1049"/>
      <c r="E25" s="1049"/>
      <c r="F25" s="1049"/>
      <c r="G25" s="1043"/>
      <c r="H25" s="647" t="s">
        <v>1308</v>
      </c>
      <c r="I25" s="1043"/>
    </row>
    <row r="26" spans="2:9" ht="78" customHeight="1" x14ac:dyDescent="0.25">
      <c r="B26" s="1043"/>
      <c r="C26" s="1052"/>
      <c r="D26" s="1049"/>
      <c r="E26" s="1049"/>
      <c r="F26" s="1049"/>
      <c r="G26" s="1043" t="s">
        <v>1216</v>
      </c>
      <c r="H26" s="647" t="s">
        <v>1310</v>
      </c>
      <c r="I26" s="1043" t="s">
        <v>1222</v>
      </c>
    </row>
    <row r="27" spans="2:9" ht="66" customHeight="1" x14ac:dyDescent="0.25">
      <c r="B27" s="1043"/>
      <c r="C27" s="1052"/>
      <c r="D27" s="1049"/>
      <c r="E27" s="1049"/>
      <c r="F27" s="1049"/>
      <c r="G27" s="1043"/>
      <c r="H27" s="647" t="s">
        <v>1311</v>
      </c>
      <c r="I27" s="1043"/>
    </row>
    <row r="28" spans="2:9" ht="79.5" customHeight="1" x14ac:dyDescent="0.25">
      <c r="B28" s="1043"/>
      <c r="C28" s="1052"/>
      <c r="D28" s="1049"/>
      <c r="E28" s="1049"/>
      <c r="F28" s="1049"/>
      <c r="G28" s="1043"/>
      <c r="H28" s="647" t="s">
        <v>1312</v>
      </c>
      <c r="I28" s="1043"/>
    </row>
    <row r="29" spans="2:9" ht="79.5" customHeight="1" x14ac:dyDescent="0.25">
      <c r="B29" s="1043"/>
      <c r="C29" s="1052"/>
      <c r="D29" s="1049"/>
      <c r="E29" s="1049"/>
      <c r="F29" s="1049"/>
      <c r="G29" s="1043"/>
      <c r="H29" s="647" t="s">
        <v>1313</v>
      </c>
      <c r="I29" s="1043"/>
    </row>
    <row r="30" spans="2:9" ht="79.5" customHeight="1" x14ac:dyDescent="0.25">
      <c r="B30" s="1043"/>
      <c r="C30" s="1052"/>
      <c r="D30" s="1049"/>
      <c r="E30" s="1049"/>
      <c r="F30" s="1049"/>
      <c r="G30" s="1043"/>
      <c r="H30" s="647" t="s">
        <v>1313</v>
      </c>
      <c r="I30" s="1043"/>
    </row>
    <row r="31" spans="2:9" ht="79.5" customHeight="1" x14ac:dyDescent="0.25">
      <c r="B31" s="1043"/>
      <c r="C31" s="1052"/>
      <c r="D31" s="1049"/>
      <c r="E31" s="1049"/>
      <c r="F31" s="1049"/>
      <c r="G31" s="1047" t="s">
        <v>1217</v>
      </c>
      <c r="H31" s="701" t="s">
        <v>1706</v>
      </c>
      <c r="I31" s="1047" t="s">
        <v>1220</v>
      </c>
    </row>
    <row r="32" spans="2:9" ht="79.5" customHeight="1" x14ac:dyDescent="0.25">
      <c r="B32" s="1043"/>
      <c r="C32" s="1052"/>
      <c r="D32" s="1049"/>
      <c r="E32" s="1049"/>
      <c r="F32" s="1049"/>
      <c r="G32" s="1049"/>
      <c r="H32" s="701" t="s">
        <v>1333</v>
      </c>
      <c r="I32" s="1049"/>
    </row>
    <row r="33" spans="2:9" ht="79.5" customHeight="1" x14ac:dyDescent="0.25">
      <c r="B33" s="1043"/>
      <c r="C33" s="1052"/>
      <c r="D33" s="1049"/>
      <c r="E33" s="1049"/>
      <c r="F33" s="1049"/>
      <c r="G33" s="1049"/>
      <c r="H33" s="701" t="s">
        <v>1334</v>
      </c>
      <c r="I33" s="1049"/>
    </row>
    <row r="34" spans="2:9" ht="79.5" customHeight="1" x14ac:dyDescent="0.25">
      <c r="B34" s="1043"/>
      <c r="C34" s="1052"/>
      <c r="D34" s="1049"/>
      <c r="E34" s="1049"/>
      <c r="F34" s="1049"/>
      <c r="G34" s="1049"/>
      <c r="H34" s="701" t="s">
        <v>1335</v>
      </c>
      <c r="I34" s="1049"/>
    </row>
    <row r="35" spans="2:9" ht="79.5" customHeight="1" x14ac:dyDescent="0.25">
      <c r="B35" s="1043"/>
      <c r="C35" s="1052"/>
      <c r="D35" s="1049"/>
      <c r="E35" s="1049"/>
      <c r="F35" s="1049"/>
      <c r="G35" s="1049"/>
      <c r="H35" s="701" t="s">
        <v>1336</v>
      </c>
      <c r="I35" s="1049"/>
    </row>
    <row r="36" spans="2:9" ht="79.5" customHeight="1" x14ac:dyDescent="0.25">
      <c r="B36" s="1043"/>
      <c r="C36" s="1052"/>
      <c r="D36" s="1049"/>
      <c r="E36" s="1049"/>
      <c r="F36" s="1049"/>
      <c r="G36" s="1049"/>
      <c r="H36" s="701" t="s">
        <v>1337</v>
      </c>
      <c r="I36" s="1049"/>
    </row>
    <row r="37" spans="2:9" ht="79.5" customHeight="1" x14ac:dyDescent="0.25">
      <c r="B37" s="1043"/>
      <c r="C37" s="1052"/>
      <c r="D37" s="1049"/>
      <c r="E37" s="1049"/>
      <c r="F37" s="1049"/>
      <c r="G37" s="1049"/>
      <c r="H37" s="701" t="s">
        <v>1338</v>
      </c>
      <c r="I37" s="1049"/>
    </row>
    <row r="38" spans="2:9" ht="108" customHeight="1" x14ac:dyDescent="0.25">
      <c r="B38" s="1043"/>
      <c r="C38" s="1052"/>
      <c r="D38" s="1049"/>
      <c r="E38" s="1049"/>
      <c r="F38" s="1049"/>
      <c r="G38" s="1048"/>
      <c r="H38" s="647" t="s">
        <v>1371</v>
      </c>
      <c r="I38" s="1048"/>
    </row>
    <row r="39" spans="2:9" ht="106.5" customHeight="1" x14ac:dyDescent="0.25">
      <c r="B39" s="1043"/>
      <c r="C39" s="1052"/>
      <c r="D39" s="1049"/>
      <c r="E39" s="1049"/>
      <c r="F39" s="1049"/>
      <c r="G39" s="1043" t="s">
        <v>1218</v>
      </c>
      <c r="H39" s="647" t="s">
        <v>1314</v>
      </c>
      <c r="I39" s="1043" t="s">
        <v>1219</v>
      </c>
    </row>
    <row r="40" spans="2:9" ht="120" x14ac:dyDescent="0.25">
      <c r="B40" s="1043"/>
      <c r="C40" s="1052"/>
      <c r="D40" s="1048"/>
      <c r="E40" s="1048"/>
      <c r="F40" s="1048"/>
      <c r="G40" s="1043"/>
      <c r="H40" s="647" t="s">
        <v>1315</v>
      </c>
      <c r="I40" s="1043"/>
    </row>
  </sheetData>
  <mergeCells count="23">
    <mergeCell ref="G3:G4"/>
    <mergeCell ref="G5:G7"/>
    <mergeCell ref="G9:G10"/>
    <mergeCell ref="G31:G38"/>
    <mergeCell ref="I31:I38"/>
    <mergeCell ref="I11:I13"/>
    <mergeCell ref="G11:G13"/>
    <mergeCell ref="I39:I40"/>
    <mergeCell ref="G39:G40"/>
    <mergeCell ref="F14:F40"/>
    <mergeCell ref="E14:E40"/>
    <mergeCell ref="D14:D40"/>
    <mergeCell ref="G24:G25"/>
    <mergeCell ref="I24:I25"/>
    <mergeCell ref="G26:G30"/>
    <mergeCell ref="I26:I30"/>
    <mergeCell ref="I15:I23"/>
    <mergeCell ref="G15:G23"/>
    <mergeCell ref="B3:B40"/>
    <mergeCell ref="C3:C40"/>
    <mergeCell ref="D3:D13"/>
    <mergeCell ref="E3:E13"/>
    <mergeCell ref="F3:F13"/>
  </mergeCells>
  <pageMargins left="0.7" right="0.7" top="0.75" bottom="0.75" header="0.3" footer="0.3"/>
  <pageSetup scale="7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3"/>
  <sheetViews>
    <sheetView workbookViewId="0">
      <selection activeCell="E3" sqref="E3"/>
    </sheetView>
  </sheetViews>
  <sheetFormatPr baseColWidth="10" defaultRowHeight="15" x14ac:dyDescent="0.25"/>
  <cols>
    <col min="1" max="1" width="11.42578125" style="628"/>
    <col min="2" max="3" width="17.7109375" style="628" customWidth="1"/>
    <col min="4" max="5" width="20" style="628" customWidth="1"/>
    <col min="6" max="6" width="17.5703125" style="628" customWidth="1"/>
    <col min="7" max="7" width="17.42578125" style="628" customWidth="1"/>
    <col min="8" max="8" width="14.42578125" style="628" customWidth="1"/>
    <col min="9" max="16384" width="11.42578125" style="628"/>
  </cols>
  <sheetData>
    <row r="1" spans="2:8" ht="15.75" thickBot="1" x14ac:dyDescent="0.3"/>
    <row r="2" spans="2:8" ht="41.25" customHeight="1" thickTop="1" x14ac:dyDescent="0.25">
      <c r="B2" s="629" t="s">
        <v>934</v>
      </c>
      <c r="C2" s="629" t="s">
        <v>1093</v>
      </c>
      <c r="D2" s="642" t="s">
        <v>1189</v>
      </c>
      <c r="E2" s="630" t="s">
        <v>1266</v>
      </c>
      <c r="F2" s="630" t="s">
        <v>1188</v>
      </c>
      <c r="G2" s="641" t="s">
        <v>1267</v>
      </c>
      <c r="H2" s="645" t="s">
        <v>972</v>
      </c>
    </row>
    <row r="3" spans="2:8" ht="120" x14ac:dyDescent="0.25">
      <c r="B3" s="654" t="s">
        <v>966</v>
      </c>
      <c r="C3" s="655" t="s">
        <v>1322</v>
      </c>
      <c r="D3" s="653" t="s">
        <v>1231</v>
      </c>
      <c r="E3" s="655" t="s">
        <v>1540</v>
      </c>
      <c r="F3" s="653" t="s">
        <v>1292</v>
      </c>
      <c r="G3" s="635" t="s">
        <v>1230</v>
      </c>
      <c r="H3" s="646" t="s">
        <v>1292</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
  <sheetViews>
    <sheetView workbookViewId="0">
      <selection activeCell="E12" sqref="E12"/>
    </sheetView>
  </sheetViews>
  <sheetFormatPr baseColWidth="10" defaultRowHeight="15" x14ac:dyDescent="0.25"/>
  <cols>
    <col min="1" max="1" width="11.42578125" style="628"/>
    <col min="2" max="3" width="17.7109375" style="628" customWidth="1"/>
    <col min="4" max="5" width="20" style="628" customWidth="1"/>
    <col min="6" max="6" width="16.42578125" style="628" customWidth="1"/>
    <col min="7" max="7" width="15" style="628" customWidth="1"/>
    <col min="8" max="8" width="12.7109375" style="628" customWidth="1"/>
    <col min="9" max="16384" width="11.42578125" style="628"/>
  </cols>
  <sheetData>
    <row r="1" spans="2:8" ht="15.75" thickBot="1" x14ac:dyDescent="0.3"/>
    <row r="2" spans="2:8" ht="41.25" customHeight="1" thickTop="1" x14ac:dyDescent="0.25">
      <c r="B2" s="629" t="s">
        <v>934</v>
      </c>
      <c r="C2" s="629" t="s">
        <v>1093</v>
      </c>
      <c r="D2" s="642" t="s">
        <v>1189</v>
      </c>
      <c r="E2" s="630" t="s">
        <v>1266</v>
      </c>
      <c r="F2" s="630" t="s">
        <v>1188</v>
      </c>
      <c r="G2" s="641" t="s">
        <v>1267</v>
      </c>
      <c r="H2" s="645" t="s">
        <v>972</v>
      </c>
    </row>
    <row r="3" spans="2:8" ht="87.75" customHeight="1" x14ac:dyDescent="0.25">
      <c r="B3" s="1047" t="s">
        <v>1234</v>
      </c>
      <c r="C3" s="1047" t="s">
        <v>1296</v>
      </c>
      <c r="D3" s="1047" t="s">
        <v>1233</v>
      </c>
      <c r="E3" s="1047" t="s">
        <v>1541</v>
      </c>
      <c r="F3" s="1047" t="s">
        <v>1293</v>
      </c>
      <c r="G3" s="1047" t="s">
        <v>1508</v>
      </c>
      <c r="H3" s="1047" t="s">
        <v>1295</v>
      </c>
    </row>
    <row r="4" spans="2:8" x14ac:dyDescent="0.25">
      <c r="B4" s="1048"/>
      <c r="C4" s="1048"/>
      <c r="D4" s="1048"/>
      <c r="E4" s="1048"/>
      <c r="F4" s="1048"/>
      <c r="G4" s="1048"/>
      <c r="H4" s="1048"/>
    </row>
  </sheetData>
  <mergeCells count="7">
    <mergeCell ref="H3:H4"/>
    <mergeCell ref="G3:G4"/>
    <mergeCell ref="B3:B4"/>
    <mergeCell ref="C3:C4"/>
    <mergeCell ref="D3:D4"/>
    <mergeCell ref="E3:E4"/>
    <mergeCell ref="F3:F4"/>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6"/>
  <sheetViews>
    <sheetView workbookViewId="0">
      <selection activeCell="D9" sqref="D9"/>
    </sheetView>
  </sheetViews>
  <sheetFormatPr baseColWidth="10" defaultRowHeight="15" x14ac:dyDescent="0.25"/>
  <cols>
    <col min="1" max="1" width="11.42578125" style="628"/>
    <col min="2" max="3" width="17.7109375" style="628" customWidth="1"/>
    <col min="4" max="5" width="20" style="628" customWidth="1"/>
    <col min="6" max="6" width="14.42578125" style="628" customWidth="1"/>
    <col min="7" max="7" width="17.28515625" style="628" customWidth="1"/>
    <col min="8" max="8" width="20.28515625" style="628" customWidth="1"/>
    <col min="9" max="16384" width="11.42578125" style="628"/>
  </cols>
  <sheetData>
    <row r="1" spans="2:8" ht="15.75" thickBot="1" x14ac:dyDescent="0.3"/>
    <row r="2" spans="2:8" ht="41.25" customHeight="1" thickTop="1" x14ac:dyDescent="0.25">
      <c r="B2" s="629" t="s">
        <v>934</v>
      </c>
      <c r="C2" s="629" t="s">
        <v>1093</v>
      </c>
      <c r="D2" s="642" t="s">
        <v>1189</v>
      </c>
      <c r="E2" s="630" t="s">
        <v>1266</v>
      </c>
      <c r="F2" s="630" t="s">
        <v>1188</v>
      </c>
      <c r="G2" s="641" t="s">
        <v>1267</v>
      </c>
      <c r="H2" s="645" t="s">
        <v>972</v>
      </c>
    </row>
    <row r="3" spans="2:8" ht="45" customHeight="1" x14ac:dyDescent="0.25">
      <c r="B3" s="1043" t="s">
        <v>1263</v>
      </c>
      <c r="C3" s="1043" t="s">
        <v>1595</v>
      </c>
      <c r="D3" s="1043" t="s">
        <v>1235</v>
      </c>
      <c r="E3" s="1043" t="s">
        <v>1522</v>
      </c>
      <c r="F3" s="1043" t="s">
        <v>1596</v>
      </c>
      <c r="G3" s="656" t="s">
        <v>1509</v>
      </c>
      <c r="H3" s="656" t="s">
        <v>1597</v>
      </c>
    </row>
    <row r="4" spans="2:8" ht="45" x14ac:dyDescent="0.25">
      <c r="B4" s="1043"/>
      <c r="C4" s="1043"/>
      <c r="D4" s="1043"/>
      <c r="E4" s="1043"/>
      <c r="F4" s="1043"/>
      <c r="G4" s="656" t="s">
        <v>1510</v>
      </c>
      <c r="H4" s="656" t="s">
        <v>1599</v>
      </c>
    </row>
    <row r="5" spans="2:8" ht="75" x14ac:dyDescent="0.25">
      <c r="B5" s="1043"/>
      <c r="C5" s="1043"/>
      <c r="D5" s="1043"/>
      <c r="E5" s="1043"/>
      <c r="F5" s="1043"/>
      <c r="G5" s="1043" t="s">
        <v>1511</v>
      </c>
      <c r="H5" s="656" t="s">
        <v>1600</v>
      </c>
    </row>
    <row r="6" spans="2:8" ht="60" x14ac:dyDescent="0.25">
      <c r="B6" s="1043"/>
      <c r="C6" s="1043"/>
      <c r="D6" s="1043"/>
      <c r="E6" s="1043"/>
      <c r="F6" s="1043"/>
      <c r="G6" s="1043"/>
      <c r="H6" s="637" t="s">
        <v>1601</v>
      </c>
    </row>
  </sheetData>
  <mergeCells count="6">
    <mergeCell ref="B3:B6"/>
    <mergeCell ref="G5:G6"/>
    <mergeCell ref="F3:F6"/>
    <mergeCell ref="E3:E6"/>
    <mergeCell ref="D3:D6"/>
    <mergeCell ref="C3:C6"/>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34"/>
  <sheetViews>
    <sheetView topLeftCell="A29" zoomScale="80" zoomScaleNormal="80" workbookViewId="0">
      <selection activeCell="H15" sqref="H15"/>
    </sheetView>
  </sheetViews>
  <sheetFormatPr baseColWidth="10" defaultRowHeight="15" x14ac:dyDescent="0.25"/>
  <cols>
    <col min="1" max="1" width="11.42578125" style="628"/>
    <col min="2" max="3" width="17.7109375" style="628" customWidth="1"/>
    <col min="4" max="5" width="20" style="628" customWidth="1"/>
    <col min="6" max="6" width="14.42578125" style="628" customWidth="1"/>
    <col min="7" max="7" width="21.7109375" style="628" customWidth="1"/>
    <col min="8" max="8" width="20.85546875" style="628" customWidth="1"/>
    <col min="9" max="16384" width="11.42578125" style="628"/>
  </cols>
  <sheetData>
    <row r="1" spans="2:8" ht="15.75" thickBot="1" x14ac:dyDescent="0.3"/>
    <row r="2" spans="2:8" ht="41.25" customHeight="1" thickTop="1" x14ac:dyDescent="0.25">
      <c r="B2" s="629" t="s">
        <v>934</v>
      </c>
      <c r="C2" s="629" t="s">
        <v>1093</v>
      </c>
      <c r="D2" s="642" t="s">
        <v>1189</v>
      </c>
      <c r="E2" s="630" t="s">
        <v>1266</v>
      </c>
      <c r="F2" s="630" t="s">
        <v>1188</v>
      </c>
      <c r="G2" s="641" t="s">
        <v>1267</v>
      </c>
      <c r="H2" s="645" t="s">
        <v>972</v>
      </c>
    </row>
    <row r="3" spans="2:8" ht="90" x14ac:dyDescent="0.25">
      <c r="B3" s="1043" t="s">
        <v>1262</v>
      </c>
      <c r="C3" s="1043"/>
      <c r="D3" s="1043" t="s">
        <v>1254</v>
      </c>
      <c r="E3" s="1051" t="s">
        <v>1523</v>
      </c>
      <c r="F3" s="1043" t="s">
        <v>1121</v>
      </c>
      <c r="G3" s="1047" t="s">
        <v>1867</v>
      </c>
      <c r="H3" s="701" t="s">
        <v>1583</v>
      </c>
    </row>
    <row r="4" spans="2:8" ht="30" x14ac:dyDescent="0.25">
      <c r="B4" s="1043"/>
      <c r="C4" s="1043"/>
      <c r="D4" s="1043"/>
      <c r="E4" s="1051"/>
      <c r="F4" s="1043"/>
      <c r="G4" s="1049"/>
      <c r="H4" s="646" t="s">
        <v>1584</v>
      </c>
    </row>
    <row r="5" spans="2:8" ht="60" x14ac:dyDescent="0.25">
      <c r="B5" s="1043"/>
      <c r="C5" s="1043"/>
      <c r="D5" s="1043"/>
      <c r="E5" s="1051"/>
      <c r="F5" s="1043"/>
      <c r="G5" s="1049"/>
      <c r="H5" s="701" t="s">
        <v>1719</v>
      </c>
    </row>
    <row r="6" spans="2:8" ht="60" x14ac:dyDescent="0.25">
      <c r="B6" s="1043"/>
      <c r="C6" s="1043"/>
      <c r="D6" s="1043"/>
      <c r="E6" s="1051"/>
      <c r="F6" s="1043"/>
      <c r="G6" s="1049"/>
      <c r="H6" s="701" t="s">
        <v>1720</v>
      </c>
    </row>
    <row r="7" spans="2:8" ht="75" x14ac:dyDescent="0.25">
      <c r="B7" s="1043"/>
      <c r="C7" s="1043"/>
      <c r="D7" s="1043"/>
      <c r="E7" s="1051"/>
      <c r="F7" s="1043"/>
      <c r="G7" s="1049"/>
      <c r="H7" s="701" t="s">
        <v>1585</v>
      </c>
    </row>
    <row r="8" spans="2:8" ht="120" x14ac:dyDescent="0.25">
      <c r="B8" s="1043"/>
      <c r="C8" s="1043"/>
      <c r="D8" s="1043"/>
      <c r="E8" s="1051"/>
      <c r="F8" s="1043"/>
      <c r="G8" s="1049"/>
      <c r="H8" s="701" t="s">
        <v>1122</v>
      </c>
    </row>
    <row r="9" spans="2:8" ht="45" x14ac:dyDescent="0.25">
      <c r="B9" s="1043"/>
      <c r="C9" s="1043"/>
      <c r="D9" s="1043"/>
      <c r="E9" s="1051"/>
      <c r="F9" s="1043"/>
      <c r="G9" s="1049"/>
      <c r="H9" s="701" t="s">
        <v>1721</v>
      </c>
    </row>
    <row r="10" spans="2:8" ht="75" x14ac:dyDescent="0.25">
      <c r="B10" s="1043"/>
      <c r="C10" s="1043"/>
      <c r="D10" s="1043"/>
      <c r="E10" s="1051"/>
      <c r="F10" s="1043"/>
      <c r="G10" s="1048"/>
      <c r="H10" s="701" t="s">
        <v>1722</v>
      </c>
    </row>
    <row r="11" spans="2:8" ht="60" customHeight="1" x14ac:dyDescent="0.25">
      <c r="B11" s="1043"/>
      <c r="C11" s="1043"/>
      <c r="D11" s="1043"/>
      <c r="E11" s="1051"/>
      <c r="F11" s="1043"/>
      <c r="G11" s="1047" t="s">
        <v>1868</v>
      </c>
      <c r="H11" s="643" t="s">
        <v>1127</v>
      </c>
    </row>
    <row r="12" spans="2:8" ht="60" x14ac:dyDescent="0.25">
      <c r="B12" s="1043"/>
      <c r="C12" s="1043"/>
      <c r="D12" s="1043"/>
      <c r="E12" s="1051"/>
      <c r="F12" s="1043"/>
      <c r="G12" s="1049"/>
      <c r="H12" s="646" t="s">
        <v>1128</v>
      </c>
    </row>
    <row r="13" spans="2:8" ht="60" x14ac:dyDescent="0.25">
      <c r="B13" s="1043"/>
      <c r="C13" s="1043"/>
      <c r="D13" s="1043"/>
      <c r="E13" s="1051"/>
      <c r="F13" s="1043"/>
      <c r="G13" s="1049"/>
      <c r="H13" s="701" t="s">
        <v>1129</v>
      </c>
    </row>
    <row r="14" spans="2:8" ht="60" x14ac:dyDescent="0.25">
      <c r="B14" s="1043"/>
      <c r="C14" s="1043"/>
      <c r="D14" s="1043"/>
      <c r="E14" s="1051"/>
      <c r="F14" s="1043"/>
      <c r="G14" s="1048"/>
      <c r="H14" s="646" t="s">
        <v>1903</v>
      </c>
    </row>
    <row r="15" spans="2:8" ht="124.5" customHeight="1" x14ac:dyDescent="0.25">
      <c r="B15" s="1043"/>
      <c r="C15" s="1043"/>
      <c r="D15" s="1043"/>
      <c r="E15" s="1051"/>
      <c r="F15" s="1043"/>
      <c r="G15" s="643" t="s">
        <v>1869</v>
      </c>
      <c r="H15" s="643" t="s">
        <v>1729</v>
      </c>
    </row>
    <row r="16" spans="2:8" ht="90" customHeight="1" x14ac:dyDescent="0.25">
      <c r="B16" s="1043"/>
      <c r="C16" s="1043"/>
      <c r="D16" s="1043" t="s">
        <v>1255</v>
      </c>
      <c r="E16" s="1043" t="s">
        <v>1524</v>
      </c>
      <c r="F16" s="1043" t="s">
        <v>1130</v>
      </c>
      <c r="G16" s="1047" t="s">
        <v>1870</v>
      </c>
      <c r="H16" s="643" t="s">
        <v>1131</v>
      </c>
    </row>
    <row r="17" spans="2:8" ht="60" x14ac:dyDescent="0.25">
      <c r="B17" s="1043"/>
      <c r="C17" s="1043"/>
      <c r="D17" s="1043"/>
      <c r="E17" s="1043"/>
      <c r="F17" s="1043"/>
      <c r="G17" s="1049"/>
      <c r="H17" s="646" t="s">
        <v>1132</v>
      </c>
    </row>
    <row r="18" spans="2:8" ht="90" x14ac:dyDescent="0.25">
      <c r="B18" s="1043"/>
      <c r="C18" s="1043"/>
      <c r="D18" s="1043"/>
      <c r="E18" s="1043"/>
      <c r="F18" s="1043"/>
      <c r="G18" s="1049"/>
      <c r="H18" s="646" t="s">
        <v>1133</v>
      </c>
    </row>
    <row r="19" spans="2:8" ht="90" x14ac:dyDescent="0.25">
      <c r="B19" s="1043"/>
      <c r="C19" s="1043"/>
      <c r="D19" s="1043"/>
      <c r="E19" s="1043"/>
      <c r="F19" s="1043"/>
      <c r="G19" s="1049"/>
      <c r="H19" s="646" t="s">
        <v>1134</v>
      </c>
    </row>
    <row r="20" spans="2:8" ht="45" x14ac:dyDescent="0.25">
      <c r="B20" s="1043"/>
      <c r="C20" s="1043"/>
      <c r="D20" s="1043"/>
      <c r="E20" s="1043"/>
      <c r="F20" s="1043"/>
      <c r="G20" s="1049"/>
      <c r="H20" s="646" t="s">
        <v>1135</v>
      </c>
    </row>
    <row r="21" spans="2:8" ht="90" x14ac:dyDescent="0.25">
      <c r="B21" s="1043"/>
      <c r="C21" s="1043"/>
      <c r="D21" s="1043"/>
      <c r="E21" s="1043"/>
      <c r="F21" s="1043"/>
      <c r="G21" s="1047" t="s">
        <v>1871</v>
      </c>
      <c r="H21" s="643" t="s">
        <v>1136</v>
      </c>
    </row>
    <row r="22" spans="2:8" ht="87.75" customHeight="1" x14ac:dyDescent="0.25">
      <c r="B22" s="1043"/>
      <c r="C22" s="1043"/>
      <c r="D22" s="1043"/>
      <c r="E22" s="1043"/>
      <c r="F22" s="1043"/>
      <c r="G22" s="1049"/>
      <c r="H22" s="646" t="s">
        <v>1137</v>
      </c>
    </row>
    <row r="23" spans="2:8" ht="93.75" customHeight="1" x14ac:dyDescent="0.25">
      <c r="B23" s="1043"/>
      <c r="C23" s="1043"/>
      <c r="D23" s="1043"/>
      <c r="E23" s="1043"/>
      <c r="F23" s="1043"/>
      <c r="G23" s="1049"/>
      <c r="H23" s="646" t="s">
        <v>1138</v>
      </c>
    </row>
    <row r="24" spans="2:8" ht="82.5" customHeight="1" x14ac:dyDescent="0.25">
      <c r="B24" s="1043"/>
      <c r="C24" s="1043"/>
      <c r="D24" s="1043"/>
      <c r="E24" s="1043"/>
      <c r="F24" s="1043"/>
      <c r="G24" s="1048"/>
      <c r="H24" s="646" t="s">
        <v>1139</v>
      </c>
    </row>
    <row r="25" spans="2:8" ht="75" x14ac:dyDescent="0.25">
      <c r="B25" s="1043"/>
      <c r="C25" s="1043"/>
      <c r="D25" s="1043" t="s">
        <v>1256</v>
      </c>
      <c r="E25" s="1051" t="s">
        <v>1525</v>
      </c>
      <c r="F25" s="1043" t="s">
        <v>1141</v>
      </c>
      <c r="G25" s="643" t="s">
        <v>1872</v>
      </c>
      <c r="H25" s="643" t="s">
        <v>1142</v>
      </c>
    </row>
    <row r="26" spans="2:8" ht="75" x14ac:dyDescent="0.25">
      <c r="B26" s="1043"/>
      <c r="C26" s="1043"/>
      <c r="D26" s="1043"/>
      <c r="E26" s="1051"/>
      <c r="F26" s="1043"/>
      <c r="G26" s="643" t="s">
        <v>1873</v>
      </c>
      <c r="H26" s="643" t="s">
        <v>1142</v>
      </c>
    </row>
    <row r="27" spans="2:8" ht="90" x14ac:dyDescent="0.25">
      <c r="B27" s="1043"/>
      <c r="C27" s="1043"/>
      <c r="D27" s="1043"/>
      <c r="E27" s="1051"/>
      <c r="F27" s="1043"/>
      <c r="G27" s="643" t="s">
        <v>1874</v>
      </c>
      <c r="H27" s="643" t="s">
        <v>1147</v>
      </c>
    </row>
    <row r="28" spans="2:8" ht="90" customHeight="1" x14ac:dyDescent="0.25">
      <c r="B28" s="1043"/>
      <c r="C28" s="1043"/>
      <c r="D28" s="1043" t="s">
        <v>1257</v>
      </c>
      <c r="E28" s="1043" t="s">
        <v>1526</v>
      </c>
      <c r="F28" s="1043"/>
      <c r="G28" s="643" t="s">
        <v>1875</v>
      </c>
      <c r="H28" s="643" t="s">
        <v>1178</v>
      </c>
    </row>
    <row r="29" spans="2:8" ht="120" x14ac:dyDescent="0.25">
      <c r="B29" s="1043"/>
      <c r="C29" s="1043"/>
      <c r="D29" s="1043"/>
      <c r="E29" s="1043"/>
      <c r="F29" s="1043"/>
      <c r="G29" s="643" t="s">
        <v>1876</v>
      </c>
      <c r="H29" s="643" t="s">
        <v>1151</v>
      </c>
    </row>
    <row r="30" spans="2:8" ht="90" customHeight="1" x14ac:dyDescent="0.25">
      <c r="B30" s="1043"/>
      <c r="C30" s="1043"/>
      <c r="D30" s="1043"/>
      <c r="E30" s="1043"/>
      <c r="F30" s="1043"/>
      <c r="G30" s="1047" t="s">
        <v>1877</v>
      </c>
      <c r="H30" s="701" t="s">
        <v>1571</v>
      </c>
    </row>
    <row r="31" spans="2:8" ht="105" customHeight="1" x14ac:dyDescent="0.25">
      <c r="B31" s="1043"/>
      <c r="C31" s="1043"/>
      <c r="D31" s="1043"/>
      <c r="E31" s="1043"/>
      <c r="F31" s="1043"/>
      <c r="G31" s="1049"/>
      <c r="H31" s="701" t="s">
        <v>1572</v>
      </c>
    </row>
    <row r="32" spans="2:8" ht="105" x14ac:dyDescent="0.25">
      <c r="B32" s="1043"/>
      <c r="C32" s="1043"/>
      <c r="D32" s="1043"/>
      <c r="E32" s="1043"/>
      <c r="F32" s="1043"/>
      <c r="G32" s="1048"/>
      <c r="H32" s="701" t="s">
        <v>1740</v>
      </c>
    </row>
    <row r="33" spans="2:8" x14ac:dyDescent="0.25">
      <c r="B33" s="1043"/>
      <c r="C33" s="1043"/>
      <c r="D33" s="1043"/>
      <c r="E33" s="1043"/>
      <c r="F33" s="1043"/>
      <c r="G33" s="1043" t="s">
        <v>1878</v>
      </c>
      <c r="H33" s="1047" t="s">
        <v>1617</v>
      </c>
    </row>
    <row r="34" spans="2:8" ht="71.25" customHeight="1" x14ac:dyDescent="0.25">
      <c r="B34" s="1043"/>
      <c r="C34" s="1043"/>
      <c r="D34" s="1043"/>
      <c r="E34" s="1043"/>
      <c r="F34" s="1043"/>
      <c r="G34" s="1043"/>
      <c r="H34" s="1048"/>
    </row>
  </sheetData>
  <mergeCells count="21">
    <mergeCell ref="G30:G32"/>
    <mergeCell ref="H33:H34"/>
    <mergeCell ref="G16:G20"/>
    <mergeCell ref="G21:G24"/>
    <mergeCell ref="F16:F24"/>
    <mergeCell ref="B3:B34"/>
    <mergeCell ref="C3:C34"/>
    <mergeCell ref="D28:D34"/>
    <mergeCell ref="E28:E34"/>
    <mergeCell ref="G33:G34"/>
    <mergeCell ref="F28:F34"/>
    <mergeCell ref="E3:E15"/>
    <mergeCell ref="E25:E27"/>
    <mergeCell ref="D3:D15"/>
    <mergeCell ref="D25:D27"/>
    <mergeCell ref="D16:D24"/>
    <mergeCell ref="E16:E24"/>
    <mergeCell ref="F3:F15"/>
    <mergeCell ref="F25:F27"/>
    <mergeCell ref="G3:G10"/>
    <mergeCell ref="G11:G14"/>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workbookViewId="0">
      <selection activeCell="H10" sqref="H10"/>
    </sheetView>
  </sheetViews>
  <sheetFormatPr baseColWidth="10" defaultRowHeight="15" x14ac:dyDescent="0.25"/>
  <cols>
    <col min="1" max="1" width="11.42578125" style="628"/>
    <col min="2" max="3" width="17.7109375" style="628" customWidth="1"/>
    <col min="4" max="5" width="20" style="628" customWidth="1"/>
    <col min="6" max="6" width="14.42578125" style="628" customWidth="1"/>
    <col min="7" max="8" width="15.85546875" style="628" customWidth="1"/>
    <col min="9" max="16384" width="11.42578125" style="628"/>
  </cols>
  <sheetData>
    <row r="1" spans="2:8" ht="15.75" thickBot="1" x14ac:dyDescent="0.3"/>
    <row r="2" spans="2:8" ht="41.25" customHeight="1" thickTop="1" x14ac:dyDescent="0.25">
      <c r="B2" s="629" t="s">
        <v>934</v>
      </c>
      <c r="C2" s="629" t="s">
        <v>1093</v>
      </c>
      <c r="D2" s="642" t="s">
        <v>1189</v>
      </c>
      <c r="E2" s="676" t="s">
        <v>1266</v>
      </c>
      <c r="F2" s="676" t="s">
        <v>1188</v>
      </c>
      <c r="G2" s="675" t="s">
        <v>1267</v>
      </c>
      <c r="H2" s="645" t="s">
        <v>972</v>
      </c>
    </row>
    <row r="3" spans="2:8" ht="60" customHeight="1" x14ac:dyDescent="0.25">
      <c r="B3" s="1043" t="s">
        <v>1264</v>
      </c>
      <c r="C3" s="1043" t="s">
        <v>1155</v>
      </c>
      <c r="D3" s="674" t="s">
        <v>1265</v>
      </c>
      <c r="E3" s="674" t="s">
        <v>1527</v>
      </c>
      <c r="F3" s="674" t="s">
        <v>1845</v>
      </c>
      <c r="G3" s="674" t="s">
        <v>1879</v>
      </c>
      <c r="H3" s="646" t="s">
        <v>1846</v>
      </c>
    </row>
    <row r="4" spans="2:8" ht="75" x14ac:dyDescent="0.25">
      <c r="B4" s="1043"/>
      <c r="C4" s="1043"/>
      <c r="D4" s="1043" t="s">
        <v>1269</v>
      </c>
      <c r="E4" s="1043" t="s">
        <v>1528</v>
      </c>
      <c r="F4" s="1043" t="s">
        <v>1193</v>
      </c>
      <c r="G4" s="643" t="s">
        <v>1880</v>
      </c>
      <c r="H4" s="646" t="s">
        <v>1153</v>
      </c>
    </row>
    <row r="5" spans="2:8" ht="60" x14ac:dyDescent="0.25">
      <c r="B5" s="1043"/>
      <c r="C5" s="1043"/>
      <c r="D5" s="1043"/>
      <c r="E5" s="1043"/>
      <c r="F5" s="1052"/>
      <c r="G5" s="643" t="s">
        <v>1881</v>
      </c>
      <c r="H5" s="646" t="s">
        <v>1300</v>
      </c>
    </row>
  </sheetData>
  <mergeCells count="5">
    <mergeCell ref="F4:F5"/>
    <mergeCell ref="B3:B5"/>
    <mergeCell ref="C3:C5"/>
    <mergeCell ref="D4:D5"/>
    <mergeCell ref="E4:E5"/>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topLeftCell="A4" workbookViewId="0">
      <selection activeCell="H5" sqref="H5"/>
    </sheetView>
  </sheetViews>
  <sheetFormatPr baseColWidth="10" defaultRowHeight="15" x14ac:dyDescent="0.25"/>
  <cols>
    <col min="1" max="1" width="11.42578125" style="628"/>
    <col min="2" max="3" width="17.7109375" style="628" customWidth="1"/>
    <col min="4" max="5" width="20" style="628" customWidth="1"/>
    <col min="6" max="6" width="14.42578125" style="628" customWidth="1"/>
    <col min="7" max="7" width="16.42578125" style="628" customWidth="1"/>
    <col min="8" max="8" width="15.7109375" style="628" customWidth="1"/>
    <col min="9" max="16384" width="11.42578125" style="628"/>
  </cols>
  <sheetData>
    <row r="1" spans="2:8" ht="15.75" thickBot="1" x14ac:dyDescent="0.3"/>
    <row r="2" spans="2:8" ht="41.25" customHeight="1" thickTop="1" x14ac:dyDescent="0.25">
      <c r="B2" s="629" t="s">
        <v>934</v>
      </c>
      <c r="C2" s="629" t="s">
        <v>1093</v>
      </c>
      <c r="D2" s="642" t="s">
        <v>1189</v>
      </c>
      <c r="E2" s="630" t="s">
        <v>1266</v>
      </c>
      <c r="F2" s="630" t="s">
        <v>1188</v>
      </c>
      <c r="G2" s="641" t="s">
        <v>1267</v>
      </c>
      <c r="H2" s="645" t="s">
        <v>972</v>
      </c>
    </row>
    <row r="3" spans="2:8" ht="195" customHeight="1" x14ac:dyDescent="0.25">
      <c r="B3" s="1043" t="s">
        <v>1271</v>
      </c>
      <c r="C3" s="1043" t="s">
        <v>1154</v>
      </c>
      <c r="D3" s="1043" t="s">
        <v>1272</v>
      </c>
      <c r="E3" s="1043" t="s">
        <v>1529</v>
      </c>
      <c r="F3" s="1043" t="s">
        <v>1301</v>
      </c>
      <c r="G3" s="1043" t="s">
        <v>1882</v>
      </c>
      <c r="H3" s="646" t="s">
        <v>1302</v>
      </c>
    </row>
    <row r="4" spans="2:8" ht="195" customHeight="1" x14ac:dyDescent="0.25">
      <c r="B4" s="1043"/>
      <c r="C4" s="1043"/>
      <c r="D4" s="1043"/>
      <c r="E4" s="1043"/>
      <c r="F4" s="1043"/>
      <c r="G4" s="1043"/>
      <c r="H4" s="750" t="s">
        <v>1303</v>
      </c>
    </row>
    <row r="5" spans="2:8" ht="118.5" customHeight="1" x14ac:dyDescent="0.25">
      <c r="B5" s="1043"/>
      <c r="C5" s="1043"/>
      <c r="D5" s="1043"/>
      <c r="E5" s="1043"/>
      <c r="F5" s="1043"/>
      <c r="G5" s="1043"/>
      <c r="H5" s="750" t="s">
        <v>1904</v>
      </c>
    </row>
  </sheetData>
  <mergeCells count="6">
    <mergeCell ref="G3:G5"/>
    <mergeCell ref="B3:B5"/>
    <mergeCell ref="C3:C5"/>
    <mergeCell ref="D3:D5"/>
    <mergeCell ref="E3:E5"/>
    <mergeCell ref="F3:F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workbookViewId="0">
      <selection activeCell="G3" sqref="G3:G8"/>
    </sheetView>
  </sheetViews>
  <sheetFormatPr baseColWidth="10" defaultRowHeight="15" x14ac:dyDescent="0.25"/>
  <cols>
    <col min="1" max="1" width="11.42578125" style="628"/>
    <col min="2" max="3" width="17.7109375" style="628" customWidth="1"/>
    <col min="4" max="5" width="20" style="628" customWidth="1"/>
    <col min="6" max="7" width="17.5703125" style="628" customWidth="1"/>
    <col min="8" max="8" width="20.7109375" style="628" customWidth="1"/>
    <col min="9" max="16384" width="11.42578125" style="628"/>
  </cols>
  <sheetData>
    <row r="1" spans="2:8" ht="15.75" thickBot="1" x14ac:dyDescent="0.3"/>
    <row r="2" spans="2:8" ht="41.25" customHeight="1" thickTop="1" x14ac:dyDescent="0.25">
      <c r="B2" s="629" t="s">
        <v>934</v>
      </c>
      <c r="C2" s="629" t="s">
        <v>1093</v>
      </c>
      <c r="D2" s="642" t="s">
        <v>1189</v>
      </c>
      <c r="E2" s="630" t="s">
        <v>1266</v>
      </c>
      <c r="F2" s="630" t="s">
        <v>1188</v>
      </c>
      <c r="G2" s="641" t="s">
        <v>1267</v>
      </c>
      <c r="H2" s="645" t="s">
        <v>972</v>
      </c>
    </row>
    <row r="3" spans="2:8" ht="40.5" customHeight="1" thickBot="1" x14ac:dyDescent="0.3">
      <c r="B3" s="1043" t="s">
        <v>1270</v>
      </c>
      <c r="C3" s="1051" t="s">
        <v>1304</v>
      </c>
      <c r="D3" s="1047" t="s">
        <v>1276</v>
      </c>
      <c r="E3" s="1047" t="s">
        <v>1530</v>
      </c>
      <c r="F3" s="1047" t="s">
        <v>1165</v>
      </c>
      <c r="G3" s="1047" t="s">
        <v>1883</v>
      </c>
      <c r="H3" s="751" t="s">
        <v>1669</v>
      </c>
    </row>
    <row r="4" spans="2:8" ht="25.5" customHeight="1" thickTop="1" thickBot="1" x14ac:dyDescent="0.3">
      <c r="B4" s="1043"/>
      <c r="C4" s="1051"/>
      <c r="D4" s="1049"/>
      <c r="E4" s="1049"/>
      <c r="F4" s="1049"/>
      <c r="G4" s="1049"/>
      <c r="H4" s="752" t="s">
        <v>1166</v>
      </c>
    </row>
    <row r="5" spans="2:8" ht="24.75" customHeight="1" thickTop="1" thickBot="1" x14ac:dyDescent="0.3">
      <c r="B5" s="1043"/>
      <c r="C5" s="1051"/>
      <c r="D5" s="1049"/>
      <c r="E5" s="1049"/>
      <c r="F5" s="1049"/>
      <c r="G5" s="1049"/>
      <c r="H5" s="752" t="s">
        <v>1169</v>
      </c>
    </row>
    <row r="6" spans="2:8" ht="18.75" customHeight="1" thickTop="1" thickBot="1" x14ac:dyDescent="0.3">
      <c r="B6" s="1043"/>
      <c r="C6" s="1051"/>
      <c r="D6" s="1049"/>
      <c r="E6" s="1049"/>
      <c r="F6" s="1049"/>
      <c r="G6" s="1049"/>
      <c r="H6" s="752" t="s">
        <v>1170</v>
      </c>
    </row>
    <row r="7" spans="2:8" ht="49.5" customHeight="1" thickTop="1" thickBot="1" x14ac:dyDescent="0.3">
      <c r="B7" s="1043"/>
      <c r="C7" s="1051"/>
      <c r="D7" s="1049"/>
      <c r="E7" s="1049"/>
      <c r="F7" s="1049"/>
      <c r="G7" s="1049"/>
      <c r="H7" s="752" t="s">
        <v>1168</v>
      </c>
    </row>
    <row r="8" spans="2:8" ht="36.75" customHeight="1" thickTop="1" x14ac:dyDescent="0.25">
      <c r="B8" s="1043"/>
      <c r="C8" s="1051"/>
      <c r="D8" s="1049"/>
      <c r="E8" s="1049"/>
      <c r="F8" s="1049"/>
      <c r="G8" s="1049"/>
      <c r="H8" s="753" t="s">
        <v>1167</v>
      </c>
    </row>
    <row r="9" spans="2:8" ht="93.75" customHeight="1" x14ac:dyDescent="0.25">
      <c r="B9" s="1052"/>
      <c r="C9" s="1051"/>
      <c r="D9" s="636" t="s">
        <v>1279</v>
      </c>
      <c r="E9" s="635" t="s">
        <v>1545</v>
      </c>
      <c r="F9" s="635" t="s">
        <v>1157</v>
      </c>
      <c r="G9" s="643" t="s">
        <v>1884</v>
      </c>
      <c r="H9" s="749" t="s">
        <v>1158</v>
      </c>
    </row>
  </sheetData>
  <mergeCells count="6">
    <mergeCell ref="B3:B9"/>
    <mergeCell ref="C3:C9"/>
    <mergeCell ref="G3:G8"/>
    <mergeCell ref="F3:F8"/>
    <mergeCell ref="E3:E8"/>
    <mergeCell ref="D3:D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A6" sqref="A6"/>
    </sheetView>
  </sheetViews>
  <sheetFormatPr baseColWidth="10" defaultRowHeight="15" x14ac:dyDescent="0.25"/>
  <cols>
    <col min="1" max="1" width="25" style="2" customWidth="1"/>
    <col min="2" max="2" width="12.140625" style="2" hidden="1" customWidth="1"/>
    <col min="3" max="3" width="58.42578125" style="2" customWidth="1"/>
    <col min="4" max="5" width="8.7109375" style="2" customWidth="1"/>
    <col min="6" max="6" width="11" style="2" customWidth="1"/>
    <col min="7" max="7" width="82.28515625" style="2" customWidth="1"/>
    <col min="8" max="8" width="25" style="2" customWidth="1"/>
    <col min="9" max="16384" width="11.42578125" style="2"/>
  </cols>
  <sheetData>
    <row r="3" spans="1:8" ht="15.75" thickBot="1" x14ac:dyDescent="0.3"/>
    <row r="4" spans="1:8" s="14" customFormat="1" ht="32.25" thickBot="1" x14ac:dyDescent="0.3">
      <c r="A4" s="13" t="s">
        <v>883</v>
      </c>
      <c r="B4" s="12" t="s">
        <v>748</v>
      </c>
      <c r="C4" s="13" t="s">
        <v>749</v>
      </c>
      <c r="D4" s="13" t="s">
        <v>824</v>
      </c>
      <c r="E4" s="13" t="s">
        <v>825</v>
      </c>
      <c r="F4" s="13" t="s">
        <v>826</v>
      </c>
      <c r="G4" s="13" t="s">
        <v>858</v>
      </c>
      <c r="H4" s="13" t="s">
        <v>859</v>
      </c>
    </row>
    <row r="5" spans="1:8" ht="75" x14ac:dyDescent="0.25">
      <c r="A5" s="29" t="s">
        <v>366</v>
      </c>
      <c r="B5" s="30" t="s">
        <v>365</v>
      </c>
      <c r="C5" s="31" t="s">
        <v>367</v>
      </c>
      <c r="D5" s="29">
        <v>0.03</v>
      </c>
      <c r="E5" s="29">
        <v>0.03</v>
      </c>
      <c r="F5" s="15">
        <f t="shared" ref="F5:F11" si="0">+E5/D5</f>
        <v>1</v>
      </c>
      <c r="G5" s="32" t="s">
        <v>866</v>
      </c>
      <c r="H5" s="29" t="str">
        <f>VLOOKUP(B5,'BATERIA DE INDICADORES'!$L$4:$AC$246,18,0)</f>
        <v>SUBDIRECCIÓN DE TALENTO HUMANO</v>
      </c>
    </row>
    <row r="6" spans="1:8" ht="45" x14ac:dyDescent="0.25">
      <c r="A6" s="4" t="s">
        <v>29</v>
      </c>
      <c r="B6" s="5" t="s">
        <v>28</v>
      </c>
      <c r="C6" s="3" t="s">
        <v>30</v>
      </c>
      <c r="D6" s="3">
        <v>6</v>
      </c>
      <c r="E6" s="3">
        <v>6</v>
      </c>
      <c r="F6" s="15">
        <f t="shared" si="0"/>
        <v>1</v>
      </c>
      <c r="G6" s="4" t="s">
        <v>832</v>
      </c>
      <c r="H6" s="4" t="str">
        <f>VLOOKUP(B6,'BATERIA DE INDICADORES'!$L$4:$AC$246,18,0)</f>
        <v>DIRECCIÓN DE ATENCIÓN Y TRATAMIENTO</v>
      </c>
    </row>
    <row r="7" spans="1:8" ht="75" x14ac:dyDescent="0.25">
      <c r="A7" s="33" t="s">
        <v>125</v>
      </c>
      <c r="B7" s="34" t="s">
        <v>124</v>
      </c>
      <c r="C7" s="35" t="s">
        <v>884</v>
      </c>
      <c r="D7" s="33">
        <v>0.95</v>
      </c>
      <c r="E7" s="36">
        <v>0.97070000000000001</v>
      </c>
      <c r="F7" s="15">
        <f t="shared" si="0"/>
        <v>1.0217894736842106</v>
      </c>
      <c r="G7" s="33" t="s">
        <v>852</v>
      </c>
      <c r="H7" s="33" t="str">
        <f>VLOOKUP(B7,'BATERIA DE INDICADORES'!$L$4:$AC$246,18,0)</f>
        <v>GRUPO DE ASUNTOS PENITENCIARIOS</v>
      </c>
    </row>
    <row r="8" spans="1:8" ht="75" x14ac:dyDescent="0.25">
      <c r="A8" s="4" t="s">
        <v>87</v>
      </c>
      <c r="B8" s="5" t="s">
        <v>86</v>
      </c>
      <c r="C8" s="11" t="s">
        <v>885</v>
      </c>
      <c r="D8" s="4">
        <v>0.65</v>
      </c>
      <c r="E8" s="16">
        <v>0.52</v>
      </c>
      <c r="F8" s="15">
        <f t="shared" si="0"/>
        <v>0.8</v>
      </c>
      <c r="G8" s="4" t="s">
        <v>834</v>
      </c>
      <c r="H8" s="4" t="str">
        <f>VLOOKUP(B8,'BATERIA DE INDICADORES'!$L$4:$AC$246,18,0)</f>
        <v>DIRECCIÓN DE ATENCIÓN Y TRATAMIENTO</v>
      </c>
    </row>
    <row r="9" spans="1:8" ht="30" x14ac:dyDescent="0.25">
      <c r="A9" s="37" t="s">
        <v>384</v>
      </c>
      <c r="B9" s="34" t="s">
        <v>383</v>
      </c>
      <c r="C9" s="38" t="s">
        <v>385</v>
      </c>
      <c r="D9" s="33">
        <v>0.3</v>
      </c>
      <c r="E9" s="39">
        <v>0.3</v>
      </c>
      <c r="F9" s="15">
        <f t="shared" si="0"/>
        <v>1</v>
      </c>
      <c r="G9" s="40" t="s">
        <v>867</v>
      </c>
      <c r="H9" s="37" t="str">
        <f>VLOOKUP(B9,'BATERIA DE INDICADORES'!$L$4:$AC$246,18,0)</f>
        <v>SUBDIRECCIÓN DE TALENTO HUMANO</v>
      </c>
    </row>
    <row r="10" spans="1:8" ht="30" x14ac:dyDescent="0.25">
      <c r="A10" s="4" t="s">
        <v>688</v>
      </c>
      <c r="B10" s="5" t="s">
        <v>687</v>
      </c>
      <c r="C10" s="3" t="s">
        <v>689</v>
      </c>
      <c r="D10" s="4">
        <v>0.25</v>
      </c>
      <c r="E10" s="3"/>
      <c r="F10" s="15">
        <f t="shared" si="0"/>
        <v>0</v>
      </c>
      <c r="G10" s="4" t="s">
        <v>855</v>
      </c>
      <c r="H10" s="4" t="str">
        <f>VLOOKUP(B10,'BATERIA DE INDICADORES'!$L$4:$AC$246,18,0)</f>
        <v>OFICINA ASESORA DE COMUNICACIONES</v>
      </c>
    </row>
    <row r="11" spans="1:8" ht="90" x14ac:dyDescent="0.25">
      <c r="A11" s="33" t="s">
        <v>274</v>
      </c>
      <c r="B11" s="34" t="s">
        <v>273</v>
      </c>
      <c r="C11" s="35" t="s">
        <v>888</v>
      </c>
      <c r="D11" s="38">
        <v>3329</v>
      </c>
      <c r="E11" s="38">
        <v>3329</v>
      </c>
      <c r="F11" s="15">
        <f t="shared" si="0"/>
        <v>1</v>
      </c>
      <c r="G11" s="41" t="s">
        <v>862</v>
      </c>
      <c r="H11" s="33" t="str">
        <f>VLOOKUP(B11,'BATERIA DE INDICADORES'!$L$4:$AC$246,18,0)</f>
        <v xml:space="preserve">SUBDIRECCIÓN DE SEGURIDAD Y VIGILANCIA </v>
      </c>
    </row>
    <row r="12" spans="1:8" ht="30" x14ac:dyDescent="0.25">
      <c r="A12" s="38" t="s">
        <v>274</v>
      </c>
      <c r="B12" s="34" t="s">
        <v>303</v>
      </c>
      <c r="C12" s="38" t="s">
        <v>305</v>
      </c>
      <c r="D12" s="38">
        <v>0</v>
      </c>
      <c r="E12" s="38"/>
      <c r="F12" s="15"/>
      <c r="G12" s="38" t="s">
        <v>839</v>
      </c>
      <c r="H12" s="38" t="str">
        <f>VLOOKUP(B12,'BATERIA DE INDICADORES'!$L$4:$AC$246,18,0)</f>
        <v xml:space="preserve">DIRECCIÓN ESCUELA DE FORMACIÓN  </v>
      </c>
    </row>
    <row r="13" spans="1:8" ht="60" x14ac:dyDescent="0.25">
      <c r="A13" s="4" t="s">
        <v>112</v>
      </c>
      <c r="B13" s="5" t="s">
        <v>111</v>
      </c>
      <c r="C13" s="3" t="s">
        <v>113</v>
      </c>
      <c r="D13" s="4">
        <v>1</v>
      </c>
      <c r="E13" s="16">
        <v>1</v>
      </c>
      <c r="F13" s="15">
        <f t="shared" ref="F13:F20" si="1">+E13/D13</f>
        <v>1</v>
      </c>
      <c r="G13" s="25" t="s">
        <v>877</v>
      </c>
      <c r="H13" s="4" t="str">
        <f>VLOOKUP(B13,'BATERIA DE INDICADORES'!$L$4:$AC$246,18,0)</f>
        <v>GRUPO DE APOYO ESPIRITUAL</v>
      </c>
    </row>
    <row r="14" spans="1:8" ht="165" x14ac:dyDescent="0.25">
      <c r="A14" s="33" t="s">
        <v>651</v>
      </c>
      <c r="B14" s="34" t="s">
        <v>650</v>
      </c>
      <c r="C14" s="35" t="s">
        <v>886</v>
      </c>
      <c r="D14" s="33">
        <v>0.4</v>
      </c>
      <c r="E14" s="39">
        <v>0.8</v>
      </c>
      <c r="F14" s="15">
        <f t="shared" si="1"/>
        <v>2</v>
      </c>
      <c r="G14" s="41" t="s">
        <v>874</v>
      </c>
      <c r="H14" s="33" t="str">
        <f>VLOOKUP(B14,'BATERIA DE INDICADORES'!$L$4:$AC$246,18,0)</f>
        <v xml:space="preserve">OFICINA DE SISTEMAS DE INFORMACIÓN </v>
      </c>
    </row>
    <row r="15" spans="1:8" ht="105" x14ac:dyDescent="0.25">
      <c r="A15" s="33" t="s">
        <v>651</v>
      </c>
      <c r="B15" s="34" t="s">
        <v>654</v>
      </c>
      <c r="C15" s="35" t="s">
        <v>887</v>
      </c>
      <c r="D15" s="33">
        <v>1</v>
      </c>
      <c r="E15" s="39">
        <v>0.94</v>
      </c>
      <c r="F15" s="15">
        <f t="shared" si="1"/>
        <v>0.94</v>
      </c>
      <c r="G15" s="41" t="s">
        <v>863</v>
      </c>
      <c r="H15" s="33" t="str">
        <f>VLOOKUP(B15,'BATERIA DE INDICADORES'!$L$4:$AC$246,18,0)</f>
        <v xml:space="preserve">OFICINA DE SISTEMAS DE INFORMACIÓN </v>
      </c>
    </row>
    <row r="16" spans="1:8" ht="60" x14ac:dyDescent="0.25">
      <c r="A16" s="4" t="s">
        <v>651</v>
      </c>
      <c r="B16" s="5" t="s">
        <v>652</v>
      </c>
      <c r="C16" s="3" t="s">
        <v>653</v>
      </c>
      <c r="D16" s="20">
        <v>0.11764705882352941</v>
      </c>
      <c r="E16" s="22">
        <v>0.1176</v>
      </c>
      <c r="F16" s="15">
        <f t="shared" si="1"/>
        <v>0.99959999999999993</v>
      </c>
      <c r="G16" s="25" t="s">
        <v>872</v>
      </c>
      <c r="H16" s="4" t="str">
        <f>VLOOKUP(B16,'BATERIA DE INDICADORES'!$L$4:$AC$246,18,0)</f>
        <v xml:space="preserve">OFICINA DE SISTEMAS DE INFORMACIÓN </v>
      </c>
    </row>
    <row r="17" spans="1:8" ht="45" x14ac:dyDescent="0.25">
      <c r="A17" s="4" t="s">
        <v>159</v>
      </c>
      <c r="B17" s="5" t="s">
        <v>158</v>
      </c>
      <c r="C17" s="3" t="s">
        <v>160</v>
      </c>
      <c r="D17" s="4">
        <v>0.32</v>
      </c>
      <c r="E17" s="19">
        <v>0.3417</v>
      </c>
      <c r="F17" s="15">
        <f t="shared" si="1"/>
        <v>1.0678125000000001</v>
      </c>
      <c r="G17" s="4" t="s">
        <v>836</v>
      </c>
      <c r="H17" s="4" t="str">
        <f>VLOOKUP(B17,'BATERIA DE INDICADORES'!$L$4:$AC$246,18,0)</f>
        <v>DIRECCIÓN DE ATENCIÓN Y TRATAMIENTO</v>
      </c>
    </row>
    <row r="18" spans="1:8" ht="30" x14ac:dyDescent="0.25">
      <c r="A18" s="4" t="s">
        <v>159</v>
      </c>
      <c r="B18" s="5" t="s">
        <v>162</v>
      </c>
      <c r="C18" s="3" t="s">
        <v>163</v>
      </c>
      <c r="D18" s="4">
        <v>0.25</v>
      </c>
      <c r="E18" s="16">
        <v>0.52</v>
      </c>
      <c r="F18" s="15">
        <f t="shared" si="1"/>
        <v>2.08</v>
      </c>
      <c r="G18" s="25" t="s">
        <v>880</v>
      </c>
      <c r="H18" s="4" t="str">
        <f>VLOOKUP(B18,'BATERIA DE INDICADORES'!$L$4:$AC$246,18,0)</f>
        <v>DIRECCIÓN DE ATENCIÓN Y TRATAMIENTO</v>
      </c>
    </row>
    <row r="19" spans="1:8" ht="30" x14ac:dyDescent="0.25">
      <c r="A19" s="33" t="s">
        <v>496</v>
      </c>
      <c r="B19" s="34" t="s">
        <v>495</v>
      </c>
      <c r="C19" s="38" t="s">
        <v>497</v>
      </c>
      <c r="D19" s="33">
        <v>0.2</v>
      </c>
      <c r="E19" s="36">
        <v>0.17499999999999999</v>
      </c>
      <c r="F19" s="15">
        <f t="shared" si="1"/>
        <v>0.87499999999999989</v>
      </c>
      <c r="G19" s="41" t="s">
        <v>869</v>
      </c>
      <c r="H19" s="33" t="str">
        <f>VLOOKUP(B19,'BATERIA DE INDICADORES'!$L$4:$AC$246,18,0)</f>
        <v>OFICINA ASESORA DE PLANEACIÓN</v>
      </c>
    </row>
    <row r="20" spans="1:8" ht="90" x14ac:dyDescent="0.25">
      <c r="A20" s="4" t="s">
        <v>304</v>
      </c>
      <c r="B20" s="5" t="s">
        <v>306</v>
      </c>
      <c r="C20" s="3" t="s">
        <v>307</v>
      </c>
      <c r="D20" s="3">
        <v>2</v>
      </c>
      <c r="E20" s="3">
        <v>2</v>
      </c>
      <c r="F20" s="15">
        <f t="shared" si="1"/>
        <v>1</v>
      </c>
      <c r="G20" s="4" t="s">
        <v>841</v>
      </c>
      <c r="H20" s="4" t="str">
        <f>VLOOKUP(B20,'BATERIA DE INDICADORES'!$L$4:$AC$246,18,0)</f>
        <v xml:space="preserve">DIRECCIÓN ESCUELA DE FORMACIÓN  </v>
      </c>
    </row>
    <row r="21" spans="1:8" ht="45" x14ac:dyDescent="0.25">
      <c r="A21" s="4" t="s">
        <v>304</v>
      </c>
      <c r="B21" s="5" t="s">
        <v>308</v>
      </c>
      <c r="C21" s="3" t="s">
        <v>309</v>
      </c>
      <c r="D21" s="4">
        <v>0</v>
      </c>
      <c r="E21" s="3"/>
      <c r="F21" s="15"/>
      <c r="G21" s="4" t="s">
        <v>842</v>
      </c>
      <c r="H21" s="4" t="str">
        <f>VLOOKUP(B21,'BATERIA DE INDICADORES'!$L$4:$AC$246,18,0)</f>
        <v>GRUPO DE RELACIONES PUBLICAS Y PROTOCOLO</v>
      </c>
    </row>
    <row r="22" spans="1:8" ht="30" x14ac:dyDescent="0.25">
      <c r="A22" s="33" t="s">
        <v>530</v>
      </c>
      <c r="B22" s="34" t="s">
        <v>529</v>
      </c>
      <c r="C22" s="38" t="s">
        <v>531</v>
      </c>
      <c r="D22" s="33">
        <v>0.94</v>
      </c>
      <c r="E22" s="36">
        <v>0.95599999999999996</v>
      </c>
      <c r="F22" s="15">
        <f t="shared" ref="F22:F30" si="2">+E22/D22</f>
        <v>1.0170212765957447</v>
      </c>
      <c r="G22" s="33" t="s">
        <v>856</v>
      </c>
      <c r="H22" s="33" t="str">
        <f>VLOOKUP(B22,'BATERIA DE INDICADORES'!$L$4:$AC$246,18,0)</f>
        <v>OFICINA ASESORA DE PLANEACIÓN</v>
      </c>
    </row>
    <row r="23" spans="1:8" ht="30" x14ac:dyDescent="0.25">
      <c r="A23" s="33" t="s">
        <v>530</v>
      </c>
      <c r="B23" s="34" t="s">
        <v>532</v>
      </c>
      <c r="C23" s="38" t="s">
        <v>533</v>
      </c>
      <c r="D23" s="33">
        <v>0.9</v>
      </c>
      <c r="E23" s="39">
        <v>0.98</v>
      </c>
      <c r="F23" s="15">
        <f t="shared" si="2"/>
        <v>1.0888888888888888</v>
      </c>
      <c r="G23" s="33" t="s">
        <v>846</v>
      </c>
      <c r="H23" s="33" t="str">
        <f>VLOOKUP(B23,'BATERIA DE INDICADORES'!$L$4:$AC$246,18,0)</f>
        <v>DIRECCIÓN DE GESTIÓN CORPORATIVA</v>
      </c>
    </row>
    <row r="24" spans="1:8" ht="120" x14ac:dyDescent="0.25">
      <c r="A24" s="4" t="s">
        <v>629</v>
      </c>
      <c r="B24" s="5" t="s">
        <v>628</v>
      </c>
      <c r="C24" s="3" t="s">
        <v>630</v>
      </c>
      <c r="D24" s="3">
        <v>15</v>
      </c>
      <c r="E24" s="3">
        <v>15</v>
      </c>
      <c r="F24" s="15">
        <f t="shared" si="2"/>
        <v>1</v>
      </c>
      <c r="G24" s="25" t="s">
        <v>878</v>
      </c>
      <c r="H24" s="4" t="str">
        <f>VLOOKUP(B24,'BATERIA DE INDICADORES'!$L$4:$AC$246,18,0)</f>
        <v>GRUPO DE DERECHOS HUMANOS</v>
      </c>
    </row>
    <row r="25" spans="1:8" ht="30" x14ac:dyDescent="0.25">
      <c r="A25" s="33" t="s">
        <v>430</v>
      </c>
      <c r="B25" s="34" t="s">
        <v>429</v>
      </c>
      <c r="C25" s="38" t="s">
        <v>431</v>
      </c>
      <c r="D25" s="33">
        <v>0.92</v>
      </c>
      <c r="E25" s="38"/>
      <c r="F25" s="15">
        <f t="shared" si="2"/>
        <v>0</v>
      </c>
      <c r="G25" s="33" t="s">
        <v>857</v>
      </c>
      <c r="H25" s="33" t="str">
        <f>VLOOKUP(B25,'BATERIA DE INDICADORES'!$L$4:$AC$246,18,0)</f>
        <v>OFICINA ASESORA DE PLANEACIÓN</v>
      </c>
    </row>
    <row r="26" spans="1:8" ht="30" x14ac:dyDescent="0.25">
      <c r="A26" s="4" t="s">
        <v>360</v>
      </c>
      <c r="B26" s="5" t="s">
        <v>359</v>
      </c>
      <c r="C26" s="3" t="s">
        <v>361</v>
      </c>
      <c r="D26" s="4">
        <v>1</v>
      </c>
      <c r="E26" s="16">
        <v>0.59</v>
      </c>
      <c r="F26" s="15">
        <f t="shared" si="2"/>
        <v>0.59</v>
      </c>
      <c r="G26" s="25" t="s">
        <v>865</v>
      </c>
      <c r="H26" s="4" t="str">
        <f>VLOOKUP(B26,'BATERIA DE INDICADORES'!$L$4:$AC$246,18,0)</f>
        <v>SUBDIRECCIÓN DE TALENTO HUMANO</v>
      </c>
    </row>
    <row r="27" spans="1:8" ht="60" x14ac:dyDescent="0.25">
      <c r="A27" s="33" t="s">
        <v>554</v>
      </c>
      <c r="B27" s="34" t="s">
        <v>556</v>
      </c>
      <c r="C27" s="35" t="s">
        <v>889</v>
      </c>
      <c r="D27" s="33">
        <v>0.9</v>
      </c>
      <c r="E27" s="36">
        <v>0.86309999999999998</v>
      </c>
      <c r="F27" s="15">
        <f t="shared" si="2"/>
        <v>0.95899999999999996</v>
      </c>
      <c r="G27" s="41" t="s">
        <v>871</v>
      </c>
      <c r="H27" s="33" t="str">
        <f>VLOOKUP(B27,'BATERIA DE INDICADORES'!$L$4:$AC$246,18,0)</f>
        <v>OFICINA ASESORA JURIDICA</v>
      </c>
    </row>
    <row r="28" spans="1:8" ht="60" x14ac:dyDescent="0.25">
      <c r="A28" s="33" t="s">
        <v>554</v>
      </c>
      <c r="B28" s="34" t="s">
        <v>553</v>
      </c>
      <c r="C28" s="35" t="s">
        <v>890</v>
      </c>
      <c r="D28" s="33">
        <v>0.23</v>
      </c>
      <c r="E28" s="36">
        <v>0.23100000000000001</v>
      </c>
      <c r="F28" s="15">
        <f t="shared" si="2"/>
        <v>1.0043478260869565</v>
      </c>
      <c r="G28" s="41" t="s">
        <v>870</v>
      </c>
      <c r="H28" s="33" t="str">
        <f>VLOOKUP(B28,'BATERIA DE INDICADORES'!$L$4:$AC$246,18,0)</f>
        <v>OFICINA ASESORA JURIDICA</v>
      </c>
    </row>
    <row r="29" spans="1:8" ht="90" x14ac:dyDescent="0.25">
      <c r="A29" s="4" t="s">
        <v>186</v>
      </c>
      <c r="B29" s="5" t="s">
        <v>185</v>
      </c>
      <c r="C29" s="11" t="s">
        <v>891</v>
      </c>
      <c r="D29" s="4">
        <v>0.5</v>
      </c>
      <c r="E29" s="16">
        <v>0.57999999999999996</v>
      </c>
      <c r="F29" s="15">
        <f t="shared" si="2"/>
        <v>1.1599999999999999</v>
      </c>
      <c r="G29" s="25" t="s">
        <v>881</v>
      </c>
      <c r="H29" s="4" t="str">
        <f>VLOOKUP(B29,'BATERIA DE INDICADORES'!$L$4:$AC$246,18,0)</f>
        <v>DIRECCIÓN DE ATENCIÓN Y TRATAMIENTO</v>
      </c>
    </row>
    <row r="30" spans="1:8" ht="45" x14ac:dyDescent="0.25">
      <c r="A30" s="33" t="s">
        <v>210</v>
      </c>
      <c r="B30" s="34" t="s">
        <v>209</v>
      </c>
      <c r="C30" s="38" t="s">
        <v>211</v>
      </c>
      <c r="D30" s="33">
        <v>0.25</v>
      </c>
      <c r="E30" s="39">
        <v>0.35</v>
      </c>
      <c r="F30" s="15">
        <f t="shared" si="2"/>
        <v>1.4</v>
      </c>
      <c r="G30" s="33" t="s">
        <v>837</v>
      </c>
      <c r="H30" s="33"/>
    </row>
    <row r="31" spans="1:8" ht="30" x14ac:dyDescent="0.25">
      <c r="A31" s="4" t="s">
        <v>217</v>
      </c>
      <c r="B31" s="5" t="s">
        <v>216</v>
      </c>
      <c r="C31" s="3" t="s">
        <v>218</v>
      </c>
      <c r="D31" s="4">
        <v>0</v>
      </c>
      <c r="E31" s="3"/>
      <c r="F31" s="15"/>
      <c r="G31" s="23" t="s">
        <v>831</v>
      </c>
      <c r="H31" s="4"/>
    </row>
    <row r="32" spans="1:8" ht="135" x14ac:dyDescent="0.25">
      <c r="A32" s="33" t="s">
        <v>597</v>
      </c>
      <c r="B32" s="34" t="s">
        <v>606</v>
      </c>
      <c r="C32" s="38" t="s">
        <v>607</v>
      </c>
      <c r="D32" s="38">
        <v>10</v>
      </c>
      <c r="E32" s="38">
        <v>10</v>
      </c>
      <c r="F32" s="15">
        <f t="shared" ref="F32:F37" si="3">+E32/D32</f>
        <v>1</v>
      </c>
      <c r="G32" s="41" t="s">
        <v>844</v>
      </c>
      <c r="H32" s="33" t="str">
        <f>VLOOKUP(B32,'BATERIA DE INDICADORES'!$L$4:$AC$246,18,0)</f>
        <v>GRUPO DE DERECHOS HUMANOS</v>
      </c>
    </row>
    <row r="33" spans="1:8" ht="30" x14ac:dyDescent="0.25">
      <c r="A33" s="4" t="s">
        <v>348</v>
      </c>
      <c r="B33" s="5" t="s">
        <v>347</v>
      </c>
      <c r="C33" s="3" t="s">
        <v>349</v>
      </c>
      <c r="D33" s="4">
        <v>1</v>
      </c>
      <c r="E33" s="16">
        <v>1</v>
      </c>
      <c r="F33" s="15">
        <f t="shared" si="3"/>
        <v>1</v>
      </c>
      <c r="G33" s="4" t="s">
        <v>840</v>
      </c>
      <c r="H33" s="4" t="str">
        <f>VLOOKUP(B33,'BATERIA DE INDICADORES'!$L$4:$AC$246,18,0)</f>
        <v xml:space="preserve">DIRECCIÓN ESCUELA DE FORMACIÓN  </v>
      </c>
    </row>
    <row r="34" spans="1:8" ht="30" x14ac:dyDescent="0.25">
      <c r="A34" s="33" t="s">
        <v>340</v>
      </c>
      <c r="B34" s="34" t="s">
        <v>339</v>
      </c>
      <c r="C34" s="38" t="s">
        <v>341</v>
      </c>
      <c r="D34" s="33">
        <v>1</v>
      </c>
      <c r="E34" s="38"/>
      <c r="F34" s="15">
        <f t="shared" si="3"/>
        <v>0</v>
      </c>
      <c r="G34" s="41" t="s">
        <v>864</v>
      </c>
      <c r="H34" s="33" t="str">
        <f>VLOOKUP(B34,'BATERIA DE INDICADORES'!$L$4:$AC$246,18,0)</f>
        <v xml:space="preserve">DIRECCIÓN ESCUELA DE FORMACIÓN  </v>
      </c>
    </row>
    <row r="35" spans="1:8" ht="150" x14ac:dyDescent="0.25">
      <c r="A35" s="4" t="s">
        <v>619</v>
      </c>
      <c r="B35" s="5" t="s">
        <v>618</v>
      </c>
      <c r="C35" s="3" t="s">
        <v>620</v>
      </c>
      <c r="D35" s="3">
        <v>16</v>
      </c>
      <c r="E35" s="3">
        <v>16</v>
      </c>
      <c r="F35" s="15">
        <f t="shared" si="3"/>
        <v>1</v>
      </c>
      <c r="G35" s="4" t="s">
        <v>843</v>
      </c>
      <c r="H35" s="4" t="str">
        <f>VLOOKUP(B35,'BATERIA DE INDICADORES'!$L$4:$AC$246,18,0)</f>
        <v>GRUPO DE DERECHOS HUMANOS</v>
      </c>
    </row>
    <row r="36" spans="1:8" ht="90" x14ac:dyDescent="0.25">
      <c r="A36" s="33" t="s">
        <v>43</v>
      </c>
      <c r="B36" s="34" t="s">
        <v>42</v>
      </c>
      <c r="C36" s="35" t="s">
        <v>892</v>
      </c>
      <c r="D36" s="33">
        <v>0.98</v>
      </c>
      <c r="E36" s="39">
        <v>0.99</v>
      </c>
      <c r="F36" s="15">
        <f t="shared" si="3"/>
        <v>1.010204081632653</v>
      </c>
      <c r="G36" s="33" t="s">
        <v>833</v>
      </c>
      <c r="H36" s="33" t="str">
        <f>VLOOKUP(B36,'BATERIA DE INDICADORES'!$L$4:$AC$246,18,0)</f>
        <v>DIRECCIÓN DE ATENCIÓN Y TRATAMIENTO</v>
      </c>
    </row>
    <row r="37" spans="1:8" ht="45" x14ac:dyDescent="0.25">
      <c r="A37" s="4" t="s">
        <v>408</v>
      </c>
      <c r="B37" s="5" t="s">
        <v>407</v>
      </c>
      <c r="C37" s="3" t="s">
        <v>409</v>
      </c>
      <c r="D37" s="4">
        <v>0.66</v>
      </c>
      <c r="E37" s="4">
        <v>0.66</v>
      </c>
      <c r="F37" s="15">
        <f t="shared" si="3"/>
        <v>1</v>
      </c>
      <c r="G37" s="25" t="s">
        <v>868</v>
      </c>
      <c r="H37" s="4" t="str">
        <f>VLOOKUP(B37,'BATERIA DE INDICADORES'!$L$4:$AC$246,18,0)</f>
        <v>SUBDIRECCIÓN DE TALENTO HUMANO</v>
      </c>
    </row>
    <row r="38" spans="1:8" ht="30" x14ac:dyDescent="0.25">
      <c r="A38" s="4" t="s">
        <v>235</v>
      </c>
      <c r="B38" s="5" t="s">
        <v>234</v>
      </c>
      <c r="C38" s="3" t="s">
        <v>236</v>
      </c>
      <c r="D38" s="4">
        <v>0</v>
      </c>
      <c r="E38" s="3"/>
      <c r="F38" s="15"/>
      <c r="G38" s="4" t="s">
        <v>845</v>
      </c>
      <c r="H38" s="4" t="str">
        <f>VLOOKUP(B38,'BATERIA DE INDICADORES'!$L$4:$AC$246,18,0)</f>
        <v xml:space="preserve">SUBDIRECCIÓN DE SEGURIDAD Y VIGILANCIA </v>
      </c>
    </row>
    <row r="39" spans="1:8" ht="60" x14ac:dyDescent="0.25">
      <c r="A39" s="4" t="s">
        <v>235</v>
      </c>
      <c r="B39" s="5" t="s">
        <v>238</v>
      </c>
      <c r="C39" s="3" t="s">
        <v>239</v>
      </c>
      <c r="D39" s="20">
        <v>0.187</v>
      </c>
      <c r="E39" s="19">
        <v>0.17399999999999999</v>
      </c>
      <c r="F39" s="15">
        <f t="shared" ref="F39:F45" si="4">+E39/D39</f>
        <v>0.93048128342245984</v>
      </c>
      <c r="G39" s="25" t="s">
        <v>860</v>
      </c>
      <c r="H39" s="4" t="str">
        <f>VLOOKUP(B39,'BATERIA DE INDICADORES'!$L$4:$AC$246,18,0)</f>
        <v xml:space="preserve">SUBDIRECCIÓN DE SEGURIDAD Y VIGILANCIA </v>
      </c>
    </row>
    <row r="40" spans="1:8" ht="45" x14ac:dyDescent="0.25">
      <c r="A40" s="33" t="s">
        <v>723</v>
      </c>
      <c r="B40" s="34" t="s">
        <v>725</v>
      </c>
      <c r="C40" s="35" t="s">
        <v>848</v>
      </c>
      <c r="D40" s="33">
        <v>1</v>
      </c>
      <c r="E40" s="39">
        <v>1</v>
      </c>
      <c r="F40" s="15">
        <f t="shared" si="4"/>
        <v>1</v>
      </c>
      <c r="G40" s="33" t="s">
        <v>849</v>
      </c>
      <c r="H40" s="33" t="str">
        <f>VLOOKUP(B40,'BATERIA DE INDICADORES'!$L$4:$AC$246,18,0)</f>
        <v xml:space="preserve">OFICINA DE SISTEMAS DE INFORMACIÓN </v>
      </c>
    </row>
    <row r="41" spans="1:8" ht="45" x14ac:dyDescent="0.25">
      <c r="A41" s="33" t="s">
        <v>723</v>
      </c>
      <c r="B41" s="34" t="s">
        <v>722</v>
      </c>
      <c r="C41" s="38" t="s">
        <v>724</v>
      </c>
      <c r="D41" s="33">
        <v>0.5</v>
      </c>
      <c r="E41" s="38"/>
      <c r="F41" s="15">
        <f t="shared" si="4"/>
        <v>0</v>
      </c>
      <c r="G41" s="33" t="s">
        <v>850</v>
      </c>
      <c r="H41" s="33" t="str">
        <f>VLOOKUP(B41,'BATERIA DE INDICADORES'!$L$4:$AC$246,18,0)</f>
        <v xml:space="preserve">OFICINA DE SISTEMAS DE INFORMACIÓN </v>
      </c>
    </row>
    <row r="42" spans="1:8" ht="30" x14ac:dyDescent="0.25">
      <c r="A42" s="33" t="s">
        <v>723</v>
      </c>
      <c r="B42" s="34" t="s">
        <v>726</v>
      </c>
      <c r="C42" s="35" t="s">
        <v>875</v>
      </c>
      <c r="D42" s="33">
        <v>1</v>
      </c>
      <c r="E42" s="38"/>
      <c r="F42" s="15">
        <f t="shared" si="4"/>
        <v>0</v>
      </c>
      <c r="G42" s="41" t="s">
        <v>876</v>
      </c>
      <c r="H42" s="33" t="e">
        <f>VLOOKUP(B42,'BATERIA DE INDICADORES'!$L$4:$AC$246,18,0)</f>
        <v>#N/A</v>
      </c>
    </row>
    <row r="43" spans="1:8" ht="45" x14ac:dyDescent="0.25">
      <c r="A43" s="4" t="s">
        <v>448</v>
      </c>
      <c r="B43" s="5" t="s">
        <v>447</v>
      </c>
      <c r="C43" s="3" t="s">
        <v>449</v>
      </c>
      <c r="D43" s="4">
        <v>0.6</v>
      </c>
      <c r="E43" s="19"/>
      <c r="F43" s="15">
        <f t="shared" si="4"/>
        <v>0</v>
      </c>
      <c r="G43" s="4" t="s">
        <v>857</v>
      </c>
      <c r="H43" s="4" t="str">
        <f>VLOOKUP(B43,'BATERIA DE INDICADORES'!$L$4:$AC$246,18,0)</f>
        <v>OFICINA ASESORA DE PLANEACIÓN</v>
      </c>
    </row>
    <row r="44" spans="1:8" ht="45" x14ac:dyDescent="0.25">
      <c r="A44" s="33" t="s">
        <v>143</v>
      </c>
      <c r="B44" s="34" t="s">
        <v>142</v>
      </c>
      <c r="C44" s="35" t="s">
        <v>879</v>
      </c>
      <c r="D44" s="38">
        <v>1390</v>
      </c>
      <c r="E44" s="38">
        <v>1390</v>
      </c>
      <c r="F44" s="15">
        <f t="shared" si="4"/>
        <v>1</v>
      </c>
      <c r="G44" s="33" t="s">
        <v>835</v>
      </c>
      <c r="H44" s="33" t="str">
        <f>VLOOKUP(B44,'BATERIA DE INDICADORES'!$L$4:$AC$246,18,0)</f>
        <v>DIRECCIÓN DE ATENCIÓN Y TRATAMIENTO</v>
      </c>
    </row>
    <row r="45" spans="1:8" ht="105.75" thickBot="1" x14ac:dyDescent="0.3">
      <c r="A45" s="42" t="s">
        <v>143</v>
      </c>
      <c r="B45" s="43" t="s">
        <v>146</v>
      </c>
      <c r="C45" s="44" t="s">
        <v>893</v>
      </c>
      <c r="D45" s="42">
        <v>0.8</v>
      </c>
      <c r="E45" s="45">
        <v>0.76</v>
      </c>
      <c r="F45" s="15">
        <f t="shared" si="4"/>
        <v>0.95</v>
      </c>
      <c r="G45" s="42" t="s">
        <v>830</v>
      </c>
      <c r="H45" s="42" t="str">
        <f>VLOOKUP(B45,'BATERIA DE INDICADORES'!$L$4:$AC$246,18,0)</f>
        <v>DIRECCIÓN DE ATENCIÓN Y TRATAMIENTO</v>
      </c>
    </row>
  </sheetData>
  <autoFilter ref="B4:J45"/>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5"/>
  <sheetViews>
    <sheetView workbookViewId="0">
      <selection activeCell="A6" sqref="A6"/>
    </sheetView>
  </sheetViews>
  <sheetFormatPr baseColWidth="10" defaultRowHeight="15" x14ac:dyDescent="0.25"/>
  <cols>
    <col min="1" max="1" width="31.28515625" style="2" customWidth="1"/>
    <col min="2" max="2" width="10.42578125" style="2" customWidth="1"/>
    <col min="3" max="3" width="71.140625" style="2" customWidth="1"/>
    <col min="4" max="7" width="11" style="2" customWidth="1"/>
    <col min="8" max="8" width="78.140625" style="2" customWidth="1"/>
    <col min="9" max="9" width="25" style="2" customWidth="1"/>
    <col min="10" max="16384" width="11.42578125" style="2"/>
  </cols>
  <sheetData>
    <row r="3" spans="1:9" ht="15.75" thickBot="1" x14ac:dyDescent="0.3"/>
    <row r="4" spans="1:9" s="14" customFormat="1" ht="32.25" thickBot="1" x14ac:dyDescent="0.3">
      <c r="A4" s="13" t="s">
        <v>882</v>
      </c>
      <c r="B4" s="12" t="s">
        <v>748</v>
      </c>
      <c r="C4" s="13" t="s">
        <v>749</v>
      </c>
      <c r="D4" s="13" t="s">
        <v>752</v>
      </c>
      <c r="E4" s="13" t="s">
        <v>824</v>
      </c>
      <c r="F4" s="13" t="s">
        <v>825</v>
      </c>
      <c r="G4" s="13" t="s">
        <v>826</v>
      </c>
      <c r="H4" s="13" t="s">
        <v>858</v>
      </c>
      <c r="I4" s="13" t="s">
        <v>859</v>
      </c>
    </row>
    <row r="5" spans="1:9" ht="105" x14ac:dyDescent="0.25">
      <c r="A5" s="757" t="s">
        <v>648</v>
      </c>
      <c r="B5" s="9" t="s">
        <v>654</v>
      </c>
      <c r="C5" s="27" t="s">
        <v>847</v>
      </c>
      <c r="D5" s="10" t="s">
        <v>45</v>
      </c>
      <c r="E5" s="15">
        <v>1</v>
      </c>
      <c r="F5" s="46">
        <v>0.94</v>
      </c>
      <c r="G5" s="15">
        <f t="shared" ref="G5:G12" si="0">+F5/E5</f>
        <v>0.94</v>
      </c>
      <c r="H5" s="28" t="s">
        <v>863</v>
      </c>
      <c r="I5" s="15" t="str">
        <f>VLOOKUP(B5,'BATERIA DE INDICADORES'!$L$4:$AC$246,18,0)</f>
        <v xml:space="preserve">OFICINA DE SISTEMAS DE INFORMACIÓN </v>
      </c>
    </row>
    <row r="6" spans="1:9" ht="75" x14ac:dyDescent="0.25">
      <c r="A6" s="754"/>
      <c r="B6" s="5" t="s">
        <v>652</v>
      </c>
      <c r="C6" s="3" t="s">
        <v>653</v>
      </c>
      <c r="D6" s="3" t="s">
        <v>45</v>
      </c>
      <c r="E6" s="20">
        <v>0.11764705882352941</v>
      </c>
      <c r="F6" s="22">
        <v>0.1176</v>
      </c>
      <c r="G6" s="4">
        <f t="shared" si="0"/>
        <v>0.99959999999999993</v>
      </c>
      <c r="H6" s="25" t="s">
        <v>872</v>
      </c>
      <c r="I6" s="4" t="str">
        <f>VLOOKUP(B6,'BATERIA DE INDICADORES'!$L$4:$AC$246,18,0)</f>
        <v xml:space="preserve">OFICINA DE SISTEMAS DE INFORMACIÓN </v>
      </c>
    </row>
    <row r="7" spans="1:9" ht="165" x14ac:dyDescent="0.25">
      <c r="A7" s="754"/>
      <c r="B7" s="5" t="s">
        <v>650</v>
      </c>
      <c r="C7" s="11" t="s">
        <v>873</v>
      </c>
      <c r="D7" s="3" t="s">
        <v>45</v>
      </c>
      <c r="E7" s="4">
        <v>0.4</v>
      </c>
      <c r="F7" s="16">
        <v>0.8</v>
      </c>
      <c r="G7" s="4">
        <f t="shared" si="0"/>
        <v>2</v>
      </c>
      <c r="H7" s="25" t="s">
        <v>874</v>
      </c>
      <c r="I7" s="4" t="str">
        <f>VLOOKUP(B7,'BATERIA DE INDICADORES'!$L$4:$AC$246,18,0)</f>
        <v xml:space="preserve">OFICINA DE SISTEMAS DE INFORMACIÓN </v>
      </c>
    </row>
    <row r="8" spans="1:9" ht="45" x14ac:dyDescent="0.25">
      <c r="A8" s="754"/>
      <c r="B8" s="5" t="s">
        <v>725</v>
      </c>
      <c r="C8" s="11" t="s">
        <v>848</v>
      </c>
      <c r="D8" s="3" t="s">
        <v>45</v>
      </c>
      <c r="E8" s="4">
        <v>1</v>
      </c>
      <c r="F8" s="16">
        <v>1</v>
      </c>
      <c r="G8" s="4">
        <f t="shared" si="0"/>
        <v>1</v>
      </c>
      <c r="H8" s="4" t="s">
        <v>849</v>
      </c>
      <c r="I8" s="4" t="str">
        <f>VLOOKUP(B8,'BATERIA DE INDICADORES'!$L$4:$AC$246,18,0)</f>
        <v xml:space="preserve">OFICINA DE SISTEMAS DE INFORMACIÓN </v>
      </c>
    </row>
    <row r="9" spans="1:9" ht="30" x14ac:dyDescent="0.25">
      <c r="A9" s="754"/>
      <c r="B9" s="5" t="s">
        <v>726</v>
      </c>
      <c r="C9" s="11" t="s">
        <v>875</v>
      </c>
      <c r="D9" s="3" t="s">
        <v>45</v>
      </c>
      <c r="E9" s="4">
        <v>1</v>
      </c>
      <c r="F9" s="3"/>
      <c r="G9" s="21">
        <f t="shared" si="0"/>
        <v>0</v>
      </c>
      <c r="H9" s="49" t="s">
        <v>876</v>
      </c>
      <c r="I9" s="21" t="e">
        <f>VLOOKUP(B9,'BATERIA DE INDICADORES'!$L$4:$AC$246,18,0)</f>
        <v>#N/A</v>
      </c>
    </row>
    <row r="10" spans="1:9" ht="30" x14ac:dyDescent="0.25">
      <c r="A10" s="754"/>
      <c r="B10" s="5" t="s">
        <v>687</v>
      </c>
      <c r="C10" s="3" t="s">
        <v>689</v>
      </c>
      <c r="D10" s="3" t="s">
        <v>45</v>
      </c>
      <c r="E10" s="4">
        <v>0.25</v>
      </c>
      <c r="F10" s="3"/>
      <c r="G10" s="4">
        <f t="shared" si="0"/>
        <v>0</v>
      </c>
      <c r="H10" s="52" t="s">
        <v>894</v>
      </c>
      <c r="I10" s="4" t="str">
        <f>VLOOKUP(B10,'BATERIA DE INDICADORES'!$L$4:$AC$246,18,0)</f>
        <v>OFICINA ASESORA DE COMUNICACIONES</v>
      </c>
    </row>
    <row r="11" spans="1:9" ht="30" x14ac:dyDescent="0.25">
      <c r="A11" s="755"/>
      <c r="B11" s="5" t="s">
        <v>722</v>
      </c>
      <c r="C11" s="3" t="s">
        <v>724</v>
      </c>
      <c r="D11" s="3" t="s">
        <v>45</v>
      </c>
      <c r="E11" s="4">
        <v>0.5</v>
      </c>
      <c r="F11" s="3"/>
      <c r="G11" s="4">
        <f t="shared" si="0"/>
        <v>0</v>
      </c>
      <c r="H11" s="49" t="s">
        <v>850</v>
      </c>
      <c r="I11" s="4" t="str">
        <f>VLOOKUP(B11,'BATERIA DE INDICADORES'!$L$4:$AC$246,18,0)</f>
        <v xml:space="preserve">OFICINA DE SISTEMAS DE INFORMACIÓN </v>
      </c>
    </row>
    <row r="12" spans="1:9" ht="30" x14ac:dyDescent="0.25">
      <c r="A12" s="1" t="s">
        <v>140</v>
      </c>
      <c r="B12" s="5" t="s">
        <v>209</v>
      </c>
      <c r="C12" s="3" t="s">
        <v>211</v>
      </c>
      <c r="D12" s="3" t="s">
        <v>45</v>
      </c>
      <c r="E12" s="4">
        <v>0.25</v>
      </c>
      <c r="F12" s="16">
        <v>0.35</v>
      </c>
      <c r="G12" s="4">
        <f t="shared" si="0"/>
        <v>1.4</v>
      </c>
      <c r="H12" s="4" t="s">
        <v>837</v>
      </c>
      <c r="I12" s="4"/>
    </row>
    <row r="13" spans="1:9" x14ac:dyDescent="0.25">
      <c r="A13" s="754"/>
      <c r="B13" s="5" t="s">
        <v>216</v>
      </c>
      <c r="C13" s="3" t="s">
        <v>218</v>
      </c>
      <c r="D13" s="3" t="s">
        <v>45</v>
      </c>
      <c r="E13" s="4">
        <v>0</v>
      </c>
      <c r="F13" s="3"/>
      <c r="G13" s="4"/>
      <c r="H13" s="50" t="s">
        <v>894</v>
      </c>
      <c r="I13" s="4"/>
    </row>
    <row r="14" spans="1:9" ht="75" x14ac:dyDescent="0.25">
      <c r="A14" s="754"/>
      <c r="B14" s="5" t="s">
        <v>146</v>
      </c>
      <c r="C14" s="11" t="s">
        <v>838</v>
      </c>
      <c r="D14" s="3" t="s">
        <v>45</v>
      </c>
      <c r="E14" s="4">
        <v>0.8</v>
      </c>
      <c r="F14" s="16">
        <v>0.76</v>
      </c>
      <c r="G14" s="4">
        <f t="shared" ref="G14:G25" si="1">+F14/E14</f>
        <v>0.95</v>
      </c>
      <c r="H14" s="4" t="s">
        <v>830</v>
      </c>
      <c r="I14" s="4" t="str">
        <f>VLOOKUP(B14,'BATERIA DE INDICADORES'!$L$4:$AC$246,18,0)</f>
        <v>DIRECCIÓN DE ATENCIÓN Y TRATAMIENTO</v>
      </c>
    </row>
    <row r="15" spans="1:9" ht="30" x14ac:dyDescent="0.25">
      <c r="A15" s="754"/>
      <c r="B15" s="5" t="s">
        <v>142</v>
      </c>
      <c r="C15" s="11" t="s">
        <v>879</v>
      </c>
      <c r="D15" s="3" t="s">
        <v>32</v>
      </c>
      <c r="E15" s="3">
        <v>1390</v>
      </c>
      <c r="F15" s="3">
        <v>1390</v>
      </c>
      <c r="G15" s="4">
        <f t="shared" si="1"/>
        <v>1</v>
      </c>
      <c r="H15" s="4" t="s">
        <v>835</v>
      </c>
      <c r="I15" s="4" t="str">
        <f>VLOOKUP(B15,'BATERIA DE INDICADORES'!$L$4:$AC$246,18,0)</f>
        <v>DIRECCIÓN DE ATENCIÓN Y TRATAMIENTO</v>
      </c>
    </row>
    <row r="16" spans="1:9" ht="60" x14ac:dyDescent="0.25">
      <c r="A16" s="754"/>
      <c r="B16" s="5" t="s">
        <v>158</v>
      </c>
      <c r="C16" s="3" t="s">
        <v>160</v>
      </c>
      <c r="D16" s="3" t="s">
        <v>45</v>
      </c>
      <c r="E16" s="4">
        <v>0.32</v>
      </c>
      <c r="F16" s="19">
        <v>0.3417</v>
      </c>
      <c r="G16" s="4">
        <f t="shared" si="1"/>
        <v>1.0678125000000001</v>
      </c>
      <c r="H16" s="4" t="s">
        <v>836</v>
      </c>
      <c r="I16" s="4" t="str">
        <f>VLOOKUP(B16,'BATERIA DE INDICADORES'!$L$4:$AC$246,18,0)</f>
        <v>DIRECCIÓN DE ATENCIÓN Y TRATAMIENTO</v>
      </c>
    </row>
    <row r="17" spans="1:9" ht="30" x14ac:dyDescent="0.25">
      <c r="A17" s="754"/>
      <c r="B17" s="5" t="s">
        <v>162</v>
      </c>
      <c r="C17" s="3" t="s">
        <v>163</v>
      </c>
      <c r="D17" s="3" t="s">
        <v>45</v>
      </c>
      <c r="E17" s="4">
        <v>0.25</v>
      </c>
      <c r="F17" s="16">
        <v>0.52</v>
      </c>
      <c r="G17" s="4">
        <f t="shared" si="1"/>
        <v>2.08</v>
      </c>
      <c r="H17" s="25" t="s">
        <v>880</v>
      </c>
      <c r="I17" s="4" t="str">
        <f>VLOOKUP(B17,'BATERIA DE INDICADORES'!$L$4:$AC$246,18,0)</f>
        <v>DIRECCIÓN DE ATENCIÓN Y TRATAMIENTO</v>
      </c>
    </row>
    <row r="18" spans="1:9" ht="60" x14ac:dyDescent="0.25">
      <c r="A18" s="755"/>
      <c r="B18" s="5" t="s">
        <v>185</v>
      </c>
      <c r="C18" s="11" t="s">
        <v>829</v>
      </c>
      <c r="D18" s="3" t="s">
        <v>45</v>
      </c>
      <c r="E18" s="4">
        <v>0.5</v>
      </c>
      <c r="F18" s="16">
        <v>0.57999999999999996</v>
      </c>
      <c r="G18" s="4">
        <f t="shared" si="1"/>
        <v>1.1599999999999999</v>
      </c>
      <c r="H18" s="25" t="s">
        <v>881</v>
      </c>
      <c r="I18" s="4" t="str">
        <f>VLOOKUP(B18,'BATERIA DE INDICADORES'!$L$4:$AC$246,18,0)</f>
        <v>DIRECCIÓN DE ATENCIÓN Y TRATAMIENTO</v>
      </c>
    </row>
    <row r="19" spans="1:9" ht="135" x14ac:dyDescent="0.25">
      <c r="A19" s="1" t="s">
        <v>604</v>
      </c>
      <c r="B19" s="5" t="s">
        <v>606</v>
      </c>
      <c r="C19" s="3" t="s">
        <v>607</v>
      </c>
      <c r="D19" s="3" t="s">
        <v>32</v>
      </c>
      <c r="E19" s="3">
        <v>10</v>
      </c>
      <c r="F19" s="3">
        <v>10</v>
      </c>
      <c r="G19" s="4">
        <f t="shared" si="1"/>
        <v>1</v>
      </c>
      <c r="H19" s="25" t="s">
        <v>844</v>
      </c>
      <c r="I19" s="4" t="str">
        <f>VLOOKUP(B19,'BATERIA DE INDICADORES'!$L$4:$AC$246,18,0)</f>
        <v>GRUPO DE DERECHOS HUMANOS</v>
      </c>
    </row>
    <row r="20" spans="1:9" ht="165" x14ac:dyDescent="0.25">
      <c r="A20" s="754"/>
      <c r="B20" s="5" t="s">
        <v>618</v>
      </c>
      <c r="C20" s="3" t="s">
        <v>620</v>
      </c>
      <c r="D20" s="3" t="s">
        <v>32</v>
      </c>
      <c r="E20" s="3">
        <v>16</v>
      </c>
      <c r="F20" s="3">
        <v>16</v>
      </c>
      <c r="G20" s="4">
        <f t="shared" si="1"/>
        <v>1</v>
      </c>
      <c r="H20" s="4" t="s">
        <v>843</v>
      </c>
      <c r="I20" s="4" t="str">
        <f>VLOOKUP(B20,'BATERIA DE INDICADORES'!$L$4:$AC$246,18,0)</f>
        <v>GRUPO DE DERECHOS HUMANOS</v>
      </c>
    </row>
    <row r="21" spans="1:9" ht="135" x14ac:dyDescent="0.25">
      <c r="A21" s="755"/>
      <c r="B21" s="5" t="s">
        <v>628</v>
      </c>
      <c r="C21" s="3" t="s">
        <v>630</v>
      </c>
      <c r="D21" s="3" t="s">
        <v>32</v>
      </c>
      <c r="E21" s="3">
        <v>15</v>
      </c>
      <c r="F21" s="3">
        <v>15</v>
      </c>
      <c r="G21" s="4">
        <f t="shared" si="1"/>
        <v>1</v>
      </c>
      <c r="H21" s="25" t="s">
        <v>878</v>
      </c>
      <c r="I21" s="4" t="str">
        <f>VLOOKUP(B21,'BATERIA DE INDICADORES'!$L$4:$AC$246,18,0)</f>
        <v>GRUPO DE DERECHOS HUMANOS</v>
      </c>
    </row>
    <row r="22" spans="1:9" ht="30" x14ac:dyDescent="0.25">
      <c r="A22" s="1" t="s">
        <v>356</v>
      </c>
      <c r="B22" s="5" t="s">
        <v>359</v>
      </c>
      <c r="C22" s="3" t="s">
        <v>361</v>
      </c>
      <c r="D22" s="3" t="s">
        <v>45</v>
      </c>
      <c r="E22" s="4">
        <v>1</v>
      </c>
      <c r="F22" s="16">
        <v>0.59</v>
      </c>
      <c r="G22" s="4">
        <f t="shared" si="1"/>
        <v>0.59</v>
      </c>
      <c r="H22" s="25" t="s">
        <v>865</v>
      </c>
      <c r="I22" s="4" t="str">
        <f>VLOOKUP(B22,'BATERIA DE INDICADORES'!$L$4:$AC$246,18,0)</f>
        <v>SUBDIRECCIÓN DE TALENTO HUMANO</v>
      </c>
    </row>
    <row r="23" spans="1:9" ht="75" x14ac:dyDescent="0.25">
      <c r="A23" s="754"/>
      <c r="B23" s="5" t="s">
        <v>365</v>
      </c>
      <c r="C23" s="3" t="s">
        <v>367</v>
      </c>
      <c r="D23" s="3" t="s">
        <v>45</v>
      </c>
      <c r="E23" s="4">
        <v>0.03</v>
      </c>
      <c r="F23" s="4">
        <v>0.03</v>
      </c>
      <c r="G23" s="4">
        <f t="shared" si="1"/>
        <v>1</v>
      </c>
      <c r="H23" s="25" t="s">
        <v>866</v>
      </c>
      <c r="I23" s="4" t="str">
        <f>VLOOKUP(B23,'BATERIA DE INDICADORES'!$L$4:$AC$246,18,0)</f>
        <v>SUBDIRECCIÓN DE TALENTO HUMANO</v>
      </c>
    </row>
    <row r="24" spans="1:9" ht="30" x14ac:dyDescent="0.25">
      <c r="A24" s="754"/>
      <c r="B24" s="5" t="s">
        <v>383</v>
      </c>
      <c r="C24" s="3" t="s">
        <v>385</v>
      </c>
      <c r="D24" s="3" t="s">
        <v>45</v>
      </c>
      <c r="E24" s="4">
        <v>0.3</v>
      </c>
      <c r="F24" s="16">
        <v>0.3</v>
      </c>
      <c r="G24" s="4">
        <f t="shared" si="1"/>
        <v>1</v>
      </c>
      <c r="H24" s="25" t="s">
        <v>867</v>
      </c>
      <c r="I24" s="4" t="str">
        <f>VLOOKUP(B24,'BATERIA DE INDICADORES'!$L$4:$AC$246,18,0)</f>
        <v>SUBDIRECCIÓN DE TALENTO HUMANO</v>
      </c>
    </row>
    <row r="25" spans="1:9" ht="45" x14ac:dyDescent="0.25">
      <c r="A25" s="755"/>
      <c r="B25" s="5" t="s">
        <v>407</v>
      </c>
      <c r="C25" s="3" t="s">
        <v>409</v>
      </c>
      <c r="D25" s="3" t="s">
        <v>45</v>
      </c>
      <c r="E25" s="4">
        <v>0.66</v>
      </c>
      <c r="F25" s="4">
        <v>0.66</v>
      </c>
      <c r="G25" s="4">
        <f t="shared" si="1"/>
        <v>1</v>
      </c>
      <c r="H25" s="25" t="s">
        <v>868</v>
      </c>
      <c r="I25" s="4" t="str">
        <f>VLOOKUP(B25,'BATERIA DE INDICADORES'!$L$4:$AC$246,18,0)</f>
        <v>SUBDIRECCIÓN DE TALENTO HUMANO</v>
      </c>
    </row>
    <row r="26" spans="1:9" ht="30" x14ac:dyDescent="0.25">
      <c r="A26" s="1" t="s">
        <v>232</v>
      </c>
      <c r="B26" s="5" t="s">
        <v>234</v>
      </c>
      <c r="C26" s="3" t="s">
        <v>236</v>
      </c>
      <c r="D26" s="3" t="s">
        <v>45</v>
      </c>
      <c r="E26" s="4">
        <v>0</v>
      </c>
      <c r="F26" s="3"/>
      <c r="G26" s="48"/>
      <c r="H26" s="11" t="s">
        <v>895</v>
      </c>
      <c r="I26" s="4" t="str">
        <f>VLOOKUP(B26,'BATERIA DE INDICADORES'!$L$4:$AC$246,18,0)</f>
        <v xml:space="preserve">SUBDIRECCIÓN DE SEGURIDAD Y VIGILANCIA </v>
      </c>
    </row>
    <row r="27" spans="1:9" ht="60" x14ac:dyDescent="0.25">
      <c r="A27" s="754"/>
      <c r="B27" s="5" t="s">
        <v>238</v>
      </c>
      <c r="C27" s="3" t="s">
        <v>239</v>
      </c>
      <c r="D27" s="3" t="s">
        <v>45</v>
      </c>
      <c r="E27" s="20">
        <v>0.187</v>
      </c>
      <c r="F27" s="19">
        <v>0.17399999999999999</v>
      </c>
      <c r="G27" s="4">
        <f>+F27/E27</f>
        <v>0.93048128342245984</v>
      </c>
      <c r="H27" s="25" t="s">
        <v>860</v>
      </c>
      <c r="I27" s="4" t="str">
        <f>VLOOKUP(B27,'BATERIA DE INDICADORES'!$L$4:$AC$246,18,0)</f>
        <v xml:space="preserve">SUBDIRECCIÓN DE SEGURIDAD Y VIGILANCIA </v>
      </c>
    </row>
    <row r="28" spans="1:9" ht="90" x14ac:dyDescent="0.25">
      <c r="A28" s="754"/>
      <c r="B28" s="5" t="s">
        <v>273</v>
      </c>
      <c r="C28" s="11" t="s">
        <v>861</v>
      </c>
      <c r="D28" s="3" t="s">
        <v>32</v>
      </c>
      <c r="E28" s="3">
        <v>3329</v>
      </c>
      <c r="F28" s="3">
        <v>3329</v>
      </c>
      <c r="G28" s="4">
        <f>+F28/E28</f>
        <v>1</v>
      </c>
      <c r="H28" s="25" t="s">
        <v>862</v>
      </c>
      <c r="I28" s="4" t="str">
        <f>VLOOKUP(B28,'BATERIA DE INDICADORES'!$L$4:$AC$246,18,0)</f>
        <v xml:space="preserve">SUBDIRECCIÓN DE SEGURIDAD Y VIGILANCIA </v>
      </c>
    </row>
    <row r="29" spans="1:9" ht="30" x14ac:dyDescent="0.25">
      <c r="A29" s="755"/>
      <c r="B29" s="5" t="s">
        <v>303</v>
      </c>
      <c r="C29" s="3" t="s">
        <v>305</v>
      </c>
      <c r="D29" s="3" t="s">
        <v>32</v>
      </c>
      <c r="E29" s="3">
        <v>0</v>
      </c>
      <c r="F29" s="3"/>
      <c r="G29" s="51"/>
      <c r="H29" s="11" t="s">
        <v>895</v>
      </c>
      <c r="I29" s="3" t="str">
        <f>VLOOKUP(B29,'BATERIA DE INDICADORES'!$L$4:$AC$246,18,0)</f>
        <v xml:space="preserve">DIRECCIÓN ESCUELA DE FORMACIÓN  </v>
      </c>
    </row>
    <row r="30" spans="1:9" ht="30" x14ac:dyDescent="0.25">
      <c r="A30" s="1" t="s">
        <v>300</v>
      </c>
      <c r="B30" s="5" t="s">
        <v>339</v>
      </c>
      <c r="C30" s="3" t="s">
        <v>341</v>
      </c>
      <c r="D30" s="3" t="s">
        <v>45</v>
      </c>
      <c r="E30" s="4">
        <v>1</v>
      </c>
      <c r="F30" s="3"/>
      <c r="G30" s="48">
        <f>+F30/E30</f>
        <v>0</v>
      </c>
      <c r="H30" s="25" t="s">
        <v>896</v>
      </c>
      <c r="I30" s="4" t="str">
        <f>VLOOKUP(B30,'BATERIA DE INDICADORES'!$L$4:$AC$246,18,0)</f>
        <v xml:space="preserve">DIRECCIÓN ESCUELA DE FORMACIÓN  </v>
      </c>
    </row>
    <row r="31" spans="1:9" ht="30" x14ac:dyDescent="0.25">
      <c r="A31" s="754"/>
      <c r="B31" s="5" t="s">
        <v>347</v>
      </c>
      <c r="C31" s="3" t="s">
        <v>349</v>
      </c>
      <c r="D31" s="3" t="s">
        <v>45</v>
      </c>
      <c r="E31" s="4">
        <v>1</v>
      </c>
      <c r="F31" s="16">
        <v>1</v>
      </c>
      <c r="G31" s="4">
        <f>+F31/E31</f>
        <v>1</v>
      </c>
      <c r="H31" s="4" t="s">
        <v>840</v>
      </c>
      <c r="I31" s="4" t="str">
        <f>VLOOKUP(B31,'BATERIA DE INDICADORES'!$L$4:$AC$246,18,0)</f>
        <v xml:space="preserve">DIRECCIÓN ESCUELA DE FORMACIÓN  </v>
      </c>
    </row>
    <row r="32" spans="1:9" ht="90" x14ac:dyDescent="0.25">
      <c r="A32" s="754"/>
      <c r="B32" s="5" t="s">
        <v>306</v>
      </c>
      <c r="C32" s="3" t="s">
        <v>307</v>
      </c>
      <c r="D32" s="3" t="s">
        <v>32</v>
      </c>
      <c r="E32" s="3">
        <v>2</v>
      </c>
      <c r="F32" s="3">
        <v>2</v>
      </c>
      <c r="G32" s="4">
        <f>+F32/E32</f>
        <v>1</v>
      </c>
      <c r="H32" s="4" t="s">
        <v>841</v>
      </c>
      <c r="I32" s="4" t="str">
        <f>VLOOKUP(B32,'BATERIA DE INDICADORES'!$L$4:$AC$246,18,0)</f>
        <v xml:space="preserve">DIRECCIÓN ESCUELA DE FORMACIÓN  </v>
      </c>
    </row>
    <row r="33" spans="1:9" ht="30" x14ac:dyDescent="0.25">
      <c r="A33" s="755"/>
      <c r="B33" s="5" t="s">
        <v>308</v>
      </c>
      <c r="C33" s="3" t="s">
        <v>309</v>
      </c>
      <c r="D33" s="3" t="s">
        <v>45</v>
      </c>
      <c r="E33" s="4">
        <v>0</v>
      </c>
      <c r="F33" s="3"/>
      <c r="G33" s="48"/>
      <c r="H33" s="25" t="s">
        <v>842</v>
      </c>
      <c r="I33" s="4" t="str">
        <f>VLOOKUP(B33,'BATERIA DE INDICADORES'!$L$4:$AC$246,18,0)</f>
        <v>GRUPO DE RELACIONES PUBLICAS Y PROTOCOLO</v>
      </c>
    </row>
    <row r="34" spans="1:9" ht="30" x14ac:dyDescent="0.25">
      <c r="A34" s="1" t="s">
        <v>426</v>
      </c>
      <c r="B34" s="5" t="s">
        <v>429</v>
      </c>
      <c r="C34" s="3" t="s">
        <v>431</v>
      </c>
      <c r="D34" s="3" t="s">
        <v>45</v>
      </c>
      <c r="E34" s="4">
        <v>0.92</v>
      </c>
      <c r="F34" s="3"/>
      <c r="G34" s="4">
        <f t="shared" ref="G34:G45" si="2">+F34/E34</f>
        <v>0</v>
      </c>
      <c r="H34" s="4" t="s">
        <v>857</v>
      </c>
      <c r="I34" s="4" t="str">
        <f>VLOOKUP(B34,'BATERIA DE INDICADORES'!$L$4:$AC$246,18,0)</f>
        <v>OFICINA ASESORA DE PLANEACIÓN</v>
      </c>
    </row>
    <row r="35" spans="1:9" ht="30" x14ac:dyDescent="0.25">
      <c r="A35" s="754"/>
      <c r="B35" s="5" t="s">
        <v>447</v>
      </c>
      <c r="C35" s="3" t="s">
        <v>449</v>
      </c>
      <c r="D35" s="3" t="s">
        <v>45</v>
      </c>
      <c r="E35" s="4">
        <v>0.6</v>
      </c>
      <c r="F35" s="19"/>
      <c r="G35" s="4">
        <f t="shared" si="2"/>
        <v>0</v>
      </c>
      <c r="H35" s="4" t="s">
        <v>857</v>
      </c>
      <c r="I35" s="4" t="str">
        <f>VLOOKUP(B35,'BATERIA DE INDICADORES'!$L$4:$AC$246,18,0)</f>
        <v>OFICINA ASESORA DE PLANEACIÓN</v>
      </c>
    </row>
    <row r="36" spans="1:9" ht="30" x14ac:dyDescent="0.25">
      <c r="A36" s="754"/>
      <c r="B36" s="5" t="s">
        <v>495</v>
      </c>
      <c r="C36" s="3" t="s">
        <v>497</v>
      </c>
      <c r="D36" s="3" t="s">
        <v>45</v>
      </c>
      <c r="E36" s="4">
        <v>0.2</v>
      </c>
      <c r="F36" s="19">
        <v>0.17499999999999999</v>
      </c>
      <c r="G36" s="4">
        <f t="shared" si="2"/>
        <v>0.87499999999999989</v>
      </c>
      <c r="H36" s="25" t="s">
        <v>869</v>
      </c>
      <c r="I36" s="4" t="str">
        <f>VLOOKUP(B36,'BATERIA DE INDICADORES'!$L$4:$AC$246,18,0)</f>
        <v>OFICINA ASESORA DE PLANEACIÓN</v>
      </c>
    </row>
    <row r="37" spans="1:9" ht="30" x14ac:dyDescent="0.25">
      <c r="A37" s="754"/>
      <c r="B37" s="5" t="s">
        <v>529</v>
      </c>
      <c r="C37" s="3" t="s">
        <v>531</v>
      </c>
      <c r="D37" s="3" t="s">
        <v>45</v>
      </c>
      <c r="E37" s="4">
        <v>0.94</v>
      </c>
      <c r="F37" s="19">
        <v>0.95599999999999996</v>
      </c>
      <c r="G37" s="4">
        <f t="shared" si="2"/>
        <v>1.0170212765957447</v>
      </c>
      <c r="H37" s="4" t="s">
        <v>856</v>
      </c>
      <c r="I37" s="4" t="str">
        <f>VLOOKUP(B37,'BATERIA DE INDICADORES'!$L$4:$AC$246,18,0)</f>
        <v>OFICINA ASESORA DE PLANEACIÓN</v>
      </c>
    </row>
    <row r="38" spans="1:9" ht="30" x14ac:dyDescent="0.25">
      <c r="A38" s="755"/>
      <c r="B38" s="5" t="s">
        <v>532</v>
      </c>
      <c r="C38" s="3" t="s">
        <v>533</v>
      </c>
      <c r="D38" s="3" t="s">
        <v>45</v>
      </c>
      <c r="E38" s="4">
        <v>0.9</v>
      </c>
      <c r="F38" s="16">
        <v>0.98</v>
      </c>
      <c r="G38" s="4">
        <f t="shared" si="2"/>
        <v>1.0888888888888888</v>
      </c>
      <c r="H38" s="4" t="s">
        <v>846</v>
      </c>
      <c r="I38" s="4" t="str">
        <f>VLOOKUP(B38,'BATERIA DE INDICADORES'!$L$4:$AC$246,18,0)</f>
        <v>DIRECCIÓN DE GESTIÓN CORPORATIVA</v>
      </c>
    </row>
    <row r="39" spans="1:9" ht="30" x14ac:dyDescent="0.25">
      <c r="A39" s="1" t="s">
        <v>550</v>
      </c>
      <c r="B39" s="5" t="s">
        <v>553</v>
      </c>
      <c r="C39" s="11" t="s">
        <v>853</v>
      </c>
      <c r="D39" s="3" t="s">
        <v>45</v>
      </c>
      <c r="E39" s="4">
        <v>0.23</v>
      </c>
      <c r="F39" s="19">
        <v>0.23100000000000001</v>
      </c>
      <c r="G39" s="4">
        <f t="shared" si="2"/>
        <v>1.0043478260869565</v>
      </c>
      <c r="H39" s="25" t="s">
        <v>870</v>
      </c>
      <c r="I39" s="4" t="str">
        <f>VLOOKUP(B39,'BATERIA DE INDICADORES'!$L$4:$AC$246,18,0)</f>
        <v>OFICINA ASESORA JURIDICA</v>
      </c>
    </row>
    <row r="40" spans="1:9" ht="45" x14ac:dyDescent="0.25">
      <c r="A40" s="755"/>
      <c r="B40" s="5" t="s">
        <v>556</v>
      </c>
      <c r="C40" s="11" t="s">
        <v>854</v>
      </c>
      <c r="D40" s="3" t="s">
        <v>45</v>
      </c>
      <c r="E40" s="4">
        <v>0.9</v>
      </c>
      <c r="F40" s="19">
        <v>0.86309999999999998</v>
      </c>
      <c r="G40" s="4">
        <f t="shared" si="2"/>
        <v>0.95899999999999996</v>
      </c>
      <c r="H40" s="25" t="s">
        <v>871</v>
      </c>
      <c r="I40" s="4" t="str">
        <f>VLOOKUP(B40,'BATERIA DE INDICADORES'!$L$4:$AC$246,18,0)</f>
        <v>OFICINA ASESORA JURIDICA</v>
      </c>
    </row>
    <row r="41" spans="1:9" ht="30" x14ac:dyDescent="0.25">
      <c r="A41" s="1" t="s">
        <v>26</v>
      </c>
      <c r="B41" s="5" t="s">
        <v>28</v>
      </c>
      <c r="C41" s="3" t="s">
        <v>30</v>
      </c>
      <c r="D41" s="3" t="s">
        <v>32</v>
      </c>
      <c r="E41" s="3">
        <v>6</v>
      </c>
      <c r="F41" s="3">
        <v>6</v>
      </c>
      <c r="G41" s="4">
        <f t="shared" si="2"/>
        <v>1</v>
      </c>
      <c r="H41" s="4" t="s">
        <v>832</v>
      </c>
      <c r="I41" s="4" t="str">
        <f>VLOOKUP(B41,'BATERIA DE INDICADORES'!$L$4:$AC$246,18,0)</f>
        <v>DIRECCIÓN DE ATENCIÓN Y TRATAMIENTO</v>
      </c>
    </row>
    <row r="42" spans="1:9" ht="60" x14ac:dyDescent="0.25">
      <c r="A42" s="754"/>
      <c r="B42" s="5" t="s">
        <v>42</v>
      </c>
      <c r="C42" s="11" t="s">
        <v>828</v>
      </c>
      <c r="D42" s="3" t="s">
        <v>45</v>
      </c>
      <c r="E42" s="4">
        <v>0.98</v>
      </c>
      <c r="F42" s="16">
        <v>0.99</v>
      </c>
      <c r="G42" s="4">
        <f t="shared" si="2"/>
        <v>1.010204081632653</v>
      </c>
      <c r="H42" s="4" t="s">
        <v>833</v>
      </c>
      <c r="I42" s="4" t="str">
        <f>VLOOKUP(B42,'BATERIA DE INDICADORES'!$L$4:$AC$246,18,0)</f>
        <v>DIRECCIÓN DE ATENCIÓN Y TRATAMIENTO</v>
      </c>
    </row>
    <row r="43" spans="1:9" ht="45" x14ac:dyDescent="0.25">
      <c r="A43" s="754"/>
      <c r="B43" s="5" t="s">
        <v>86</v>
      </c>
      <c r="C43" s="11" t="s">
        <v>827</v>
      </c>
      <c r="D43" s="3" t="s">
        <v>45</v>
      </c>
      <c r="E43" s="4">
        <v>0.65</v>
      </c>
      <c r="F43" s="16">
        <v>0.52</v>
      </c>
      <c r="G43" s="4">
        <f t="shared" si="2"/>
        <v>0.8</v>
      </c>
      <c r="H43" s="4" t="s">
        <v>834</v>
      </c>
      <c r="I43" s="4" t="str">
        <f>VLOOKUP(B43,'BATERIA DE INDICADORES'!$L$4:$AC$246,18,0)</f>
        <v>DIRECCIÓN DE ATENCIÓN Y TRATAMIENTO</v>
      </c>
    </row>
    <row r="44" spans="1:9" ht="60" x14ac:dyDescent="0.25">
      <c r="A44" s="754"/>
      <c r="B44" s="5" t="s">
        <v>111</v>
      </c>
      <c r="C44" s="3" t="s">
        <v>113</v>
      </c>
      <c r="D44" s="3" t="s">
        <v>45</v>
      </c>
      <c r="E44" s="4">
        <v>1</v>
      </c>
      <c r="F44" s="16">
        <v>1</v>
      </c>
      <c r="G44" s="4">
        <f t="shared" si="2"/>
        <v>1</v>
      </c>
      <c r="H44" s="25" t="s">
        <v>877</v>
      </c>
      <c r="I44" s="4" t="str">
        <f>VLOOKUP(B44,'BATERIA DE INDICADORES'!$L$4:$AC$246,18,0)</f>
        <v>GRUPO DE APOYO ESPIRITUAL</v>
      </c>
    </row>
    <row r="45" spans="1:9" ht="45.75" thickBot="1" x14ac:dyDescent="0.3">
      <c r="A45" s="756"/>
      <c r="B45" s="6" t="s">
        <v>124</v>
      </c>
      <c r="C45" s="17" t="s">
        <v>851</v>
      </c>
      <c r="D45" s="7" t="s">
        <v>45</v>
      </c>
      <c r="E45" s="8">
        <v>0.95</v>
      </c>
      <c r="F45" s="47">
        <v>0.97070000000000001</v>
      </c>
      <c r="G45" s="8">
        <f t="shared" si="2"/>
        <v>1.0217894736842106</v>
      </c>
      <c r="H45" s="8" t="s">
        <v>852</v>
      </c>
      <c r="I45" s="8" t="str">
        <f>VLOOKUP(B45,'BATERIA DE INDICADORES'!$L$4:$AC$246,18,0)</f>
        <v>GRUPO DE ASUNTOS PENITENCIARIOS</v>
      </c>
    </row>
  </sheetData>
  <autoFilter ref="A4:K45"/>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8" customWidth="1"/>
    <col min="2" max="2" width="24.7109375" style="58" customWidth="1"/>
    <col min="3" max="3" width="7.85546875" style="58" customWidth="1"/>
    <col min="4" max="4" width="30.140625" style="365" customWidth="1"/>
    <col min="5" max="5" width="30.140625" style="58" customWidth="1"/>
    <col min="6" max="6" width="33.42578125" style="58" customWidth="1"/>
    <col min="7" max="7" width="16.5703125" style="58" customWidth="1"/>
    <col min="8" max="8" width="11.42578125" style="386" customWidth="1"/>
    <col min="9" max="9" width="12.28515625" style="386" customWidth="1"/>
    <col min="10" max="10" width="10.85546875" style="386" customWidth="1"/>
    <col min="11" max="11" width="11.85546875" style="386" customWidth="1"/>
    <col min="12" max="12" width="12.5703125" style="386" customWidth="1"/>
    <col min="13" max="13" width="15.5703125" style="58" customWidth="1"/>
    <col min="14" max="14" width="14.140625" style="58" customWidth="1"/>
    <col min="15" max="15" width="32.5703125" style="5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x14ac:dyDescent="0.25">
      <c r="A1" s="53"/>
      <c r="B1" s="54"/>
      <c r="C1" s="54"/>
      <c r="D1" s="359"/>
      <c r="E1" s="54"/>
      <c r="F1" s="55"/>
      <c r="G1" s="54"/>
      <c r="H1" s="54"/>
      <c r="I1" s="54"/>
      <c r="J1" s="54"/>
      <c r="K1" s="55"/>
      <c r="L1" s="56"/>
      <c r="M1" s="54"/>
      <c r="N1" s="54"/>
      <c r="O1" s="54"/>
      <c r="P1" s="194"/>
      <c r="Q1" s="57"/>
      <c r="R1" s="53"/>
      <c r="S1" s="57"/>
      <c r="T1" s="57"/>
      <c r="U1" s="57"/>
      <c r="V1" s="57"/>
      <c r="W1" s="57"/>
      <c r="X1" s="53"/>
      <c r="Y1" s="53"/>
    </row>
    <row r="2" spans="1:25" ht="15" customHeight="1" x14ac:dyDescent="0.25">
      <c r="A2" s="53"/>
      <c r="B2" s="765" t="s">
        <v>0</v>
      </c>
      <c r="C2" s="766"/>
      <c r="D2" s="766"/>
      <c r="E2" s="766"/>
      <c r="F2" s="766"/>
      <c r="G2" s="766"/>
      <c r="H2" s="766"/>
      <c r="I2" s="766"/>
      <c r="J2" s="766"/>
      <c r="K2" s="766"/>
      <c r="L2" s="766"/>
      <c r="M2" s="766"/>
      <c r="N2" s="766"/>
      <c r="O2" s="764"/>
      <c r="P2" s="194"/>
      <c r="Q2" s="57"/>
      <c r="R2" s="53"/>
      <c r="S2" s="57"/>
      <c r="T2" s="57"/>
      <c r="U2" s="57"/>
      <c r="V2" s="57"/>
      <c r="W2" s="57"/>
      <c r="X2" s="53"/>
      <c r="Y2" s="53"/>
    </row>
    <row r="3" spans="1:25" ht="15" customHeight="1" x14ac:dyDescent="0.25">
      <c r="A3" s="53"/>
      <c r="B3" s="765" t="s">
        <v>1</v>
      </c>
      <c r="C3" s="766"/>
      <c r="D3" s="766"/>
      <c r="E3" s="766"/>
      <c r="F3" s="766"/>
      <c r="G3" s="766"/>
      <c r="H3" s="766"/>
      <c r="I3" s="766"/>
      <c r="J3" s="766"/>
      <c r="K3" s="766"/>
      <c r="L3" s="766"/>
      <c r="M3" s="766"/>
      <c r="N3" s="766"/>
      <c r="O3" s="764"/>
      <c r="P3" s="194"/>
      <c r="Q3" s="57"/>
      <c r="R3" s="53"/>
      <c r="S3" s="57"/>
      <c r="T3" s="57"/>
      <c r="U3" s="57"/>
      <c r="V3" s="57"/>
      <c r="W3" s="57"/>
      <c r="X3" s="53"/>
      <c r="Y3" s="53"/>
    </row>
    <row r="4" spans="1:25" ht="15" customHeight="1" x14ac:dyDescent="0.25">
      <c r="A4" s="53"/>
      <c r="B4" s="765" t="s">
        <v>2</v>
      </c>
      <c r="C4" s="766"/>
      <c r="D4" s="766"/>
      <c r="E4" s="766"/>
      <c r="F4" s="766"/>
      <c r="G4" s="766"/>
      <c r="H4" s="766"/>
      <c r="I4" s="766"/>
      <c r="J4" s="766"/>
      <c r="K4" s="766"/>
      <c r="L4" s="766"/>
      <c r="M4" s="766"/>
      <c r="N4" s="766"/>
      <c r="O4" s="764"/>
      <c r="P4" s="194"/>
      <c r="Q4" s="57"/>
      <c r="R4" s="53"/>
      <c r="S4" s="57"/>
      <c r="T4" s="57"/>
      <c r="U4" s="57"/>
      <c r="V4" s="57"/>
      <c r="W4" s="57"/>
      <c r="X4" s="53"/>
      <c r="Y4" s="53"/>
    </row>
    <row r="5" spans="1:25" ht="15" customHeight="1" x14ac:dyDescent="0.25">
      <c r="A5" s="53"/>
      <c r="B5" s="765" t="s">
        <v>3</v>
      </c>
      <c r="C5" s="766"/>
      <c r="D5" s="766"/>
      <c r="E5" s="766"/>
      <c r="F5" s="766"/>
      <c r="G5" s="766"/>
      <c r="H5" s="766"/>
      <c r="I5" s="766"/>
      <c r="J5" s="766"/>
      <c r="K5" s="766"/>
      <c r="L5" s="766"/>
      <c r="M5" s="766"/>
      <c r="N5" s="766"/>
      <c r="O5" s="764"/>
      <c r="P5" s="194"/>
      <c r="Q5" s="57"/>
      <c r="R5" s="53"/>
      <c r="S5" s="57"/>
      <c r="T5" s="57"/>
      <c r="U5" s="57"/>
      <c r="V5" s="57"/>
      <c r="W5" s="57"/>
      <c r="X5" s="53"/>
      <c r="Y5" s="53"/>
    </row>
    <row r="6" spans="1:25" ht="15" customHeight="1" x14ac:dyDescent="0.25">
      <c r="A6" s="53"/>
      <c r="B6" s="765" t="s">
        <v>4</v>
      </c>
      <c r="C6" s="766"/>
      <c r="D6" s="766"/>
      <c r="E6" s="766"/>
      <c r="F6" s="766"/>
      <c r="G6" s="766"/>
      <c r="H6" s="766"/>
      <c r="I6" s="766"/>
      <c r="J6" s="766"/>
      <c r="K6" s="766"/>
      <c r="L6" s="766"/>
      <c r="M6" s="766"/>
      <c r="N6" s="766"/>
      <c r="O6" s="764"/>
      <c r="P6" s="194"/>
      <c r="Q6" s="57"/>
      <c r="R6" s="53"/>
      <c r="S6" s="57"/>
      <c r="T6" s="57"/>
      <c r="U6" s="57"/>
      <c r="V6" s="57"/>
      <c r="W6" s="57"/>
      <c r="X6" s="53"/>
      <c r="Y6" s="53"/>
    </row>
    <row r="7" spans="1:25" ht="15" customHeight="1" thickTop="1" thickBot="1" x14ac:dyDescent="0.3">
      <c r="A7" s="53"/>
      <c r="B7" s="59" t="s">
        <v>5</v>
      </c>
      <c r="C7" s="60" t="s">
        <v>6</v>
      </c>
      <c r="D7" s="360" t="s">
        <v>7</v>
      </c>
      <c r="E7" s="59" t="s">
        <v>8</v>
      </c>
      <c r="F7" s="61" t="s">
        <v>9</v>
      </c>
      <c r="G7" s="765" t="s">
        <v>10</v>
      </c>
      <c r="H7" s="766"/>
      <c r="I7" s="766"/>
      <c r="J7" s="766"/>
      <c r="K7" s="766"/>
      <c r="L7" s="766"/>
      <c r="M7" s="766"/>
      <c r="N7" s="766"/>
      <c r="O7" s="764"/>
      <c r="P7" s="194"/>
      <c r="Q7" s="57"/>
      <c r="R7" s="53"/>
      <c r="S7" s="57"/>
      <c r="T7" s="57"/>
      <c r="U7" s="57"/>
      <c r="V7" s="57"/>
      <c r="W7" s="57"/>
      <c r="X7" s="53"/>
      <c r="Y7" s="53"/>
    </row>
    <row r="8" spans="1:25" ht="28.5" thickTop="1" thickBot="1" x14ac:dyDescent="0.3">
      <c r="A8" s="53"/>
      <c r="B8" s="59"/>
      <c r="C8" s="62"/>
      <c r="D8" s="360"/>
      <c r="E8" s="59"/>
      <c r="F8" s="61"/>
      <c r="G8" s="63" t="s">
        <v>11</v>
      </c>
      <c r="H8" s="765" t="s">
        <v>12</v>
      </c>
      <c r="I8" s="767"/>
      <c r="J8" s="767"/>
      <c r="K8" s="767"/>
      <c r="L8" s="768"/>
      <c r="M8" s="64" t="s">
        <v>13</v>
      </c>
      <c r="N8" s="64" t="s">
        <v>14</v>
      </c>
      <c r="O8" s="65" t="s">
        <v>15</v>
      </c>
      <c r="P8" s="194"/>
      <c r="Q8" s="57"/>
      <c r="R8" s="53"/>
      <c r="S8" s="57"/>
      <c r="T8" s="57"/>
      <c r="U8" s="57"/>
      <c r="V8" s="57"/>
      <c r="W8" s="57"/>
      <c r="X8" s="53"/>
      <c r="Y8" s="53"/>
    </row>
    <row r="9" spans="1:25" thickTop="1" thickBot="1" x14ac:dyDescent="0.3">
      <c r="A9" s="53"/>
      <c r="B9" s="59"/>
      <c r="C9" s="66"/>
      <c r="D9" s="360"/>
      <c r="E9" s="59"/>
      <c r="F9" s="61"/>
      <c r="G9" s="63"/>
      <c r="H9" s="67">
        <v>2015</v>
      </c>
      <c r="I9" s="67">
        <v>2016</v>
      </c>
      <c r="J9" s="67">
        <v>2017</v>
      </c>
      <c r="K9" s="67">
        <v>2018</v>
      </c>
      <c r="L9" s="67" t="s">
        <v>16</v>
      </c>
      <c r="M9" s="68"/>
      <c r="N9" s="68"/>
      <c r="O9" s="65"/>
      <c r="P9" s="205" t="s">
        <v>897</v>
      </c>
      <c r="Q9" s="57"/>
      <c r="R9" s="53"/>
      <c r="S9" s="57"/>
      <c r="T9" s="57"/>
      <c r="U9" s="57"/>
      <c r="V9" s="57"/>
      <c r="W9" s="57"/>
      <c r="X9" s="53"/>
      <c r="Y9" s="53"/>
    </row>
    <row r="10" spans="1:25" ht="16.5" customHeight="1" thickTop="1" thickBot="1" x14ac:dyDescent="0.3">
      <c r="A10" s="53"/>
      <c r="B10" s="69" t="str">
        <f>HYPERLINK("file:///C:\USUARIO\Documents\CARPETAS%20JMRV\INPEC\PLAN%20INDICATIVO%20INPEC\PLAN%20INDICATIVO%20INPEC.xlsx#'INSTRUCTIVO MATRIZ P.I'!A1","1")</f>
        <v>1</v>
      </c>
      <c r="C10" s="69"/>
      <c r="D10" s="361" t="str">
        <f>HYPERLINK("file:///C:\USUARIO\Documents\CARPETAS%20JMRV\INPEC\PLAN%20INDICATIVO%20INPEC\PLAN%20INDICATIVO%20CONSOLIDADO%2015%20DIC.xlsx#'INSTRUCTIVO MATRIZ P.I'!A1","2")</f>
        <v>2</v>
      </c>
      <c r="E10" s="69" t="str">
        <f>HYPERLINK("file:///C:\USUARIO\Documents\CARPETAS%20JMRV\INPEC\PLAN%20INDICATIVO%20INPEC\PLAN%20INDICATIVO%20CONSOLIDADO%2015%20DIC.xlsx#'INSTRUCTIVO MATRIZ P.I'!A1"," ")</f>
        <v xml:space="preserve"> </v>
      </c>
      <c r="F10" s="69" t="str">
        <f>HYPERLINK("file:///C:\USUARIO\Documents\CARPETAS%20JMRV\INPEC\PLAN%20INDICATIVO%20INPEC\PLAN%20INDICATIVO%20CONSOLIDADO%2015%20DIC.xlsx#'INSTRUCTIVO MATRIZ P.I'!A1","4")</f>
        <v>4</v>
      </c>
      <c r="G10" s="69" t="str">
        <f>HYPERLINK("file:///C:\USUARIO\Documents\CARPETAS%20JMRV\INPEC\PLAN%20INDICATIVO%20INPEC\PLAN%20INDICATIVO%20CONSOLIDADO%2015%20DIC.xlsx#'INSTRUCTIVO MATRIZ P.I'!A1","6")</f>
        <v>6</v>
      </c>
      <c r="H10" s="69" t="str">
        <f>HYPERLINK("file:///C:\USUARIO\Documents\CARPETAS%20JMRV\INPEC\PLAN%20INDICATIVO%20INPEC\PLAN%20INDICATIVO%20CONSOLIDADO%2015%20DIC.xlsx#'INSTRUCTIVO MATRIZ P.I'!A1","7")</f>
        <v>7</v>
      </c>
      <c r="I10" s="69" t="str">
        <f>HYPERLINK("file:///C:\USUARIO\Documents\CARPETAS%20JMRV\INPEC\PLAN%20INDICATIVO%20INPEC\PLAN%20INDICATIVO%20CONSOLIDADO%2015%20DIC.xlsx#'INSTRUCTIVO MATRIZ P.I'!A1","8")</f>
        <v>8</v>
      </c>
      <c r="J10" s="69" t="str">
        <f>HYPERLINK("file:///C:\USUARIO\Documents\CARPETAS%20JMRV\INPEC\PLAN%20INDICATIVO%20INPEC\PLAN%20INDICATIVO%20CONSOLIDADO%2015%20DIC.xlsx#'INSTRUCTIVO MATRIZ P.I'!A1","9")</f>
        <v>9</v>
      </c>
      <c r="K10" s="69" t="str">
        <f>HYPERLINK("file:///C:\USUARIO\Documents\CARPETAS%20JMRV\INPEC\PLAN%20INDICATIVO%20INPEC\PLAN%20INDICATIVO%20CONSOLIDADO%2015%20DIC.xlsx#'INSTRUCTIVO MATRIZ P.I'!A1","10")</f>
        <v>10</v>
      </c>
      <c r="L10" s="69" t="str">
        <f>HYPERLINK("file:///C:\USUARIO\Documents\CARPETAS%20JMRV\INPEC\PLAN%20INDICATIVO%20INPEC\PLAN%20INDICATIVO%20CONSOLIDADO%2015%20DIC.xlsx#'INSTRUCTIVO MATRIZ P.I'!A1","11")</f>
        <v>11</v>
      </c>
      <c r="M10" s="69" t="str">
        <f>HYPERLINK("file:///C:\USUARIO\Documents\CARPETAS%20JMRV\INPEC\PLAN%20INDICATIVO%20INPEC\PLAN%20INDICATIVO%20CONSOLIDADO%2015%20DIC.xlsx#'INSTRUCTIVO MATRIZ P.I'!A1","12")</f>
        <v>12</v>
      </c>
      <c r="N10" s="69" t="str">
        <f>HYPERLINK("file:///C:\USUARIO\Documents\CARPETAS%20JMRV\INPEC\PLAN%20INDICATIVO%20INPEC\PLAN%20INDICATIVO%20CONSOLIDADO%2015%20DIC.xlsx#'INSTRUCTIVO MATRIZ P.I'!A1","15")</f>
        <v>15</v>
      </c>
      <c r="O10" s="199"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772" t="s">
        <v>17</v>
      </c>
      <c r="C11" s="766"/>
      <c r="D11" s="764"/>
      <c r="E11" s="71"/>
      <c r="F11" s="72"/>
      <c r="G11" s="72"/>
      <c r="H11" s="72"/>
      <c r="I11" s="72"/>
      <c r="J11" s="72"/>
      <c r="K11" s="72"/>
      <c r="L11" s="72"/>
      <c r="M11" s="72"/>
      <c r="N11" s="72"/>
      <c r="O11" s="200"/>
      <c r="P11" s="207"/>
      <c r="Q11" s="70"/>
      <c r="R11" s="70"/>
      <c r="S11" s="70"/>
      <c r="T11" s="70"/>
      <c r="U11" s="70"/>
      <c r="V11" s="70"/>
      <c r="W11" s="70"/>
      <c r="X11" s="70"/>
      <c r="Y11" s="53"/>
    </row>
    <row r="12" spans="1:25" ht="34.5" customHeight="1" thickTop="1" thickBot="1" x14ac:dyDescent="0.3">
      <c r="A12" s="245"/>
      <c r="B12" s="73" t="s">
        <v>18</v>
      </c>
      <c r="C12" s="195" t="s">
        <v>19</v>
      </c>
      <c r="D12" s="773" t="s">
        <v>20</v>
      </c>
      <c r="E12" s="764"/>
      <c r="F12" s="75"/>
      <c r="G12" s="73"/>
      <c r="H12" s="75"/>
      <c r="I12" s="75"/>
      <c r="J12" s="75"/>
      <c r="K12" s="75"/>
      <c r="L12" s="75"/>
      <c r="M12" s="76"/>
      <c r="N12" s="76"/>
      <c r="O12" s="201"/>
      <c r="P12" s="207"/>
      <c r="Q12" s="70"/>
      <c r="R12" s="70"/>
      <c r="S12" s="70"/>
      <c r="T12" s="70"/>
      <c r="U12" s="70"/>
      <c r="V12" s="70"/>
      <c r="W12" s="70"/>
      <c r="X12" s="77"/>
      <c r="Y12" s="53"/>
    </row>
    <row r="13" spans="1:25" ht="42.75" customHeight="1" thickTop="1" thickBot="1" x14ac:dyDescent="0.3">
      <c r="A13" s="53"/>
      <c r="B13" s="78" t="s">
        <v>21</v>
      </c>
      <c r="C13" s="196" t="s">
        <v>22</v>
      </c>
      <c r="D13" s="771" t="s">
        <v>23</v>
      </c>
      <c r="E13" s="764"/>
      <c r="F13" s="79"/>
      <c r="G13" s="80"/>
      <c r="H13" s="81"/>
      <c r="I13" s="81"/>
      <c r="J13" s="81"/>
      <c r="K13" s="81"/>
      <c r="L13" s="80"/>
      <c r="M13" s="82"/>
      <c r="N13" s="82"/>
      <c r="O13" s="202"/>
      <c r="P13" s="206"/>
      <c r="Q13" s="83"/>
      <c r="R13" s="53"/>
      <c r="S13" s="84"/>
      <c r="T13" s="84"/>
      <c r="U13" s="84"/>
      <c r="V13" s="84"/>
      <c r="W13" s="84"/>
      <c r="X13" s="53"/>
      <c r="Y13" s="53"/>
    </row>
    <row r="14" spans="1:25" ht="40.5" customHeight="1" thickTop="1" thickBot="1" x14ac:dyDescent="0.3">
      <c r="A14" s="53"/>
      <c r="B14" s="85" t="s">
        <v>24</v>
      </c>
      <c r="C14" s="196" t="s">
        <v>25</v>
      </c>
      <c r="D14" s="770" t="s">
        <v>26</v>
      </c>
      <c r="E14" s="761"/>
      <c r="F14" s="86"/>
      <c r="G14" s="87"/>
      <c r="H14" s="88"/>
      <c r="I14" s="88"/>
      <c r="J14" s="88"/>
      <c r="K14" s="88"/>
      <c r="L14" s="87"/>
      <c r="M14" s="89"/>
      <c r="N14" s="89"/>
      <c r="O14" s="203"/>
      <c r="P14" s="206"/>
      <c r="Q14" s="83"/>
      <c r="R14" s="53"/>
      <c r="S14" s="90"/>
      <c r="T14" s="90"/>
      <c r="U14" s="90"/>
      <c r="V14" s="90"/>
      <c r="W14" s="90"/>
      <c r="X14" s="53"/>
      <c r="Y14" s="53"/>
    </row>
    <row r="15" spans="1:25" ht="69" customHeight="1" thickTop="1" thickBot="1" x14ac:dyDescent="0.3">
      <c r="A15" s="53"/>
      <c r="B15" s="91" t="s">
        <v>27</v>
      </c>
      <c r="C15" s="196" t="s">
        <v>28</v>
      </c>
      <c r="D15" s="175" t="s">
        <v>29</v>
      </c>
      <c r="E15" s="372" t="s">
        <v>30</v>
      </c>
      <c r="F15" s="79" t="s">
        <v>31</v>
      </c>
      <c r="G15" s="92">
        <v>4</v>
      </c>
      <c r="H15" s="93">
        <v>6</v>
      </c>
      <c r="I15" s="93">
        <v>6</v>
      </c>
      <c r="J15" s="93">
        <v>6</v>
      </c>
      <c r="K15" s="93">
        <v>6</v>
      </c>
      <c r="L15" s="92">
        <v>24</v>
      </c>
      <c r="M15" s="94" t="s">
        <v>32</v>
      </c>
      <c r="N15" s="95"/>
      <c r="O15" s="204">
        <f>+N15/L15</f>
        <v>0</v>
      </c>
      <c r="P15" s="206"/>
      <c r="Q15" s="83"/>
      <c r="R15" s="53"/>
      <c r="S15" s="96"/>
      <c r="T15" s="97"/>
      <c r="U15" s="97"/>
      <c r="V15" s="97"/>
      <c r="W15" s="97"/>
      <c r="X15" s="53"/>
      <c r="Y15" s="53"/>
    </row>
    <row r="16" spans="1:25" ht="75" customHeight="1" thickTop="1" thickBot="1" x14ac:dyDescent="0.3">
      <c r="A16" s="216"/>
      <c r="B16" s="217" t="s">
        <v>33</v>
      </c>
      <c r="C16" s="197" t="s">
        <v>34</v>
      </c>
      <c r="D16" s="758" t="s">
        <v>35</v>
      </c>
      <c r="E16" s="759"/>
      <c r="F16" s="79" t="s">
        <v>31</v>
      </c>
      <c r="G16" s="218">
        <v>0</v>
      </c>
      <c r="H16" s="223">
        <v>1</v>
      </c>
      <c r="I16" s="223">
        <v>0</v>
      </c>
      <c r="J16" s="223">
        <v>0</v>
      </c>
      <c r="K16" s="223">
        <v>0</v>
      </c>
      <c r="L16" s="218">
        <f>SUM(H16:K16)</f>
        <v>1</v>
      </c>
      <c r="M16" s="94" t="s">
        <v>32</v>
      </c>
      <c r="N16" s="221"/>
      <c r="O16" s="242">
        <f>+N16/L16</f>
        <v>0</v>
      </c>
      <c r="P16" s="226"/>
      <c r="Q16" s="227"/>
      <c r="R16" s="216"/>
      <c r="S16" s="229"/>
      <c r="T16" s="229"/>
      <c r="U16" s="228"/>
      <c r="V16" s="228"/>
      <c r="W16" s="230"/>
      <c r="X16" s="216"/>
      <c r="Y16" s="53"/>
    </row>
    <row r="17" spans="1:25" ht="50.25" customHeight="1" thickTop="1" thickBot="1" x14ac:dyDescent="0.3">
      <c r="A17" s="107"/>
      <c r="B17" s="108" t="s">
        <v>36</v>
      </c>
      <c r="C17" s="197" t="s">
        <v>37</v>
      </c>
      <c r="D17" s="769" t="s">
        <v>38</v>
      </c>
      <c r="E17" s="764"/>
      <c r="F17" s="79" t="s">
        <v>31</v>
      </c>
      <c r="G17" s="109">
        <v>0</v>
      </c>
      <c r="H17" s="67">
        <v>0</v>
      </c>
      <c r="I17" s="67">
        <v>1</v>
      </c>
      <c r="J17" s="67">
        <v>1</v>
      </c>
      <c r="K17" s="67">
        <v>1</v>
      </c>
      <c r="L17" s="109">
        <f>SUBTOTAL(9,I17:K17)</f>
        <v>3</v>
      </c>
      <c r="M17" s="94" t="s">
        <v>32</v>
      </c>
      <c r="N17" s="221"/>
      <c r="O17" s="242">
        <f>+N17/L17</f>
        <v>0</v>
      </c>
      <c r="P17" s="209"/>
      <c r="Q17" s="111"/>
      <c r="R17" s="107"/>
      <c r="S17" s="112"/>
      <c r="T17" s="112"/>
      <c r="U17" s="113"/>
      <c r="V17" s="113"/>
      <c r="W17" s="114"/>
      <c r="X17" s="107"/>
      <c r="Y17" s="53"/>
    </row>
    <row r="18" spans="1:25" ht="39" customHeight="1" thickTop="1" thickBot="1" x14ac:dyDescent="0.3">
      <c r="A18" s="107"/>
      <c r="B18" s="108" t="s">
        <v>50</v>
      </c>
      <c r="C18" s="197" t="s">
        <v>39</v>
      </c>
      <c r="D18" s="769" t="s">
        <v>40</v>
      </c>
      <c r="E18" s="764"/>
      <c r="F18" s="79" t="s">
        <v>31</v>
      </c>
      <c r="G18" s="109">
        <v>0</v>
      </c>
      <c r="H18" s="67">
        <v>0</v>
      </c>
      <c r="I18" s="67">
        <v>6</v>
      </c>
      <c r="J18" s="67"/>
      <c r="K18" s="67"/>
      <c r="L18" s="109">
        <v>6</v>
      </c>
      <c r="M18" s="94" t="s">
        <v>32</v>
      </c>
      <c r="N18" s="221"/>
      <c r="O18" s="242"/>
      <c r="P18" s="209"/>
      <c r="Q18" s="111"/>
      <c r="R18" s="107"/>
      <c r="S18" s="112"/>
      <c r="T18" s="112"/>
      <c r="U18" s="113"/>
      <c r="V18" s="113"/>
      <c r="W18" s="114"/>
      <c r="X18" s="107"/>
      <c r="Y18" s="53"/>
    </row>
    <row r="19" spans="1:25" ht="52.5" customHeight="1" thickTop="1" thickBot="1" x14ac:dyDescent="0.3">
      <c r="A19" s="53"/>
      <c r="B19" s="91" t="s">
        <v>41</v>
      </c>
      <c r="C19" s="196" t="s">
        <v>42</v>
      </c>
      <c r="D19" s="175" t="s">
        <v>43</v>
      </c>
      <c r="E19" s="115" t="s">
        <v>911</v>
      </c>
      <c r="F19" s="63" t="s">
        <v>44</v>
      </c>
      <c r="G19" s="116">
        <v>0.85</v>
      </c>
      <c r="H19" s="117">
        <v>0.9</v>
      </c>
      <c r="I19" s="118">
        <v>0.98</v>
      </c>
      <c r="J19" s="118">
        <v>0.98</v>
      </c>
      <c r="K19" s="118">
        <v>0.98</v>
      </c>
      <c r="L19" s="119">
        <v>0.98</v>
      </c>
      <c r="M19" s="94" t="s">
        <v>45</v>
      </c>
      <c r="N19" s="221"/>
      <c r="O19" s="242">
        <f t="shared" ref="O19:O31" si="0">+N19/L19</f>
        <v>0</v>
      </c>
      <c r="P19" s="206"/>
      <c r="Q19" s="120"/>
      <c r="R19" s="53"/>
      <c r="S19" s="96"/>
      <c r="T19" s="97"/>
      <c r="U19" s="97"/>
      <c r="V19" s="97"/>
      <c r="W19" s="97"/>
      <c r="X19" s="53"/>
      <c r="Y19" s="53"/>
    </row>
    <row r="20" spans="1:25" ht="56.25" customHeight="1" thickTop="1" thickBot="1" x14ac:dyDescent="0.3">
      <c r="A20" s="107"/>
      <c r="B20" s="121" t="s">
        <v>33</v>
      </c>
      <c r="C20" s="197" t="s">
        <v>46</v>
      </c>
      <c r="D20" s="763" t="s">
        <v>47</v>
      </c>
      <c r="E20" s="764"/>
      <c r="F20" s="79" t="s">
        <v>31</v>
      </c>
      <c r="G20" s="122">
        <v>0.15</v>
      </c>
      <c r="H20" s="123">
        <v>0.6</v>
      </c>
      <c r="I20" s="123">
        <v>0.65</v>
      </c>
      <c r="J20" s="123">
        <v>0.7</v>
      </c>
      <c r="K20" s="123">
        <v>0.75</v>
      </c>
      <c r="L20" s="122">
        <f>+K20</f>
        <v>0.75</v>
      </c>
      <c r="M20" s="94" t="s">
        <v>45</v>
      </c>
      <c r="N20" s="221"/>
      <c r="O20" s="242">
        <f t="shared" si="0"/>
        <v>0</v>
      </c>
      <c r="P20" s="206"/>
      <c r="Q20" s="120"/>
      <c r="R20" s="53"/>
      <c r="S20" s="124"/>
      <c r="T20" s="124"/>
      <c r="U20" s="124"/>
      <c r="V20" s="124"/>
      <c r="W20" s="125"/>
      <c r="X20" s="53"/>
      <c r="Y20" s="53"/>
    </row>
    <row r="21" spans="1:25" ht="45.75" customHeight="1" thickTop="1" thickBot="1" x14ac:dyDescent="0.3">
      <c r="A21" s="107"/>
      <c r="B21" s="121" t="s">
        <v>36</v>
      </c>
      <c r="C21" s="197" t="s">
        <v>48</v>
      </c>
      <c r="D21" s="763" t="s">
        <v>49</v>
      </c>
      <c r="E21" s="764"/>
      <c r="F21" s="79" t="s">
        <v>31</v>
      </c>
      <c r="G21" s="109">
        <v>36</v>
      </c>
      <c r="H21" s="67">
        <v>36</v>
      </c>
      <c r="I21" s="223">
        <v>10</v>
      </c>
      <c r="J21" s="67">
        <v>36</v>
      </c>
      <c r="K21" s="67">
        <v>36</v>
      </c>
      <c r="L21" s="109">
        <f>SUM(H21:K21)</f>
        <v>118</v>
      </c>
      <c r="M21" s="94" t="s">
        <v>32</v>
      </c>
      <c r="N21" s="221"/>
      <c r="O21" s="242">
        <f t="shared" si="0"/>
        <v>0</v>
      </c>
      <c r="P21" s="215" t="s">
        <v>899</v>
      </c>
      <c r="Q21" s="120"/>
      <c r="R21" s="53"/>
      <c r="S21" s="124"/>
      <c r="T21" s="124"/>
      <c r="U21" s="124"/>
      <c r="V21" s="124"/>
      <c r="W21" s="125"/>
      <c r="X21" s="53"/>
      <c r="Y21" s="53"/>
    </row>
    <row r="22" spans="1:25" ht="48.75" customHeight="1" thickTop="1" thickBot="1" x14ac:dyDescent="0.3">
      <c r="A22" s="107"/>
      <c r="B22" s="121" t="s">
        <v>50</v>
      </c>
      <c r="C22" s="197" t="s">
        <v>51</v>
      </c>
      <c r="D22" s="758" t="s">
        <v>52</v>
      </c>
      <c r="E22" s="759"/>
      <c r="F22" s="79" t="s">
        <v>31</v>
      </c>
      <c r="G22" s="122">
        <v>0.85</v>
      </c>
      <c r="H22" s="123">
        <v>0.9</v>
      </c>
      <c r="I22" s="219">
        <v>0.96</v>
      </c>
      <c r="J22" s="123">
        <v>0.97</v>
      </c>
      <c r="K22" s="123">
        <v>0.98</v>
      </c>
      <c r="L22" s="122">
        <f>+K22</f>
        <v>0.98</v>
      </c>
      <c r="M22" s="94" t="s">
        <v>45</v>
      </c>
      <c r="N22" s="221"/>
      <c r="O22" s="242">
        <f t="shared" si="0"/>
        <v>0</v>
      </c>
      <c r="P22" s="206"/>
      <c r="Q22" s="120"/>
      <c r="R22" s="53"/>
      <c r="S22" s="126"/>
      <c r="T22" s="124"/>
      <c r="U22" s="124"/>
      <c r="V22" s="124"/>
      <c r="W22" s="125"/>
      <c r="X22" s="53"/>
      <c r="Y22" s="53"/>
    </row>
    <row r="23" spans="1:25" s="232" customFormat="1" ht="41.25" customHeight="1" thickTop="1" thickBot="1" x14ac:dyDescent="0.3">
      <c r="A23" s="216"/>
      <c r="B23" s="225" t="s">
        <v>53</v>
      </c>
      <c r="C23" s="197" t="s">
        <v>54</v>
      </c>
      <c r="D23" s="758" t="s">
        <v>55</v>
      </c>
      <c r="E23" s="759"/>
      <c r="F23" s="79" t="s">
        <v>31</v>
      </c>
      <c r="G23" s="218">
        <v>12</v>
      </c>
      <c r="H23" s="223">
        <v>12</v>
      </c>
      <c r="I23" s="223">
        <v>12</v>
      </c>
      <c r="J23" s="223">
        <v>12</v>
      </c>
      <c r="K23" s="223">
        <v>12</v>
      </c>
      <c r="L23" s="218">
        <f>SUM(H23:K23)</f>
        <v>48</v>
      </c>
      <c r="M23" s="94" t="s">
        <v>32</v>
      </c>
      <c r="N23" s="221"/>
      <c r="O23" s="242">
        <f t="shared" si="0"/>
        <v>0</v>
      </c>
      <c r="P23" s="226"/>
      <c r="Q23" s="227"/>
      <c r="R23" s="216"/>
      <c r="S23" s="228"/>
      <c r="T23" s="229"/>
      <c r="U23" s="228"/>
      <c r="V23" s="228"/>
      <c r="W23" s="230"/>
      <c r="X23" s="216"/>
      <c r="Y23" s="231"/>
    </row>
    <row r="24" spans="1:25" ht="45.75" customHeight="1" thickTop="1" thickBot="1" x14ac:dyDescent="0.3">
      <c r="A24" s="107"/>
      <c r="B24" s="121" t="s">
        <v>56</v>
      </c>
      <c r="C24" s="197" t="s">
        <v>57</v>
      </c>
      <c r="D24" s="762" t="s">
        <v>58</v>
      </c>
      <c r="E24" s="761"/>
      <c r="F24" s="79" t="s">
        <v>31</v>
      </c>
      <c r="G24" s="109">
        <v>0</v>
      </c>
      <c r="H24" s="67">
        <v>0</v>
      </c>
      <c r="I24" s="67">
        <v>1</v>
      </c>
      <c r="J24" s="67">
        <v>0</v>
      </c>
      <c r="K24" s="67">
        <v>0</v>
      </c>
      <c r="L24" s="109">
        <v>1</v>
      </c>
      <c r="M24" s="94" t="s">
        <v>32</v>
      </c>
      <c r="N24" s="221"/>
      <c r="O24" s="242">
        <f t="shared" si="0"/>
        <v>0</v>
      </c>
      <c r="P24" s="206"/>
      <c r="Q24" s="120"/>
      <c r="R24" s="53"/>
      <c r="S24" s="126"/>
      <c r="T24" s="124"/>
      <c r="U24" s="126"/>
      <c r="V24" s="126"/>
      <c r="W24" s="125"/>
      <c r="X24" s="53"/>
      <c r="Y24" s="53"/>
    </row>
    <row r="25" spans="1:25" ht="45.75" customHeight="1" thickTop="1" thickBot="1" x14ac:dyDescent="0.3">
      <c r="A25" s="107"/>
      <c r="B25" s="121" t="s">
        <v>59</v>
      </c>
      <c r="C25" s="197" t="s">
        <v>60</v>
      </c>
      <c r="D25" s="762" t="s">
        <v>61</v>
      </c>
      <c r="E25" s="761"/>
      <c r="F25" s="79" t="s">
        <v>31</v>
      </c>
      <c r="G25" s="109">
        <v>0</v>
      </c>
      <c r="H25" s="67">
        <v>0</v>
      </c>
      <c r="I25" s="67">
        <v>1</v>
      </c>
      <c r="J25" s="67">
        <v>0</v>
      </c>
      <c r="K25" s="67">
        <v>0</v>
      </c>
      <c r="L25" s="109">
        <v>1</v>
      </c>
      <c r="M25" s="94" t="s">
        <v>32</v>
      </c>
      <c r="N25" s="221"/>
      <c r="O25" s="242">
        <f t="shared" si="0"/>
        <v>0</v>
      </c>
      <c r="P25" s="206"/>
      <c r="Q25" s="120"/>
      <c r="R25" s="53"/>
      <c r="S25" s="126"/>
      <c r="T25" s="124"/>
      <c r="U25" s="126"/>
      <c r="V25" s="126"/>
      <c r="W25" s="125"/>
      <c r="X25" s="53"/>
      <c r="Y25" s="53"/>
    </row>
    <row r="26" spans="1:25" ht="45.75" customHeight="1" thickTop="1" thickBot="1" x14ac:dyDescent="0.3">
      <c r="A26" s="107"/>
      <c r="B26" s="121" t="s">
        <v>62</v>
      </c>
      <c r="C26" s="197" t="s">
        <v>63</v>
      </c>
      <c r="D26" s="762" t="s">
        <v>64</v>
      </c>
      <c r="E26" s="761"/>
      <c r="F26" s="79" t="s">
        <v>31</v>
      </c>
      <c r="G26" s="317">
        <v>1</v>
      </c>
      <c r="H26" s="318">
        <v>1</v>
      </c>
      <c r="I26" s="318">
        <v>1</v>
      </c>
      <c r="J26" s="318">
        <v>1</v>
      </c>
      <c r="K26" s="318">
        <v>1</v>
      </c>
      <c r="L26" s="317">
        <v>1</v>
      </c>
      <c r="M26" s="94" t="s">
        <v>32</v>
      </c>
      <c r="N26" s="221"/>
      <c r="O26" s="242">
        <f t="shared" si="0"/>
        <v>0</v>
      </c>
      <c r="P26" s="206"/>
      <c r="Q26" s="120"/>
      <c r="R26" s="53"/>
      <c r="S26" s="126"/>
      <c r="T26" s="124"/>
      <c r="U26" s="126"/>
      <c r="V26" s="126"/>
      <c r="W26" s="125"/>
      <c r="X26" s="53"/>
      <c r="Y26" s="53"/>
    </row>
    <row r="27" spans="1:25" ht="43.5" customHeight="1" thickTop="1" thickBot="1" x14ac:dyDescent="0.3">
      <c r="A27" s="216"/>
      <c r="B27" s="121" t="s">
        <v>66</v>
      </c>
      <c r="C27" s="197" t="s">
        <v>67</v>
      </c>
      <c r="D27" s="758" t="s">
        <v>68</v>
      </c>
      <c r="E27" s="759"/>
      <c r="F27" s="79" t="s">
        <v>31</v>
      </c>
      <c r="G27" s="100">
        <v>11</v>
      </c>
      <c r="H27" s="101">
        <v>6</v>
      </c>
      <c r="I27" s="101">
        <v>12</v>
      </c>
      <c r="J27" s="101">
        <v>12</v>
      </c>
      <c r="K27" s="101">
        <v>12</v>
      </c>
      <c r="L27" s="100">
        <f>+K27</f>
        <v>12</v>
      </c>
      <c r="M27" s="94" t="s">
        <v>32</v>
      </c>
      <c r="N27" s="221"/>
      <c r="O27" s="242">
        <f t="shared" si="0"/>
        <v>0</v>
      </c>
      <c r="P27" s="208"/>
      <c r="Q27" s="103"/>
      <c r="R27" s="98"/>
      <c r="S27" s="105"/>
      <c r="T27" s="104"/>
      <c r="U27" s="105"/>
      <c r="V27" s="105"/>
      <c r="W27" s="106"/>
      <c r="X27" s="98"/>
      <c r="Y27" s="53"/>
    </row>
    <row r="28" spans="1:25" ht="84.75" customHeight="1" thickTop="1" thickBot="1" x14ac:dyDescent="0.3">
      <c r="A28" s="216"/>
      <c r="B28" s="121" t="s">
        <v>69</v>
      </c>
      <c r="C28" s="222" t="s">
        <v>70</v>
      </c>
      <c r="D28" s="760" t="s">
        <v>71</v>
      </c>
      <c r="E28" s="761"/>
      <c r="F28" s="79" t="s">
        <v>31</v>
      </c>
      <c r="G28" s="100">
        <v>0</v>
      </c>
      <c r="H28" s="134">
        <v>1</v>
      </c>
      <c r="I28" s="134">
        <v>0</v>
      </c>
      <c r="J28" s="134">
        <v>0</v>
      </c>
      <c r="K28" s="101">
        <v>0</v>
      </c>
      <c r="L28" s="135">
        <v>1</v>
      </c>
      <c r="M28" s="94" t="s">
        <v>45</v>
      </c>
      <c r="N28" s="221"/>
      <c r="O28" s="242">
        <f t="shared" si="0"/>
        <v>0</v>
      </c>
      <c r="P28" s="208"/>
      <c r="Q28" s="103"/>
      <c r="R28" s="98"/>
      <c r="S28" s="105"/>
      <c r="T28" s="104"/>
      <c r="U28" s="105"/>
      <c r="V28" s="105"/>
      <c r="W28" s="106"/>
      <c r="X28" s="98"/>
      <c r="Y28" s="53"/>
    </row>
    <row r="29" spans="1:25" ht="60" customHeight="1" thickTop="1" thickBot="1" x14ac:dyDescent="0.3">
      <c r="A29" s="216"/>
      <c r="B29" s="225" t="s">
        <v>72</v>
      </c>
      <c r="C29" s="222" t="s">
        <v>73</v>
      </c>
      <c r="D29" s="758" t="s">
        <v>74</v>
      </c>
      <c r="E29" s="759"/>
      <c r="F29" s="79" t="s">
        <v>31</v>
      </c>
      <c r="G29" s="100">
        <v>0</v>
      </c>
      <c r="H29" s="101">
        <v>6</v>
      </c>
      <c r="I29" s="101">
        <v>6</v>
      </c>
      <c r="J29" s="101">
        <v>6</v>
      </c>
      <c r="K29" s="101">
        <v>6</v>
      </c>
      <c r="L29" s="100">
        <f>+K29</f>
        <v>6</v>
      </c>
      <c r="M29" s="94" t="s">
        <v>32</v>
      </c>
      <c r="N29" s="221"/>
      <c r="O29" s="242">
        <f t="shared" si="0"/>
        <v>0</v>
      </c>
      <c r="P29" s="208"/>
      <c r="Q29" s="103"/>
      <c r="R29" s="98"/>
      <c r="S29" s="105"/>
      <c r="T29" s="104"/>
      <c r="U29" s="105"/>
      <c r="V29" s="105"/>
      <c r="W29" s="106"/>
      <c r="X29" s="98"/>
      <c r="Y29" s="53"/>
    </row>
    <row r="30" spans="1:25" ht="44.25" customHeight="1" thickTop="1" thickBot="1" x14ac:dyDescent="0.3">
      <c r="A30" s="216"/>
      <c r="B30" s="225" t="s">
        <v>75</v>
      </c>
      <c r="C30" s="222" t="s">
        <v>76</v>
      </c>
      <c r="D30" s="758" t="s">
        <v>77</v>
      </c>
      <c r="E30" s="759"/>
      <c r="F30" s="79" t="s">
        <v>31</v>
      </c>
      <c r="G30" s="100">
        <v>0</v>
      </c>
      <c r="H30" s="101">
        <v>10</v>
      </c>
      <c r="I30" s="101">
        <v>10</v>
      </c>
      <c r="J30" s="101">
        <v>10</v>
      </c>
      <c r="K30" s="101">
        <v>10</v>
      </c>
      <c r="L30" s="100">
        <f>SUM(H30:K30)</f>
        <v>40</v>
      </c>
      <c r="M30" s="94" t="s">
        <v>32</v>
      </c>
      <c r="N30" s="221"/>
      <c r="O30" s="242">
        <f t="shared" si="0"/>
        <v>0</v>
      </c>
      <c r="P30" s="208"/>
      <c r="Q30" s="103"/>
      <c r="R30" s="98"/>
      <c r="S30" s="105"/>
      <c r="T30" s="104"/>
      <c r="U30" s="105"/>
      <c r="V30" s="105"/>
      <c r="W30" s="106"/>
      <c r="X30" s="98"/>
      <c r="Y30" s="53"/>
    </row>
    <row r="31" spans="1:25" ht="54" customHeight="1" thickTop="1" thickBot="1" x14ac:dyDescent="0.3">
      <c r="A31" s="216"/>
      <c r="B31" s="225" t="s">
        <v>78</v>
      </c>
      <c r="C31" s="222" t="s">
        <v>79</v>
      </c>
      <c r="D31" s="758" t="s">
        <v>80</v>
      </c>
      <c r="E31" s="759"/>
      <c r="F31" s="79" t="s">
        <v>81</v>
      </c>
      <c r="G31" s="137">
        <v>0</v>
      </c>
      <c r="H31" s="138">
        <v>0.33</v>
      </c>
      <c r="I31" s="139">
        <v>0.66</v>
      </c>
      <c r="J31" s="139">
        <v>1</v>
      </c>
      <c r="K31" s="139">
        <v>0</v>
      </c>
      <c r="L31" s="140">
        <v>1</v>
      </c>
      <c r="M31" s="57" t="s">
        <v>45</v>
      </c>
      <c r="N31" s="221"/>
      <c r="O31" s="320">
        <f t="shared" si="0"/>
        <v>0</v>
      </c>
      <c r="P31" s="206"/>
      <c r="Q31" s="120"/>
      <c r="R31" s="53"/>
      <c r="S31" s="126"/>
      <c r="T31" s="124"/>
      <c r="U31" s="126"/>
      <c r="V31" s="126"/>
      <c r="W31" s="125"/>
      <c r="X31" s="53"/>
      <c r="Y31" s="53"/>
    </row>
    <row r="32" spans="1:25" ht="54" customHeight="1" thickTop="1" thickBot="1" x14ac:dyDescent="0.3">
      <c r="A32" s="216"/>
      <c r="B32" s="225" t="s">
        <v>82</v>
      </c>
      <c r="C32" s="222" t="s">
        <v>83</v>
      </c>
      <c r="D32" s="758" t="s">
        <v>84</v>
      </c>
      <c r="E32" s="759"/>
      <c r="F32" s="79" t="s">
        <v>31</v>
      </c>
      <c r="G32" s="100">
        <v>0</v>
      </c>
      <c r="H32" s="134">
        <v>1</v>
      </c>
      <c r="I32" s="134">
        <v>1</v>
      </c>
      <c r="J32" s="134">
        <v>1</v>
      </c>
      <c r="K32" s="134">
        <v>1</v>
      </c>
      <c r="L32" s="134">
        <v>1</v>
      </c>
      <c r="M32" s="57" t="s">
        <v>45</v>
      </c>
      <c r="N32" s="221"/>
      <c r="O32" s="320"/>
      <c r="P32" s="206"/>
      <c r="Q32" s="120"/>
      <c r="R32" s="53"/>
      <c r="S32" s="126"/>
      <c r="T32" s="124"/>
      <c r="U32" s="126"/>
      <c r="V32" s="126"/>
      <c r="W32" s="125"/>
      <c r="X32" s="53"/>
      <c r="Y32" s="53"/>
    </row>
    <row r="33" spans="1:25" ht="62.25" customHeight="1" thickTop="1" thickBot="1" x14ac:dyDescent="0.3">
      <c r="A33" s="53"/>
      <c r="B33" s="142" t="s">
        <v>85</v>
      </c>
      <c r="C33" s="196" t="s">
        <v>86</v>
      </c>
      <c r="D33" s="175" t="s">
        <v>87</v>
      </c>
      <c r="E33" s="366" t="s">
        <v>912</v>
      </c>
      <c r="F33" s="143" t="s">
        <v>88</v>
      </c>
      <c r="G33" s="116">
        <f>110100/113623</f>
        <v>0.9689939536889538</v>
      </c>
      <c r="H33" s="117">
        <v>0.97</v>
      </c>
      <c r="I33" s="117">
        <v>0.97</v>
      </c>
      <c r="J33" s="117">
        <v>0.98</v>
      </c>
      <c r="K33" s="117">
        <v>0.98</v>
      </c>
      <c r="L33" s="116">
        <f>K33</f>
        <v>0.98</v>
      </c>
      <c r="M33" s="94" t="s">
        <v>45</v>
      </c>
      <c r="N33" s="95"/>
      <c r="O33" s="204">
        <f t="shared" ref="O33:O50" si="1">+N33/L33</f>
        <v>0</v>
      </c>
      <c r="P33" s="206"/>
      <c r="Q33" s="120"/>
      <c r="R33" s="53"/>
      <c r="S33" s="96"/>
      <c r="T33" s="97"/>
      <c r="U33" s="97"/>
      <c r="V33" s="97"/>
      <c r="W33" s="97"/>
      <c r="X33" s="53"/>
      <c r="Y33" s="53"/>
    </row>
    <row r="34" spans="1:25" ht="54.75" customHeight="1" thickTop="1" thickBot="1" x14ac:dyDescent="0.3">
      <c r="A34" s="107"/>
      <c r="B34" s="108" t="s">
        <v>53</v>
      </c>
      <c r="C34" s="197" t="s">
        <v>89</v>
      </c>
      <c r="D34" s="763" t="s">
        <v>90</v>
      </c>
      <c r="E34" s="764"/>
      <c r="F34" s="79" t="s">
        <v>31</v>
      </c>
      <c r="G34" s="122">
        <v>0</v>
      </c>
      <c r="H34" s="123">
        <v>0.5</v>
      </c>
      <c r="I34" s="123">
        <v>0.5</v>
      </c>
      <c r="J34" s="123">
        <v>0</v>
      </c>
      <c r="K34" s="123">
        <v>0</v>
      </c>
      <c r="L34" s="122">
        <f>SUBTOTAL(9,H34:K34)</f>
        <v>1</v>
      </c>
      <c r="M34" s="94" t="s">
        <v>45</v>
      </c>
      <c r="N34" s="110"/>
      <c r="O34" s="204">
        <f t="shared" si="1"/>
        <v>0</v>
      </c>
      <c r="P34" s="206"/>
      <c r="Q34" s="120"/>
      <c r="R34" s="53"/>
      <c r="S34" s="125"/>
      <c r="T34" s="144"/>
      <c r="U34" s="144"/>
      <c r="V34" s="144"/>
      <c r="W34" s="145"/>
      <c r="X34" s="53"/>
      <c r="Y34" s="53"/>
    </row>
    <row r="35" spans="1:25" ht="45" customHeight="1" thickTop="1" thickBot="1" x14ac:dyDescent="0.3">
      <c r="A35" s="107"/>
      <c r="B35" s="108" t="s">
        <v>56</v>
      </c>
      <c r="C35" s="197" t="s">
        <v>91</v>
      </c>
      <c r="D35" s="763" t="s">
        <v>92</v>
      </c>
      <c r="E35" s="764"/>
      <c r="F35" s="79" t="s">
        <v>31</v>
      </c>
      <c r="G35" s="109">
        <v>4</v>
      </c>
      <c r="H35" s="67">
        <v>6</v>
      </c>
      <c r="I35" s="67">
        <v>8</v>
      </c>
      <c r="J35" s="67">
        <v>8</v>
      </c>
      <c r="K35" s="67">
        <v>8</v>
      </c>
      <c r="L35" s="109">
        <f>SUM(H35:K35)</f>
        <v>30</v>
      </c>
      <c r="M35" s="94" t="s">
        <v>32</v>
      </c>
      <c r="N35" s="110"/>
      <c r="O35" s="204">
        <f t="shared" si="1"/>
        <v>0</v>
      </c>
      <c r="P35" s="206"/>
      <c r="Q35" s="120"/>
      <c r="R35" s="53"/>
      <c r="S35" s="125"/>
      <c r="T35" s="144"/>
      <c r="U35" s="144"/>
      <c r="V35" s="144"/>
      <c r="W35" s="145"/>
      <c r="X35" s="53"/>
      <c r="Y35" s="53"/>
    </row>
    <row r="36" spans="1:25" ht="48.75" customHeight="1" thickTop="1" thickBot="1" x14ac:dyDescent="0.3">
      <c r="A36" s="107"/>
      <c r="B36" s="108" t="s">
        <v>59</v>
      </c>
      <c r="C36" s="197" t="s">
        <v>93</v>
      </c>
      <c r="D36" s="763" t="s">
        <v>94</v>
      </c>
      <c r="E36" s="764"/>
      <c r="F36" s="79" t="s">
        <v>31</v>
      </c>
      <c r="G36" s="122">
        <v>1</v>
      </c>
      <c r="H36" s="123">
        <v>1</v>
      </c>
      <c r="I36" s="123">
        <v>1</v>
      </c>
      <c r="J36" s="123">
        <v>1</v>
      </c>
      <c r="K36" s="123">
        <v>1</v>
      </c>
      <c r="L36" s="122">
        <v>1</v>
      </c>
      <c r="M36" s="94" t="s">
        <v>45</v>
      </c>
      <c r="N36" s="110"/>
      <c r="O36" s="204">
        <f t="shared" si="1"/>
        <v>0</v>
      </c>
      <c r="P36" s="206"/>
      <c r="Q36" s="120"/>
      <c r="R36" s="53"/>
      <c r="S36" s="125"/>
      <c r="T36" s="144"/>
      <c r="U36" s="144"/>
      <c r="V36" s="144"/>
      <c r="W36" s="145"/>
      <c r="X36" s="53"/>
      <c r="Y36" s="53"/>
    </row>
    <row r="37" spans="1:25" ht="56.25" customHeight="1" thickTop="1" thickBot="1" x14ac:dyDescent="0.3">
      <c r="A37" s="107"/>
      <c r="B37" s="108" t="s">
        <v>62</v>
      </c>
      <c r="C37" s="197" t="s">
        <v>95</v>
      </c>
      <c r="D37" s="763" t="s">
        <v>96</v>
      </c>
      <c r="E37" s="764"/>
      <c r="F37" s="79" t="s">
        <v>31</v>
      </c>
      <c r="G37" s="109">
        <v>0</v>
      </c>
      <c r="H37" s="67">
        <v>1</v>
      </c>
      <c r="I37" s="67">
        <v>1</v>
      </c>
      <c r="J37" s="67">
        <v>1</v>
      </c>
      <c r="K37" s="67">
        <v>1</v>
      </c>
      <c r="L37" s="109">
        <f>SUM(H37:K37)</f>
        <v>4</v>
      </c>
      <c r="M37" s="94" t="s">
        <v>32</v>
      </c>
      <c r="N37" s="110"/>
      <c r="O37" s="204">
        <f t="shared" si="1"/>
        <v>0</v>
      </c>
      <c r="P37" s="206"/>
      <c r="Q37" s="120"/>
      <c r="R37" s="53"/>
      <c r="S37" s="125"/>
      <c r="T37" s="144"/>
      <c r="U37" s="144"/>
      <c r="V37" s="144"/>
      <c r="W37" s="145"/>
      <c r="X37" s="53"/>
      <c r="Y37" s="53"/>
    </row>
    <row r="38" spans="1:25" ht="46.5" customHeight="1" thickTop="1" thickBot="1" x14ac:dyDescent="0.3">
      <c r="A38" s="107"/>
      <c r="B38" s="108" t="s">
        <v>65</v>
      </c>
      <c r="C38" s="197" t="s">
        <v>97</v>
      </c>
      <c r="D38" s="763" t="s">
        <v>98</v>
      </c>
      <c r="E38" s="764"/>
      <c r="F38" s="79" t="s">
        <v>31</v>
      </c>
      <c r="G38" s="122">
        <v>1</v>
      </c>
      <c r="H38" s="123">
        <v>1</v>
      </c>
      <c r="I38" s="123">
        <v>1</v>
      </c>
      <c r="J38" s="123">
        <v>1</v>
      </c>
      <c r="K38" s="123">
        <v>1</v>
      </c>
      <c r="L38" s="122">
        <v>1</v>
      </c>
      <c r="M38" s="94" t="s">
        <v>45</v>
      </c>
      <c r="N38" s="110"/>
      <c r="O38" s="204">
        <f t="shared" si="1"/>
        <v>0</v>
      </c>
      <c r="P38" s="206"/>
      <c r="Q38" s="120"/>
      <c r="R38" s="53"/>
      <c r="S38" s="125"/>
      <c r="T38" s="144"/>
      <c r="U38" s="144"/>
      <c r="V38" s="144"/>
      <c r="W38" s="145"/>
      <c r="X38" s="53"/>
      <c r="Y38" s="53"/>
    </row>
    <row r="39" spans="1:25" ht="46.5" customHeight="1" thickTop="1" thickBot="1" x14ac:dyDescent="0.3">
      <c r="A39" s="107"/>
      <c r="B39" s="108" t="s">
        <v>99</v>
      </c>
      <c r="C39" s="197" t="s">
        <v>100</v>
      </c>
      <c r="D39" s="763" t="s">
        <v>101</v>
      </c>
      <c r="E39" s="764"/>
      <c r="F39" s="79" t="s">
        <v>31</v>
      </c>
      <c r="G39" s="122">
        <v>0</v>
      </c>
      <c r="H39" s="123">
        <v>1</v>
      </c>
      <c r="I39" s="123">
        <v>0</v>
      </c>
      <c r="J39" s="123">
        <v>0</v>
      </c>
      <c r="K39" s="123">
        <v>0</v>
      </c>
      <c r="L39" s="122">
        <f>SUM(H39:K39)</f>
        <v>1</v>
      </c>
      <c r="M39" s="94" t="s">
        <v>45</v>
      </c>
      <c r="N39" s="110"/>
      <c r="O39" s="204">
        <f t="shared" si="1"/>
        <v>0</v>
      </c>
      <c r="P39" s="206"/>
      <c r="Q39" s="120"/>
      <c r="R39" s="53"/>
      <c r="S39" s="125"/>
      <c r="T39" s="144"/>
      <c r="U39" s="144"/>
      <c r="V39" s="144"/>
      <c r="W39" s="145"/>
      <c r="X39" s="53"/>
      <c r="Y39" s="53"/>
    </row>
    <row r="40" spans="1:25" ht="45" customHeight="1" thickTop="1" thickBot="1" x14ac:dyDescent="0.3">
      <c r="A40" s="107"/>
      <c r="B40" s="108" t="s">
        <v>66</v>
      </c>
      <c r="C40" s="197" t="s">
        <v>102</v>
      </c>
      <c r="D40" s="763" t="s">
        <v>103</v>
      </c>
      <c r="E40" s="764"/>
      <c r="F40" s="79" t="s">
        <v>31</v>
      </c>
      <c r="G40" s="122">
        <v>1</v>
      </c>
      <c r="H40" s="123">
        <v>1</v>
      </c>
      <c r="I40" s="123">
        <v>1</v>
      </c>
      <c r="J40" s="123">
        <v>1</v>
      </c>
      <c r="K40" s="123">
        <v>1</v>
      </c>
      <c r="L40" s="122">
        <v>1</v>
      </c>
      <c r="M40" s="94" t="s">
        <v>45</v>
      </c>
      <c r="N40" s="110"/>
      <c r="O40" s="204">
        <f t="shared" si="1"/>
        <v>0</v>
      </c>
      <c r="P40" s="206"/>
      <c r="Q40" s="120"/>
      <c r="R40" s="53"/>
      <c r="S40" s="125"/>
      <c r="T40" s="144"/>
      <c r="U40" s="144"/>
      <c r="V40" s="144"/>
      <c r="W40" s="145"/>
      <c r="X40" s="53"/>
      <c r="Y40" s="53"/>
    </row>
    <row r="41" spans="1:25" ht="41.25" customHeight="1" thickTop="1" thickBot="1" x14ac:dyDescent="0.3">
      <c r="A41" s="107"/>
      <c r="B41" s="108" t="s">
        <v>69</v>
      </c>
      <c r="C41" s="197" t="s">
        <v>104</v>
      </c>
      <c r="D41" s="763" t="s">
        <v>105</v>
      </c>
      <c r="E41" s="764"/>
      <c r="F41" s="79" t="s">
        <v>31</v>
      </c>
      <c r="G41" s="109">
        <v>0</v>
      </c>
      <c r="H41" s="67">
        <v>0</v>
      </c>
      <c r="I41" s="67">
        <v>0</v>
      </c>
      <c r="J41" s="67">
        <v>1</v>
      </c>
      <c r="K41" s="67">
        <v>0</v>
      </c>
      <c r="L41" s="109">
        <f>SUM(H41:K41)</f>
        <v>1</v>
      </c>
      <c r="M41" s="94" t="s">
        <v>32</v>
      </c>
      <c r="N41" s="110"/>
      <c r="O41" s="204">
        <f t="shared" si="1"/>
        <v>0</v>
      </c>
      <c r="P41" s="206"/>
      <c r="Q41" s="120"/>
      <c r="R41" s="53"/>
      <c r="S41" s="125"/>
      <c r="T41" s="144"/>
      <c r="U41" s="144"/>
      <c r="V41" s="144"/>
      <c r="W41" s="145"/>
      <c r="X41" s="53"/>
      <c r="Y41" s="53"/>
    </row>
    <row r="42" spans="1:25" ht="47.25" customHeight="1" thickTop="1" thickBot="1" x14ac:dyDescent="0.3">
      <c r="A42" s="216"/>
      <c r="B42" s="217" t="s">
        <v>72</v>
      </c>
      <c r="C42" s="222" t="s">
        <v>106</v>
      </c>
      <c r="D42" s="758" t="s">
        <v>107</v>
      </c>
      <c r="E42" s="759"/>
      <c r="F42" s="79" t="s">
        <v>31</v>
      </c>
      <c r="G42" s="100">
        <v>0</v>
      </c>
      <c r="H42" s="101">
        <v>1</v>
      </c>
      <c r="I42" s="101">
        <v>0</v>
      </c>
      <c r="J42" s="101">
        <v>0</v>
      </c>
      <c r="K42" s="101">
        <v>0</v>
      </c>
      <c r="L42" s="100">
        <f>SUM(H42:K42)</f>
        <v>1</v>
      </c>
      <c r="M42" s="94" t="s">
        <v>32</v>
      </c>
      <c r="N42" s="102"/>
      <c r="O42" s="204">
        <f t="shared" si="1"/>
        <v>0</v>
      </c>
      <c r="P42" s="206"/>
      <c r="Q42" s="120"/>
      <c r="R42" s="53"/>
      <c r="S42" s="125"/>
      <c r="T42" s="144"/>
      <c r="U42" s="144"/>
      <c r="V42" s="144"/>
      <c r="W42" s="145"/>
      <c r="X42" s="53"/>
      <c r="Y42" s="53"/>
    </row>
    <row r="43" spans="1:25" ht="48" customHeight="1" thickTop="1" thickBot="1" x14ac:dyDescent="0.3">
      <c r="A43" s="216"/>
      <c r="B43" s="225" t="s">
        <v>33</v>
      </c>
      <c r="C43" s="222" t="s">
        <v>108</v>
      </c>
      <c r="D43" s="774" t="s">
        <v>109</v>
      </c>
      <c r="E43" s="775"/>
      <c r="F43" s="79" t="s">
        <v>31</v>
      </c>
      <c r="G43" s="137">
        <v>0</v>
      </c>
      <c r="H43" s="139">
        <v>0.15</v>
      </c>
      <c r="I43" s="139">
        <v>0.3</v>
      </c>
      <c r="J43" s="139">
        <v>0.65</v>
      </c>
      <c r="K43" s="139">
        <v>1</v>
      </c>
      <c r="L43" s="139">
        <v>1</v>
      </c>
      <c r="M43" s="94" t="s">
        <v>45</v>
      </c>
      <c r="N43" s="141"/>
      <c r="O43" s="204">
        <f t="shared" si="1"/>
        <v>0</v>
      </c>
      <c r="P43" s="206"/>
      <c r="Q43" s="120"/>
      <c r="R43" s="53"/>
      <c r="S43" s="125"/>
      <c r="T43" s="144"/>
      <c r="U43" s="144"/>
      <c r="V43" s="144"/>
      <c r="W43" s="145"/>
      <c r="X43" s="53"/>
      <c r="Y43" s="53"/>
    </row>
    <row r="44" spans="1:25" ht="49.5" customHeight="1" thickTop="1" thickBot="1" x14ac:dyDescent="0.3">
      <c r="A44" s="53"/>
      <c r="B44" s="91" t="s">
        <v>110</v>
      </c>
      <c r="C44" s="196" t="s">
        <v>111</v>
      </c>
      <c r="D44" s="175" t="s">
        <v>112</v>
      </c>
      <c r="E44" s="367" t="s">
        <v>113</v>
      </c>
      <c r="F44" s="143" t="s">
        <v>114</v>
      </c>
      <c r="G44" s="116">
        <v>1</v>
      </c>
      <c r="H44" s="117">
        <v>1</v>
      </c>
      <c r="I44" s="117">
        <v>1</v>
      </c>
      <c r="J44" s="117">
        <v>1</v>
      </c>
      <c r="K44" s="117">
        <v>1</v>
      </c>
      <c r="L44" s="116">
        <f>K44</f>
        <v>1</v>
      </c>
      <c r="M44" s="94" t="s">
        <v>45</v>
      </c>
      <c r="N44" s="95"/>
      <c r="O44" s="204">
        <f t="shared" si="1"/>
        <v>0</v>
      </c>
      <c r="P44" s="206"/>
      <c r="Q44" s="120"/>
      <c r="R44" s="53"/>
      <c r="S44" s="96"/>
      <c r="T44" s="97"/>
      <c r="U44" s="97"/>
      <c r="V44" s="97"/>
      <c r="W44" s="97"/>
      <c r="X44" s="53"/>
      <c r="Y44" s="53"/>
    </row>
    <row r="45" spans="1:25" ht="45" customHeight="1" thickTop="1" thickBot="1" x14ac:dyDescent="0.3">
      <c r="A45" s="216"/>
      <c r="B45" s="217" t="s">
        <v>33</v>
      </c>
      <c r="C45" s="222" t="s">
        <v>115</v>
      </c>
      <c r="D45" s="758" t="s">
        <v>116</v>
      </c>
      <c r="E45" s="759"/>
      <c r="F45" s="79" t="s">
        <v>114</v>
      </c>
      <c r="G45" s="100">
        <v>0</v>
      </c>
      <c r="H45" s="101">
        <v>50</v>
      </c>
      <c r="I45" s="101">
        <v>50</v>
      </c>
      <c r="J45" s="101">
        <v>50</v>
      </c>
      <c r="K45" s="101">
        <v>50</v>
      </c>
      <c r="L45" s="100">
        <v>50</v>
      </c>
      <c r="M45" s="94" t="s">
        <v>32</v>
      </c>
      <c r="N45" s="102"/>
      <c r="O45" s="204">
        <f t="shared" si="1"/>
        <v>0</v>
      </c>
      <c r="P45" s="206"/>
      <c r="Q45" s="120"/>
      <c r="R45" s="53"/>
      <c r="S45" s="125"/>
      <c r="T45" s="144"/>
      <c r="U45" s="144"/>
      <c r="V45" s="144"/>
      <c r="W45" s="145"/>
      <c r="X45" s="53"/>
      <c r="Y45" s="53"/>
    </row>
    <row r="46" spans="1:25" ht="51" customHeight="1" thickTop="1" thickBot="1" x14ac:dyDescent="0.3">
      <c r="A46" s="216"/>
      <c r="B46" s="217" t="s">
        <v>36</v>
      </c>
      <c r="C46" s="222" t="s">
        <v>117</v>
      </c>
      <c r="D46" s="758" t="s">
        <v>118</v>
      </c>
      <c r="E46" s="759"/>
      <c r="F46" s="79" t="s">
        <v>114</v>
      </c>
      <c r="G46" s="100">
        <v>0</v>
      </c>
      <c r="H46" s="147">
        <v>1</v>
      </c>
      <c r="I46" s="147">
        <v>1</v>
      </c>
      <c r="J46" s="147">
        <v>1</v>
      </c>
      <c r="K46" s="147">
        <v>1</v>
      </c>
      <c r="L46" s="148">
        <f>K46</f>
        <v>1</v>
      </c>
      <c r="M46" s="94" t="s">
        <v>45</v>
      </c>
      <c r="N46" s="102"/>
      <c r="O46" s="204">
        <f t="shared" si="1"/>
        <v>0</v>
      </c>
      <c r="P46" s="206"/>
      <c r="Q46" s="120"/>
      <c r="R46" s="53"/>
      <c r="S46" s="125"/>
      <c r="T46" s="144"/>
      <c r="U46" s="144"/>
      <c r="V46" s="144"/>
      <c r="W46" s="145"/>
      <c r="X46" s="53"/>
      <c r="Y46" s="53"/>
    </row>
    <row r="47" spans="1:25" ht="54.75" customHeight="1" thickTop="1" thickBot="1" x14ac:dyDescent="0.3">
      <c r="A47" s="107"/>
      <c r="B47" s="108" t="s">
        <v>50</v>
      </c>
      <c r="C47" s="197" t="s">
        <v>119</v>
      </c>
      <c r="D47" s="762" t="s">
        <v>120</v>
      </c>
      <c r="E47" s="761"/>
      <c r="F47" s="79" t="s">
        <v>114</v>
      </c>
      <c r="G47" s="109">
        <v>0</v>
      </c>
      <c r="H47" s="67">
        <v>1</v>
      </c>
      <c r="I47" s="67">
        <v>1</v>
      </c>
      <c r="J47" s="67">
        <v>1</v>
      </c>
      <c r="K47" s="67">
        <v>1</v>
      </c>
      <c r="L47" s="109">
        <f>SUM(H47:K47)</f>
        <v>4</v>
      </c>
      <c r="M47" s="94" t="s">
        <v>32</v>
      </c>
      <c r="N47" s="110"/>
      <c r="O47" s="204">
        <f t="shared" si="1"/>
        <v>0</v>
      </c>
      <c r="P47" s="206"/>
      <c r="Q47" s="120"/>
      <c r="R47" s="53"/>
      <c r="S47" s="125"/>
      <c r="T47" s="144"/>
      <c r="U47" s="144"/>
      <c r="V47" s="144"/>
      <c r="W47" s="145"/>
      <c r="X47" s="53"/>
      <c r="Y47" s="53"/>
    </row>
    <row r="48" spans="1:25" ht="43.5" customHeight="1" thickTop="1" thickBot="1" x14ac:dyDescent="0.3">
      <c r="A48" s="216"/>
      <c r="B48" s="217" t="s">
        <v>53</v>
      </c>
      <c r="C48" s="197" t="s">
        <v>121</v>
      </c>
      <c r="D48" s="758" t="s">
        <v>122</v>
      </c>
      <c r="E48" s="759"/>
      <c r="F48" s="79" t="s">
        <v>114</v>
      </c>
      <c r="G48" s="218">
        <v>0</v>
      </c>
      <c r="H48" s="223">
        <v>50</v>
      </c>
      <c r="I48" s="223">
        <v>50</v>
      </c>
      <c r="J48" s="223">
        <v>50</v>
      </c>
      <c r="K48" s="223">
        <v>50</v>
      </c>
      <c r="L48" s="218">
        <v>50</v>
      </c>
      <c r="M48" s="94" t="s">
        <v>32</v>
      </c>
      <c r="N48" s="102"/>
      <c r="O48" s="204">
        <f t="shared" si="1"/>
        <v>0</v>
      </c>
      <c r="P48" s="206"/>
      <c r="Q48" s="120"/>
      <c r="R48" s="53"/>
      <c r="S48" s="125"/>
      <c r="T48" s="144"/>
      <c r="U48" s="144"/>
      <c r="V48" s="144"/>
      <c r="W48" s="145"/>
      <c r="X48" s="53"/>
      <c r="Y48" s="53"/>
    </row>
    <row r="49" spans="1:25" ht="54" customHeight="1" thickTop="1" thickBot="1" x14ac:dyDescent="0.3">
      <c r="A49" s="53"/>
      <c r="B49" s="91" t="s">
        <v>123</v>
      </c>
      <c r="C49" s="196" t="s">
        <v>124</v>
      </c>
      <c r="D49" s="175" t="s">
        <v>125</v>
      </c>
      <c r="E49" s="367" t="s">
        <v>126</v>
      </c>
      <c r="F49" s="143" t="s">
        <v>127</v>
      </c>
      <c r="G49" s="116" t="s">
        <v>128</v>
      </c>
      <c r="H49" s="117">
        <v>1</v>
      </c>
      <c r="I49" s="117">
        <v>1</v>
      </c>
      <c r="J49" s="117">
        <v>1</v>
      </c>
      <c r="K49" s="117">
        <v>1</v>
      </c>
      <c r="L49" s="116">
        <f>K49</f>
        <v>1</v>
      </c>
      <c r="M49" s="94" t="s">
        <v>45</v>
      </c>
      <c r="N49" s="95"/>
      <c r="O49" s="204">
        <f t="shared" si="1"/>
        <v>0</v>
      </c>
      <c r="P49" s="206"/>
      <c r="Q49" s="120"/>
      <c r="R49" s="53"/>
      <c r="S49" s="96"/>
      <c r="T49" s="97"/>
      <c r="U49" s="97"/>
      <c r="V49" s="97"/>
      <c r="W49" s="97"/>
      <c r="X49" s="53"/>
      <c r="Y49" s="53"/>
    </row>
    <row r="50" spans="1:25" ht="45" customHeight="1" thickTop="1" thickBot="1" x14ac:dyDescent="0.3">
      <c r="A50" s="216"/>
      <c r="B50" s="217" t="s">
        <v>33</v>
      </c>
      <c r="C50" s="197" t="s">
        <v>129</v>
      </c>
      <c r="D50" s="758" t="s">
        <v>130</v>
      </c>
      <c r="E50" s="759"/>
      <c r="F50" s="79" t="s">
        <v>131</v>
      </c>
      <c r="G50" s="220">
        <v>0</v>
      </c>
      <c r="H50" s="223">
        <v>0</v>
      </c>
      <c r="I50" s="223">
        <v>6</v>
      </c>
      <c r="J50" s="223">
        <v>0</v>
      </c>
      <c r="K50" s="223">
        <v>0</v>
      </c>
      <c r="L50" s="218">
        <f>SUM(H50:K50)</f>
        <v>6</v>
      </c>
      <c r="M50" s="94" t="s">
        <v>32</v>
      </c>
      <c r="N50" s="102"/>
      <c r="O50" s="204">
        <f t="shared" si="1"/>
        <v>0</v>
      </c>
      <c r="P50" s="206"/>
      <c r="Q50" s="120"/>
      <c r="R50" s="53"/>
      <c r="S50" s="125"/>
      <c r="T50" s="144"/>
      <c r="U50" s="144"/>
      <c r="V50" s="144"/>
      <c r="W50" s="145"/>
      <c r="X50" s="53"/>
      <c r="Y50" s="53"/>
    </row>
    <row r="51" spans="1:25" ht="81.75" customHeight="1" thickTop="1" thickBot="1" x14ac:dyDescent="0.3">
      <c r="A51" s="216"/>
      <c r="B51" s="108" t="s">
        <v>36</v>
      </c>
      <c r="C51" s="222" t="s">
        <v>132</v>
      </c>
      <c r="D51" s="758" t="s">
        <v>133</v>
      </c>
      <c r="E51" s="759"/>
      <c r="F51" s="79" t="s">
        <v>131</v>
      </c>
      <c r="G51" s="220">
        <v>0</v>
      </c>
      <c r="H51" s="223">
        <v>0</v>
      </c>
      <c r="I51" s="219">
        <v>0.9</v>
      </c>
      <c r="J51" s="223">
        <v>0</v>
      </c>
      <c r="K51" s="223">
        <v>0</v>
      </c>
      <c r="L51" s="220">
        <f>I51</f>
        <v>0.9</v>
      </c>
      <c r="M51" s="94" t="s">
        <v>45</v>
      </c>
      <c r="N51" s="102"/>
      <c r="O51" s="204"/>
      <c r="P51" s="215" t="s">
        <v>902</v>
      </c>
      <c r="Q51" s="120"/>
      <c r="R51" s="53"/>
      <c r="S51" s="125"/>
      <c r="T51" s="144"/>
      <c r="U51" s="144"/>
      <c r="V51" s="144"/>
      <c r="W51" s="145"/>
      <c r="X51" s="53"/>
      <c r="Y51" s="53"/>
    </row>
    <row r="52" spans="1:25" ht="48" customHeight="1" thickTop="1" thickBot="1" x14ac:dyDescent="0.3">
      <c r="A52" s="107"/>
      <c r="B52" s="108" t="s">
        <v>50</v>
      </c>
      <c r="C52" s="197" t="s">
        <v>134</v>
      </c>
      <c r="D52" s="762" t="s">
        <v>135</v>
      </c>
      <c r="E52" s="761"/>
      <c r="F52" s="79" t="s">
        <v>127</v>
      </c>
      <c r="G52" s="218">
        <v>0</v>
      </c>
      <c r="H52" s="223">
        <v>1</v>
      </c>
      <c r="I52" s="223">
        <v>0</v>
      </c>
      <c r="J52" s="223">
        <v>0</v>
      </c>
      <c r="K52" s="223">
        <v>0</v>
      </c>
      <c r="L52" s="218">
        <f>SUM(H52:K52)</f>
        <v>1</v>
      </c>
      <c r="M52" s="94" t="s">
        <v>32</v>
      </c>
      <c r="N52" s="110"/>
      <c r="O52" s="204">
        <f>+N52/L52</f>
        <v>0</v>
      </c>
      <c r="P52" s="206"/>
      <c r="Q52" s="120"/>
      <c r="R52" s="53"/>
      <c r="S52" s="125"/>
      <c r="T52" s="144"/>
      <c r="U52" s="144"/>
      <c r="V52" s="144"/>
      <c r="W52" s="145"/>
      <c r="X52" s="53"/>
      <c r="Y52" s="53"/>
    </row>
    <row r="53" spans="1:25" ht="54" customHeight="1" thickTop="1" thickBot="1" x14ac:dyDescent="0.3">
      <c r="A53" s="53"/>
      <c r="B53" s="78" t="s">
        <v>136</v>
      </c>
      <c r="C53" s="196" t="s">
        <v>137</v>
      </c>
      <c r="D53" s="771" t="s">
        <v>20</v>
      </c>
      <c r="E53" s="764"/>
      <c r="F53" s="79" t="s">
        <v>31</v>
      </c>
      <c r="G53" s="80"/>
      <c r="H53" s="81"/>
      <c r="I53" s="81"/>
      <c r="J53" s="81"/>
      <c r="K53" s="81"/>
      <c r="L53" s="80"/>
      <c r="M53" s="81"/>
      <c r="N53" s="82"/>
      <c r="O53" s="204"/>
      <c r="P53" s="206"/>
      <c r="Q53" s="83"/>
      <c r="R53" s="53"/>
      <c r="S53" s="57"/>
      <c r="T53" s="57"/>
      <c r="U53" s="57"/>
      <c r="V53" s="57"/>
      <c r="W53" s="57"/>
      <c r="X53" s="53"/>
      <c r="Y53" s="53"/>
    </row>
    <row r="54" spans="1:25" ht="66.75" customHeight="1" thickTop="1" thickBot="1" x14ac:dyDescent="0.3">
      <c r="A54" s="53"/>
      <c r="B54" s="85" t="s">
        <v>138</v>
      </c>
      <c r="C54" s="196" t="s">
        <v>139</v>
      </c>
      <c r="D54" s="770" t="s">
        <v>140</v>
      </c>
      <c r="E54" s="761"/>
      <c r="F54" s="86" t="s">
        <v>31</v>
      </c>
      <c r="G54" s="87"/>
      <c r="H54" s="88"/>
      <c r="I54" s="88"/>
      <c r="J54" s="88"/>
      <c r="K54" s="88"/>
      <c r="L54" s="87"/>
      <c r="M54" s="88"/>
      <c r="N54" s="89"/>
      <c r="O54" s="204"/>
      <c r="P54" s="206"/>
      <c r="Q54" s="83"/>
      <c r="R54" s="53"/>
      <c r="S54" s="57"/>
      <c r="T54" s="57"/>
      <c r="U54" s="57"/>
      <c r="V54" s="57"/>
      <c r="W54" s="57"/>
      <c r="X54" s="53"/>
      <c r="Y54" s="53"/>
    </row>
    <row r="55" spans="1:25" ht="87.75" customHeight="1" thickTop="1" thickBot="1" x14ac:dyDescent="0.3">
      <c r="A55" s="53"/>
      <c r="B55" s="802" t="s">
        <v>141</v>
      </c>
      <c r="C55" s="196" t="s">
        <v>142</v>
      </c>
      <c r="D55" s="786" t="s">
        <v>143</v>
      </c>
      <c r="E55" s="367" t="s">
        <v>144</v>
      </c>
      <c r="F55" s="143" t="s">
        <v>145</v>
      </c>
      <c r="G55" s="92">
        <v>2444</v>
      </c>
      <c r="H55" s="149">
        <v>1390</v>
      </c>
      <c r="I55" s="149">
        <v>1387</v>
      </c>
      <c r="J55" s="149">
        <v>1387</v>
      </c>
      <c r="K55" s="149">
        <v>1387</v>
      </c>
      <c r="L55" s="92">
        <f>SUM(H55:K55)</f>
        <v>5551</v>
      </c>
      <c r="M55" s="94" t="s">
        <v>32</v>
      </c>
      <c r="N55" s="95"/>
      <c r="O55" s="204">
        <f t="shared" ref="O55:O89" si="2">+N55/L55</f>
        <v>0</v>
      </c>
      <c r="P55" s="206"/>
      <c r="Q55" s="120"/>
      <c r="R55" s="53"/>
      <c r="S55" s="57"/>
      <c r="T55" s="57"/>
      <c r="U55" s="57"/>
      <c r="V55" s="57"/>
      <c r="W55" s="57"/>
      <c r="X55" s="53"/>
      <c r="Y55" s="53"/>
    </row>
    <row r="56" spans="1:25" ht="66.75" customHeight="1" thickTop="1" thickBot="1" x14ac:dyDescent="0.3">
      <c r="A56" s="53"/>
      <c r="B56" s="803"/>
      <c r="C56" s="196" t="s">
        <v>146</v>
      </c>
      <c r="D56" s="787"/>
      <c r="E56" s="366" t="s">
        <v>914</v>
      </c>
      <c r="F56" s="63" t="s">
        <v>145</v>
      </c>
      <c r="G56" s="122">
        <v>0.77300000000000002</v>
      </c>
      <c r="H56" s="123">
        <v>0.8</v>
      </c>
      <c r="I56" s="123">
        <v>0.83</v>
      </c>
      <c r="J56" s="123">
        <v>0.86</v>
      </c>
      <c r="K56" s="123">
        <v>0.89</v>
      </c>
      <c r="L56" s="122">
        <f>K56</f>
        <v>0.89</v>
      </c>
      <c r="M56" s="94" t="s">
        <v>45</v>
      </c>
      <c r="N56" s="95"/>
      <c r="O56" s="204">
        <f t="shared" si="2"/>
        <v>0</v>
      </c>
      <c r="P56" s="206"/>
      <c r="Q56" s="120"/>
      <c r="R56" s="53"/>
      <c r="S56" s="57"/>
      <c r="T56" s="57"/>
      <c r="U56" s="57"/>
      <c r="V56" s="57"/>
      <c r="W56" s="57"/>
      <c r="X56" s="53"/>
      <c r="Y56" s="53"/>
    </row>
    <row r="57" spans="1:25" ht="63" customHeight="1" thickTop="1" thickBot="1" x14ac:dyDescent="0.3">
      <c r="A57" s="107"/>
      <c r="B57" s="108" t="s">
        <v>33</v>
      </c>
      <c r="C57" s="197" t="s">
        <v>147</v>
      </c>
      <c r="D57" s="781" t="s">
        <v>148</v>
      </c>
      <c r="E57" s="761"/>
      <c r="F57" s="79" t="s">
        <v>31</v>
      </c>
      <c r="G57" s="109">
        <v>4</v>
      </c>
      <c r="H57" s="67">
        <v>4</v>
      </c>
      <c r="I57" s="67">
        <v>4</v>
      </c>
      <c r="J57" s="67">
        <v>4</v>
      </c>
      <c r="K57" s="67">
        <v>4</v>
      </c>
      <c r="L57" s="109">
        <f>SUM(H57:K57)</f>
        <v>16</v>
      </c>
      <c r="M57" s="94" t="s">
        <v>32</v>
      </c>
      <c r="N57" s="110"/>
      <c r="O57" s="204">
        <f t="shared" si="2"/>
        <v>0</v>
      </c>
      <c r="P57" s="206"/>
      <c r="Q57" s="120"/>
      <c r="R57" s="53"/>
      <c r="S57" s="126"/>
      <c r="T57" s="124"/>
      <c r="U57" s="126"/>
      <c r="V57" s="126"/>
      <c r="W57" s="125"/>
      <c r="X57" s="53"/>
      <c r="Y57" s="53"/>
    </row>
    <row r="58" spans="1:25" ht="63" customHeight="1" thickTop="1" thickBot="1" x14ac:dyDescent="0.3">
      <c r="A58" s="216"/>
      <c r="B58" s="217" t="s">
        <v>50</v>
      </c>
      <c r="C58" s="197" t="s">
        <v>149</v>
      </c>
      <c r="D58" s="781" t="s">
        <v>150</v>
      </c>
      <c r="E58" s="761"/>
      <c r="F58" s="79" t="s">
        <v>31</v>
      </c>
      <c r="G58" s="100">
        <v>0</v>
      </c>
      <c r="H58" s="101">
        <v>60</v>
      </c>
      <c r="I58" s="101">
        <v>25</v>
      </c>
      <c r="J58" s="101">
        <v>25</v>
      </c>
      <c r="K58" s="101">
        <v>27</v>
      </c>
      <c r="L58" s="100">
        <f>SUM(H58:K58)</f>
        <v>137</v>
      </c>
      <c r="M58" s="94" t="s">
        <v>32</v>
      </c>
      <c r="N58" s="102"/>
      <c r="O58" s="204">
        <f t="shared" si="2"/>
        <v>0</v>
      </c>
      <c r="P58" s="208"/>
      <c r="Q58" s="103"/>
      <c r="R58" s="98"/>
      <c r="S58" s="105"/>
      <c r="T58" s="104"/>
      <c r="U58" s="105"/>
      <c r="V58" s="105"/>
      <c r="W58" s="106"/>
      <c r="X58" s="98"/>
      <c r="Y58" s="53"/>
    </row>
    <row r="59" spans="1:25" ht="60" customHeight="1" thickTop="1" thickBot="1" x14ac:dyDescent="0.3">
      <c r="A59" s="107"/>
      <c r="B59" s="108" t="s">
        <v>36</v>
      </c>
      <c r="C59" s="197" t="s">
        <v>151</v>
      </c>
      <c r="D59" s="789" t="s">
        <v>152</v>
      </c>
      <c r="E59" s="761"/>
      <c r="F59" s="79" t="s">
        <v>31</v>
      </c>
      <c r="G59" s="109">
        <v>4</v>
      </c>
      <c r="H59" s="67">
        <v>4</v>
      </c>
      <c r="I59" s="67">
        <v>4</v>
      </c>
      <c r="J59" s="67">
        <v>4</v>
      </c>
      <c r="K59" s="67">
        <v>4</v>
      </c>
      <c r="L59" s="109">
        <f>SUM(H59:K59)</f>
        <v>16</v>
      </c>
      <c r="M59" s="94" t="s">
        <v>32</v>
      </c>
      <c r="N59" s="110"/>
      <c r="O59" s="204">
        <f t="shared" si="2"/>
        <v>0</v>
      </c>
      <c r="P59" s="206"/>
      <c r="Q59" s="120"/>
      <c r="R59" s="53"/>
      <c r="S59" s="126"/>
      <c r="T59" s="124"/>
      <c r="U59" s="126"/>
      <c r="V59" s="126"/>
      <c r="W59" s="125"/>
      <c r="X59" s="53"/>
      <c r="Y59" s="53"/>
    </row>
    <row r="60" spans="1:25" ht="56.25" customHeight="1" thickTop="1" thickBot="1" x14ac:dyDescent="0.3">
      <c r="A60" s="216"/>
      <c r="B60" s="136" t="s">
        <v>36</v>
      </c>
      <c r="C60" s="197" t="s">
        <v>153</v>
      </c>
      <c r="D60" s="784" t="s">
        <v>154</v>
      </c>
      <c r="E60" s="761"/>
      <c r="F60" s="79" t="s">
        <v>31</v>
      </c>
      <c r="G60" s="137">
        <v>0</v>
      </c>
      <c r="H60" s="139">
        <v>0.2</v>
      </c>
      <c r="I60" s="139">
        <v>0.4</v>
      </c>
      <c r="J60" s="139">
        <v>0.4</v>
      </c>
      <c r="K60" s="139">
        <v>0</v>
      </c>
      <c r="L60" s="139">
        <f>SUM(H60:K60)</f>
        <v>1</v>
      </c>
      <c r="M60" s="94" t="s">
        <v>45</v>
      </c>
      <c r="N60" s="141"/>
      <c r="O60" s="204">
        <f t="shared" si="2"/>
        <v>0</v>
      </c>
      <c r="P60" s="206"/>
      <c r="Q60" s="120"/>
      <c r="R60" s="53"/>
      <c r="S60" s="125"/>
      <c r="T60" s="144"/>
      <c r="U60" s="144"/>
      <c r="V60" s="144"/>
      <c r="W60" s="145"/>
      <c r="X60" s="53"/>
      <c r="Y60" s="53"/>
    </row>
    <row r="61" spans="1:25" ht="56.25" customHeight="1" thickTop="1" thickBot="1" x14ac:dyDescent="0.3">
      <c r="A61" s="216"/>
      <c r="B61" s="150" t="s">
        <v>50</v>
      </c>
      <c r="C61" s="197" t="s">
        <v>155</v>
      </c>
      <c r="D61" s="784" t="s">
        <v>156</v>
      </c>
      <c r="E61" s="761"/>
      <c r="F61" s="79" t="s">
        <v>31</v>
      </c>
      <c r="G61" s="137">
        <v>0</v>
      </c>
      <c r="H61" s="139">
        <v>0.2</v>
      </c>
      <c r="I61" s="139">
        <v>0</v>
      </c>
      <c r="J61" s="139">
        <v>0.4</v>
      </c>
      <c r="K61" s="139">
        <v>0.4</v>
      </c>
      <c r="L61" s="139">
        <f>SUM(H61:K61)</f>
        <v>1</v>
      </c>
      <c r="M61" s="94" t="s">
        <v>45</v>
      </c>
      <c r="N61" s="141"/>
      <c r="O61" s="204">
        <f t="shared" si="2"/>
        <v>0</v>
      </c>
      <c r="P61" s="206"/>
      <c r="Q61" s="120"/>
      <c r="R61" s="53"/>
      <c r="S61" s="125"/>
      <c r="T61" s="144"/>
      <c r="U61" s="144"/>
      <c r="V61" s="144"/>
      <c r="W61" s="145"/>
      <c r="X61" s="53"/>
      <c r="Y61" s="53"/>
    </row>
    <row r="62" spans="1:25" ht="45" customHeight="1" thickTop="1" thickBot="1" x14ac:dyDescent="0.3">
      <c r="A62" s="53"/>
      <c r="B62" s="802" t="s">
        <v>157</v>
      </c>
      <c r="C62" s="196" t="s">
        <v>158</v>
      </c>
      <c r="D62" s="786" t="s">
        <v>159</v>
      </c>
      <c r="E62" s="366" t="s">
        <v>160</v>
      </c>
      <c r="F62" s="143" t="s">
        <v>161</v>
      </c>
      <c r="G62" s="116">
        <v>0.28000000000000003</v>
      </c>
      <c r="H62" s="117">
        <v>0.32</v>
      </c>
      <c r="I62" s="117">
        <v>0.36</v>
      </c>
      <c r="J62" s="117">
        <v>0.4</v>
      </c>
      <c r="K62" s="117">
        <v>0.45</v>
      </c>
      <c r="L62" s="116">
        <f>K62</f>
        <v>0.45</v>
      </c>
      <c r="M62" s="94" t="s">
        <v>45</v>
      </c>
      <c r="N62" s="95"/>
      <c r="O62" s="204">
        <f t="shared" si="2"/>
        <v>0</v>
      </c>
      <c r="P62" s="206"/>
      <c r="Q62" s="120"/>
      <c r="R62" s="53"/>
      <c r="S62" s="57"/>
      <c r="T62" s="57"/>
      <c r="U62" s="57"/>
      <c r="V62" s="57"/>
      <c r="W62" s="57"/>
      <c r="X62" s="53"/>
      <c r="Y62" s="53"/>
    </row>
    <row r="63" spans="1:25" ht="64.5" customHeight="1" thickTop="1" thickBot="1" x14ac:dyDescent="0.3">
      <c r="A63" s="53"/>
      <c r="B63" s="803"/>
      <c r="C63" s="196" t="s">
        <v>162</v>
      </c>
      <c r="D63" s="787"/>
      <c r="E63" s="367" t="s">
        <v>163</v>
      </c>
      <c r="F63" s="143" t="s">
        <v>161</v>
      </c>
      <c r="G63" s="116" t="s">
        <v>128</v>
      </c>
      <c r="H63" s="117">
        <v>0.25</v>
      </c>
      <c r="I63" s="117">
        <v>0.5</v>
      </c>
      <c r="J63" s="117">
        <v>0.75</v>
      </c>
      <c r="K63" s="117">
        <v>1</v>
      </c>
      <c r="L63" s="116">
        <f>+K63</f>
        <v>1</v>
      </c>
      <c r="M63" s="94" t="s">
        <v>45</v>
      </c>
      <c r="N63" s="95"/>
      <c r="O63" s="204">
        <f t="shared" si="2"/>
        <v>0</v>
      </c>
      <c r="P63" s="206"/>
      <c r="Q63" s="120"/>
      <c r="R63" s="53"/>
      <c r="S63" s="57"/>
      <c r="T63" s="57"/>
      <c r="U63" s="57"/>
      <c r="V63" s="57"/>
      <c r="W63" s="57"/>
      <c r="X63" s="53"/>
      <c r="Y63" s="53"/>
    </row>
    <row r="64" spans="1:25" ht="42.75" customHeight="1" thickTop="1" thickBot="1" x14ac:dyDescent="0.3">
      <c r="A64" s="216"/>
      <c r="B64" s="150" t="s">
        <v>33</v>
      </c>
      <c r="C64" s="197" t="s">
        <v>164</v>
      </c>
      <c r="D64" s="782" t="s">
        <v>165</v>
      </c>
      <c r="E64" s="761"/>
      <c r="F64" s="79" t="s">
        <v>31</v>
      </c>
      <c r="G64" s="137">
        <v>0</v>
      </c>
      <c r="H64" s="139">
        <v>0</v>
      </c>
      <c r="I64" s="139">
        <v>0.1</v>
      </c>
      <c r="J64" s="139">
        <v>0.3</v>
      </c>
      <c r="K64" s="139">
        <v>0.3</v>
      </c>
      <c r="L64" s="140">
        <f>SUM(G64:K64)</f>
        <v>0.7</v>
      </c>
      <c r="M64" s="94" t="s">
        <v>45</v>
      </c>
      <c r="N64" s="141"/>
      <c r="O64" s="204">
        <f t="shared" si="2"/>
        <v>0</v>
      </c>
      <c r="P64" s="206"/>
      <c r="Q64" s="120"/>
      <c r="R64" s="53"/>
      <c r="S64" s="126"/>
      <c r="T64" s="124"/>
      <c r="U64" s="126"/>
      <c r="V64" s="126"/>
      <c r="W64" s="125"/>
      <c r="X64" s="53"/>
      <c r="Y64" s="53"/>
    </row>
    <row r="65" spans="1:25" ht="54.75" customHeight="1" thickTop="1" thickBot="1" x14ac:dyDescent="0.3">
      <c r="A65" s="216"/>
      <c r="B65" s="150" t="s">
        <v>36</v>
      </c>
      <c r="C65" s="197" t="s">
        <v>166</v>
      </c>
      <c r="D65" s="782" t="s">
        <v>167</v>
      </c>
      <c r="E65" s="761"/>
      <c r="F65" s="79" t="s">
        <v>31</v>
      </c>
      <c r="G65" s="137">
        <v>0</v>
      </c>
      <c r="H65" s="154">
        <v>1</v>
      </c>
      <c r="I65" s="154">
        <v>0</v>
      </c>
      <c r="J65" s="154">
        <v>0</v>
      </c>
      <c r="K65" s="154">
        <v>0</v>
      </c>
      <c r="L65" s="137">
        <f>SUM(H65:K65)</f>
        <v>1</v>
      </c>
      <c r="M65" s="94" t="s">
        <v>32</v>
      </c>
      <c r="N65" s="141"/>
      <c r="O65" s="204">
        <f t="shared" si="2"/>
        <v>0</v>
      </c>
      <c r="P65" s="215" t="s">
        <v>898</v>
      </c>
      <c r="Q65" s="120"/>
      <c r="R65" s="53"/>
      <c r="S65" s="126"/>
      <c r="T65" s="124"/>
      <c r="U65" s="126"/>
      <c r="V65" s="126"/>
      <c r="W65" s="125"/>
      <c r="X65" s="53"/>
      <c r="Y65" s="53"/>
    </row>
    <row r="66" spans="1:25" ht="47.25" customHeight="1" thickTop="1" thickBot="1" x14ac:dyDescent="0.3">
      <c r="A66" s="107"/>
      <c r="B66" s="108" t="s">
        <v>53</v>
      </c>
      <c r="C66" s="197" t="s">
        <v>168</v>
      </c>
      <c r="D66" s="783" t="s">
        <v>169</v>
      </c>
      <c r="E66" s="761"/>
      <c r="F66" s="79" t="s">
        <v>31</v>
      </c>
      <c r="G66" s="109">
        <v>137</v>
      </c>
      <c r="H66" s="67">
        <v>34</v>
      </c>
      <c r="I66" s="67">
        <v>34</v>
      </c>
      <c r="J66" s="67">
        <v>34</v>
      </c>
      <c r="K66" s="67">
        <v>35</v>
      </c>
      <c r="L66" s="109">
        <f>SUM(H66:K66)</f>
        <v>137</v>
      </c>
      <c r="M66" s="94" t="s">
        <v>32</v>
      </c>
      <c r="N66" s="110"/>
      <c r="O66" s="204">
        <f t="shared" si="2"/>
        <v>0</v>
      </c>
      <c r="P66" s="206"/>
      <c r="Q66" s="120"/>
      <c r="R66" s="53"/>
      <c r="S66" s="126"/>
      <c r="T66" s="124"/>
      <c r="U66" s="126"/>
      <c r="V66" s="126"/>
      <c r="W66" s="125"/>
      <c r="X66" s="53"/>
      <c r="Y66" s="53"/>
    </row>
    <row r="67" spans="1:25" ht="42.75" customHeight="1" thickTop="1" thickBot="1" x14ac:dyDescent="0.3">
      <c r="A67" s="107"/>
      <c r="B67" s="108" t="s">
        <v>56</v>
      </c>
      <c r="C67" s="197" t="s">
        <v>170</v>
      </c>
      <c r="D67" s="783" t="s">
        <v>171</v>
      </c>
      <c r="E67" s="761"/>
      <c r="F67" s="79" t="s">
        <v>31</v>
      </c>
      <c r="G67" s="109">
        <v>561</v>
      </c>
      <c r="H67" s="67">
        <v>589</v>
      </c>
      <c r="I67" s="67">
        <v>617</v>
      </c>
      <c r="J67" s="67">
        <v>645</v>
      </c>
      <c r="K67" s="67">
        <v>673</v>
      </c>
      <c r="L67" s="109">
        <f>+K67</f>
        <v>673</v>
      </c>
      <c r="M67" s="94" t="s">
        <v>32</v>
      </c>
      <c r="N67" s="110"/>
      <c r="O67" s="204">
        <f t="shared" si="2"/>
        <v>0</v>
      </c>
      <c r="P67" s="209"/>
      <c r="Q67" s="111"/>
      <c r="R67" s="107"/>
      <c r="S67" s="113"/>
      <c r="T67" s="112"/>
      <c r="U67" s="113"/>
      <c r="V67" s="113"/>
      <c r="W67" s="114"/>
      <c r="X67" s="107"/>
      <c r="Y67" s="53"/>
    </row>
    <row r="68" spans="1:25" ht="53.25" customHeight="1" thickTop="1" thickBot="1" x14ac:dyDescent="0.3">
      <c r="A68" s="216"/>
      <c r="B68" s="217" t="s">
        <v>62</v>
      </c>
      <c r="C68" s="197" t="s">
        <v>172</v>
      </c>
      <c r="D68" s="783" t="s">
        <v>173</v>
      </c>
      <c r="E68" s="761"/>
      <c r="F68" s="79" t="s">
        <v>31</v>
      </c>
      <c r="G68" s="218">
        <v>0</v>
      </c>
      <c r="H68" s="219">
        <v>1</v>
      </c>
      <c r="I68" s="219">
        <v>1</v>
      </c>
      <c r="J68" s="219">
        <v>1</v>
      </c>
      <c r="K68" s="219">
        <v>1</v>
      </c>
      <c r="L68" s="220">
        <f>K68</f>
        <v>1</v>
      </c>
      <c r="M68" s="94" t="s">
        <v>45</v>
      </c>
      <c r="N68" s="221"/>
      <c r="O68" s="204">
        <f t="shared" si="2"/>
        <v>0</v>
      </c>
      <c r="P68" s="206"/>
      <c r="Q68" s="120"/>
      <c r="R68" s="53"/>
      <c r="S68" s="126"/>
      <c r="T68" s="124"/>
      <c r="U68" s="126"/>
      <c r="V68" s="126"/>
      <c r="W68" s="125"/>
      <c r="X68" s="53"/>
      <c r="Y68" s="53"/>
    </row>
    <row r="69" spans="1:25" ht="48" customHeight="1" thickTop="1" thickBot="1" x14ac:dyDescent="0.3">
      <c r="A69" s="107"/>
      <c r="B69" s="108" t="s">
        <v>65</v>
      </c>
      <c r="C69" s="197" t="s">
        <v>174</v>
      </c>
      <c r="D69" s="783" t="s">
        <v>175</v>
      </c>
      <c r="E69" s="761"/>
      <c r="F69" s="79" t="s">
        <v>31</v>
      </c>
      <c r="G69" s="109">
        <v>3</v>
      </c>
      <c r="H69" s="67">
        <v>3</v>
      </c>
      <c r="I69" s="67">
        <v>3</v>
      </c>
      <c r="J69" s="67">
        <v>3</v>
      </c>
      <c r="K69" s="67">
        <v>3</v>
      </c>
      <c r="L69" s="109">
        <f>K69</f>
        <v>3</v>
      </c>
      <c r="M69" s="94" t="s">
        <v>32</v>
      </c>
      <c r="N69" s="110"/>
      <c r="O69" s="204">
        <f t="shared" si="2"/>
        <v>0</v>
      </c>
      <c r="P69" s="209"/>
      <c r="Q69" s="111"/>
      <c r="R69" s="107"/>
      <c r="S69" s="113"/>
      <c r="T69" s="112"/>
      <c r="U69" s="113"/>
      <c r="V69" s="113"/>
      <c r="W69" s="114"/>
      <c r="X69" s="107"/>
      <c r="Y69" s="53"/>
    </row>
    <row r="70" spans="1:25" ht="42" customHeight="1" thickTop="1" thickBot="1" x14ac:dyDescent="0.3">
      <c r="A70" s="107"/>
      <c r="B70" s="108" t="s">
        <v>99</v>
      </c>
      <c r="C70" s="197" t="s">
        <v>176</v>
      </c>
      <c r="D70" s="783" t="s">
        <v>177</v>
      </c>
      <c r="E70" s="761"/>
      <c r="F70" s="79" t="s">
        <v>31</v>
      </c>
      <c r="G70" s="109">
        <v>2</v>
      </c>
      <c r="H70" s="67">
        <v>1</v>
      </c>
      <c r="I70" s="67">
        <v>1</v>
      </c>
      <c r="J70" s="67">
        <v>1</v>
      </c>
      <c r="K70" s="67">
        <v>1</v>
      </c>
      <c r="L70" s="109">
        <f>+SUM(H70:K70)</f>
        <v>4</v>
      </c>
      <c r="M70" s="94" t="s">
        <v>32</v>
      </c>
      <c r="N70" s="110"/>
      <c r="O70" s="204">
        <f t="shared" si="2"/>
        <v>0</v>
      </c>
      <c r="P70" s="209"/>
      <c r="Q70" s="111"/>
      <c r="R70" s="107"/>
      <c r="S70" s="113"/>
      <c r="T70" s="112"/>
      <c r="U70" s="113"/>
      <c r="V70" s="113"/>
      <c r="W70" s="114"/>
      <c r="X70" s="107"/>
      <c r="Y70" s="53"/>
    </row>
    <row r="71" spans="1:25" ht="39" customHeight="1" thickTop="1" thickBot="1" x14ac:dyDescent="0.3">
      <c r="A71" s="107"/>
      <c r="B71" s="108" t="s">
        <v>66</v>
      </c>
      <c r="C71" s="197" t="s">
        <v>178</v>
      </c>
      <c r="D71" s="781" t="s">
        <v>179</v>
      </c>
      <c r="E71" s="761"/>
      <c r="F71" s="79" t="s">
        <v>31</v>
      </c>
      <c r="G71" s="122" t="s">
        <v>128</v>
      </c>
      <c r="H71" s="123">
        <v>0</v>
      </c>
      <c r="I71" s="123">
        <v>0.3</v>
      </c>
      <c r="J71" s="123">
        <v>0.7</v>
      </c>
      <c r="K71" s="123">
        <v>1</v>
      </c>
      <c r="L71" s="122">
        <v>1</v>
      </c>
      <c r="M71" s="94" t="s">
        <v>45</v>
      </c>
      <c r="N71" s="110"/>
      <c r="O71" s="204">
        <f t="shared" si="2"/>
        <v>0</v>
      </c>
      <c r="P71" s="209"/>
      <c r="Q71" s="111"/>
      <c r="R71" s="107"/>
      <c r="S71" s="113"/>
      <c r="T71" s="112"/>
      <c r="U71" s="113"/>
      <c r="V71" s="113"/>
      <c r="W71" s="114"/>
      <c r="X71" s="107"/>
      <c r="Y71" s="53"/>
    </row>
    <row r="72" spans="1:25" ht="47.25" customHeight="1" thickTop="1" thickBot="1" x14ac:dyDescent="0.3">
      <c r="A72" s="216"/>
      <c r="B72" s="217" t="s">
        <v>59</v>
      </c>
      <c r="C72" s="197" t="s">
        <v>180</v>
      </c>
      <c r="D72" s="781" t="s">
        <v>181</v>
      </c>
      <c r="E72" s="761"/>
      <c r="F72" s="79" t="s">
        <v>31</v>
      </c>
      <c r="G72" s="218">
        <v>0</v>
      </c>
      <c r="H72" s="219">
        <v>1</v>
      </c>
      <c r="I72" s="219">
        <v>1</v>
      </c>
      <c r="J72" s="219">
        <v>1</v>
      </c>
      <c r="K72" s="219">
        <v>1</v>
      </c>
      <c r="L72" s="220">
        <f>K72</f>
        <v>1</v>
      </c>
      <c r="M72" s="94" t="s">
        <v>45</v>
      </c>
      <c r="N72" s="102"/>
      <c r="O72" s="204">
        <f t="shared" si="2"/>
        <v>0</v>
      </c>
      <c r="P72" s="206"/>
      <c r="Q72" s="120"/>
      <c r="R72" s="53"/>
      <c r="S72" s="126"/>
      <c r="T72" s="124"/>
      <c r="U72" s="126"/>
      <c r="V72" s="126"/>
      <c r="W72" s="125"/>
      <c r="X72" s="53"/>
      <c r="Y72" s="53"/>
    </row>
    <row r="73" spans="1:25" ht="53.25" customHeight="1" thickTop="1" thickBot="1" x14ac:dyDescent="0.3">
      <c r="A73" s="107"/>
      <c r="B73" s="108" t="s">
        <v>50</v>
      </c>
      <c r="C73" s="197" t="s">
        <v>182</v>
      </c>
      <c r="D73" s="781" t="s">
        <v>183</v>
      </c>
      <c r="E73" s="761"/>
      <c r="F73" s="79" t="s">
        <v>31</v>
      </c>
      <c r="G73" s="109" t="s">
        <v>128</v>
      </c>
      <c r="H73" s="67">
        <v>0</v>
      </c>
      <c r="I73" s="123">
        <v>0.1</v>
      </c>
      <c r="J73" s="123">
        <v>0.3</v>
      </c>
      <c r="K73" s="123">
        <v>0.5</v>
      </c>
      <c r="L73" s="122">
        <v>0.5</v>
      </c>
      <c r="M73" s="94" t="s">
        <v>45</v>
      </c>
      <c r="N73" s="110"/>
      <c r="O73" s="204">
        <f t="shared" si="2"/>
        <v>0</v>
      </c>
      <c r="P73" s="206"/>
      <c r="Q73" s="120"/>
      <c r="R73" s="53"/>
      <c r="S73" s="126"/>
      <c r="T73" s="124"/>
      <c r="U73" s="126"/>
      <c r="V73" s="126"/>
      <c r="W73" s="125"/>
      <c r="X73" s="53"/>
      <c r="Y73" s="53"/>
    </row>
    <row r="74" spans="1:25" ht="59.25" customHeight="1" thickTop="1" thickBot="1" x14ac:dyDescent="0.3">
      <c r="A74" s="53"/>
      <c r="B74" s="91" t="s">
        <v>184</v>
      </c>
      <c r="C74" s="196" t="s">
        <v>185</v>
      </c>
      <c r="D74" s="175" t="s">
        <v>186</v>
      </c>
      <c r="E74" s="366" t="s">
        <v>913</v>
      </c>
      <c r="F74" s="143" t="s">
        <v>187</v>
      </c>
      <c r="G74" s="92">
        <v>0</v>
      </c>
      <c r="H74" s="155">
        <v>2.5000000000000001E-2</v>
      </c>
      <c r="I74" s="117">
        <v>0.05</v>
      </c>
      <c r="J74" s="155">
        <v>7.4999999999999997E-2</v>
      </c>
      <c r="K74" s="117">
        <v>0.1</v>
      </c>
      <c r="L74" s="116">
        <f>K74</f>
        <v>0.1</v>
      </c>
      <c r="M74" s="94" t="s">
        <v>45</v>
      </c>
      <c r="N74" s="95"/>
      <c r="O74" s="204">
        <f t="shared" si="2"/>
        <v>0</v>
      </c>
      <c r="P74" s="206"/>
      <c r="Q74" s="120"/>
      <c r="R74" s="53"/>
      <c r="S74" s="57"/>
      <c r="T74" s="57"/>
      <c r="U74" s="57"/>
      <c r="V74" s="57"/>
      <c r="W74" s="57"/>
      <c r="X74" s="53"/>
      <c r="Y74" s="53"/>
    </row>
    <row r="75" spans="1:25" ht="82.5" customHeight="1" thickTop="1" thickBot="1" x14ac:dyDescent="0.3">
      <c r="A75" s="216"/>
      <c r="B75" s="217" t="s">
        <v>33</v>
      </c>
      <c r="C75" s="197" t="s">
        <v>188</v>
      </c>
      <c r="D75" s="758" t="s">
        <v>189</v>
      </c>
      <c r="E75" s="759"/>
      <c r="F75" s="79" t="s">
        <v>31</v>
      </c>
      <c r="G75" s="218">
        <v>0</v>
      </c>
      <c r="H75" s="223">
        <v>40</v>
      </c>
      <c r="I75" s="223">
        <v>40</v>
      </c>
      <c r="J75" s="223">
        <v>40</v>
      </c>
      <c r="K75" s="223">
        <v>40</v>
      </c>
      <c r="L75" s="218">
        <f>SUM(H75:K75)</f>
        <v>160</v>
      </c>
      <c r="M75" s="94" t="s">
        <v>32</v>
      </c>
      <c r="N75" s="102"/>
      <c r="O75" s="204">
        <f t="shared" si="2"/>
        <v>0</v>
      </c>
      <c r="P75" s="206"/>
      <c r="Q75" s="120"/>
      <c r="R75" s="53"/>
      <c r="S75" s="126"/>
      <c r="T75" s="124"/>
      <c r="U75" s="126"/>
      <c r="V75" s="126"/>
      <c r="W75" s="125"/>
      <c r="X75" s="53"/>
      <c r="Y75" s="53"/>
    </row>
    <row r="76" spans="1:25" ht="63.75" customHeight="1" thickTop="1" thickBot="1" x14ac:dyDescent="0.3">
      <c r="A76" s="216"/>
      <c r="B76" s="217" t="s">
        <v>36</v>
      </c>
      <c r="C76" s="197" t="s">
        <v>190</v>
      </c>
      <c r="D76" s="758" t="s">
        <v>191</v>
      </c>
      <c r="E76" s="759"/>
      <c r="F76" s="79" t="s">
        <v>31</v>
      </c>
      <c r="G76" s="218">
        <v>0</v>
      </c>
      <c r="H76" s="223">
        <v>1</v>
      </c>
      <c r="I76" s="223">
        <v>0</v>
      </c>
      <c r="J76" s="223">
        <v>0</v>
      </c>
      <c r="K76" s="223">
        <v>0</v>
      </c>
      <c r="L76" s="218">
        <f>SUM(H76:K76)</f>
        <v>1</v>
      </c>
      <c r="M76" s="94" t="s">
        <v>32</v>
      </c>
      <c r="N76" s="102"/>
      <c r="O76" s="204">
        <f t="shared" si="2"/>
        <v>0</v>
      </c>
      <c r="P76" s="206"/>
      <c r="Q76" s="120"/>
      <c r="R76" s="53"/>
      <c r="S76" s="126"/>
      <c r="T76" s="124"/>
      <c r="U76" s="126"/>
      <c r="V76" s="126"/>
      <c r="W76" s="125"/>
      <c r="X76" s="53"/>
      <c r="Y76" s="53"/>
    </row>
    <row r="77" spans="1:25" ht="44.25" customHeight="1" thickTop="1" thickBot="1" x14ac:dyDescent="0.3">
      <c r="A77" s="107"/>
      <c r="B77" s="234" t="s">
        <v>50</v>
      </c>
      <c r="C77" s="235" t="s">
        <v>192</v>
      </c>
      <c r="D77" s="778" t="s">
        <v>193</v>
      </c>
      <c r="E77" s="777"/>
      <c r="F77" s="236" t="s">
        <v>31</v>
      </c>
      <c r="G77" s="237">
        <v>0</v>
      </c>
      <c r="H77" s="238">
        <v>1</v>
      </c>
      <c r="I77" s="238">
        <v>1</v>
      </c>
      <c r="J77" s="238">
        <v>1</v>
      </c>
      <c r="K77" s="238">
        <v>1</v>
      </c>
      <c r="L77" s="391">
        <v>1</v>
      </c>
      <c r="M77" s="239" t="s">
        <v>45</v>
      </c>
      <c r="N77" s="240"/>
      <c r="O77" s="241">
        <f t="shared" si="2"/>
        <v>0</v>
      </c>
      <c r="P77" s="224" t="s">
        <v>907</v>
      </c>
      <c r="Q77" s="111"/>
      <c r="R77" s="107"/>
      <c r="S77" s="113"/>
      <c r="T77" s="112"/>
      <c r="U77" s="113"/>
      <c r="V77" s="113"/>
      <c r="W77" s="114"/>
      <c r="X77" s="107"/>
      <c r="Y77" s="53"/>
    </row>
    <row r="78" spans="1:25" ht="54.75" customHeight="1" thickTop="1" thickBot="1" x14ac:dyDescent="0.3">
      <c r="A78" s="216"/>
      <c r="B78" s="217" t="s">
        <v>56</v>
      </c>
      <c r="C78" s="197" t="s">
        <v>194</v>
      </c>
      <c r="D78" s="758" t="s">
        <v>195</v>
      </c>
      <c r="E78" s="759"/>
      <c r="F78" s="79" t="s">
        <v>31</v>
      </c>
      <c r="G78" s="218">
        <v>0</v>
      </c>
      <c r="H78" s="223">
        <v>1</v>
      </c>
      <c r="I78" s="223">
        <v>0</v>
      </c>
      <c r="J78" s="223">
        <v>0</v>
      </c>
      <c r="K78" s="223">
        <v>0</v>
      </c>
      <c r="L78" s="218">
        <f>SUM(H78:K78)</f>
        <v>1</v>
      </c>
      <c r="M78" s="94" t="s">
        <v>32</v>
      </c>
      <c r="N78" s="221"/>
      <c r="O78" s="204">
        <f t="shared" si="2"/>
        <v>0</v>
      </c>
      <c r="P78" s="206"/>
      <c r="Q78" s="120"/>
      <c r="R78" s="53"/>
      <c r="S78" s="126"/>
      <c r="T78" s="124"/>
      <c r="U78" s="126"/>
      <c r="V78" s="126"/>
      <c r="W78" s="125"/>
      <c r="X78" s="53"/>
      <c r="Y78" s="53"/>
    </row>
    <row r="79" spans="1:25" ht="45" customHeight="1" thickTop="1" thickBot="1" x14ac:dyDescent="0.3">
      <c r="A79" s="107"/>
      <c r="B79" s="217" t="s">
        <v>53</v>
      </c>
      <c r="C79" s="222" t="s">
        <v>196</v>
      </c>
      <c r="D79" s="758" t="s">
        <v>197</v>
      </c>
      <c r="E79" s="759"/>
      <c r="F79" s="79" t="s">
        <v>31</v>
      </c>
      <c r="G79" s="218">
        <v>0</v>
      </c>
      <c r="H79" s="223">
        <v>0</v>
      </c>
      <c r="I79" s="223">
        <v>1</v>
      </c>
      <c r="J79" s="223">
        <v>2</v>
      </c>
      <c r="K79" s="223">
        <v>0</v>
      </c>
      <c r="L79" s="218">
        <v>3</v>
      </c>
      <c r="M79" s="94" t="s">
        <v>32</v>
      </c>
      <c r="N79" s="110"/>
      <c r="O79" s="204">
        <f t="shared" si="2"/>
        <v>0</v>
      </c>
      <c r="P79" s="224" t="s">
        <v>900</v>
      </c>
      <c r="Q79" s="111"/>
      <c r="R79" s="107"/>
      <c r="S79" s="113"/>
      <c r="T79" s="112"/>
      <c r="U79" s="113"/>
      <c r="V79" s="113"/>
      <c r="W79" s="114"/>
      <c r="X79" s="107"/>
      <c r="Y79" s="53"/>
    </row>
    <row r="80" spans="1:25" ht="42.75" customHeight="1" thickTop="1" thickBot="1" x14ac:dyDescent="0.3">
      <c r="A80" s="107"/>
      <c r="B80" s="108" t="s">
        <v>62</v>
      </c>
      <c r="C80" s="197" t="s">
        <v>198</v>
      </c>
      <c r="D80" s="762" t="s">
        <v>199</v>
      </c>
      <c r="E80" s="761"/>
      <c r="F80" s="79" t="s">
        <v>31</v>
      </c>
      <c r="G80" s="109">
        <v>0</v>
      </c>
      <c r="H80" s="123">
        <v>0.25</v>
      </c>
      <c r="I80" s="123">
        <v>0.5</v>
      </c>
      <c r="J80" s="123">
        <v>0.75</v>
      </c>
      <c r="K80" s="123">
        <v>1</v>
      </c>
      <c r="L80" s="122">
        <f>K80</f>
        <v>1</v>
      </c>
      <c r="M80" s="94" t="s">
        <v>45</v>
      </c>
      <c r="N80" s="110"/>
      <c r="O80" s="204">
        <f t="shared" si="2"/>
        <v>0</v>
      </c>
      <c r="P80" s="206"/>
      <c r="Q80" s="120"/>
      <c r="R80" s="53"/>
      <c r="S80" s="126"/>
      <c r="T80" s="124"/>
      <c r="U80" s="126"/>
      <c r="V80" s="126"/>
      <c r="W80" s="125"/>
      <c r="X80" s="53"/>
      <c r="Y80" s="53"/>
    </row>
    <row r="81" spans="1:25" ht="49.5" customHeight="1" thickTop="1" thickBot="1" x14ac:dyDescent="0.3">
      <c r="A81" s="107"/>
      <c r="B81" s="234" t="s">
        <v>65</v>
      </c>
      <c r="C81" s="235" t="s">
        <v>200</v>
      </c>
      <c r="D81" s="776" t="s">
        <v>201</v>
      </c>
      <c r="E81" s="777"/>
      <c r="F81" s="236" t="s">
        <v>31</v>
      </c>
      <c r="G81" s="237">
        <v>0</v>
      </c>
      <c r="H81" s="238">
        <v>1</v>
      </c>
      <c r="I81" s="238">
        <v>1</v>
      </c>
      <c r="J81" s="238">
        <v>1</v>
      </c>
      <c r="K81" s="238">
        <v>1</v>
      </c>
      <c r="L81" s="391">
        <f>K81</f>
        <v>1</v>
      </c>
      <c r="M81" s="239" t="s">
        <v>45</v>
      </c>
      <c r="N81" s="240"/>
      <c r="O81" s="241">
        <f t="shared" si="2"/>
        <v>0</v>
      </c>
      <c r="P81" s="215" t="s">
        <v>901</v>
      </c>
      <c r="Q81" s="120"/>
      <c r="R81" s="53"/>
      <c r="S81" s="126"/>
      <c r="T81" s="124"/>
      <c r="U81" s="126"/>
      <c r="V81" s="126"/>
      <c r="W81" s="125"/>
      <c r="X81" s="53"/>
      <c r="Y81" s="53"/>
    </row>
    <row r="82" spans="1:25" ht="46.5" customHeight="1" thickTop="1" thickBot="1" x14ac:dyDescent="0.3">
      <c r="A82" s="107"/>
      <c r="B82" s="234" t="s">
        <v>99</v>
      </c>
      <c r="C82" s="235" t="s">
        <v>202</v>
      </c>
      <c r="D82" s="778" t="s">
        <v>203</v>
      </c>
      <c r="E82" s="777"/>
      <c r="F82" s="236" t="s">
        <v>31</v>
      </c>
      <c r="G82" s="237">
        <v>0</v>
      </c>
      <c r="H82" s="238">
        <v>0.25</v>
      </c>
      <c r="I82" s="238">
        <v>0.25</v>
      </c>
      <c r="J82" s="238">
        <v>0.25</v>
      </c>
      <c r="K82" s="238">
        <v>0.25</v>
      </c>
      <c r="L82" s="391">
        <f>SUM(H82:K82)</f>
        <v>1</v>
      </c>
      <c r="M82" s="239" t="s">
        <v>45</v>
      </c>
      <c r="N82" s="240"/>
      <c r="O82" s="241">
        <f t="shared" si="2"/>
        <v>0</v>
      </c>
      <c r="P82" s="215" t="s">
        <v>901</v>
      </c>
      <c r="Q82" s="120"/>
      <c r="R82" s="53"/>
      <c r="S82" s="126"/>
      <c r="T82" s="124"/>
      <c r="U82" s="126"/>
      <c r="V82" s="126"/>
      <c r="W82" s="125"/>
      <c r="X82" s="53"/>
      <c r="Y82" s="53"/>
    </row>
    <row r="83" spans="1:25" ht="51.75" customHeight="1" thickTop="1" thickBot="1" x14ac:dyDescent="0.3">
      <c r="A83" s="107"/>
      <c r="B83" s="234" t="s">
        <v>66</v>
      </c>
      <c r="C83" s="235" t="s">
        <v>204</v>
      </c>
      <c r="D83" s="776" t="s">
        <v>205</v>
      </c>
      <c r="E83" s="777"/>
      <c r="F83" s="236" t="s">
        <v>31</v>
      </c>
      <c r="G83" s="237">
        <v>0</v>
      </c>
      <c r="H83" s="243">
        <v>2</v>
      </c>
      <c r="I83" s="243">
        <v>2</v>
      </c>
      <c r="J83" s="243">
        <v>2</v>
      </c>
      <c r="K83" s="243">
        <v>2</v>
      </c>
      <c r="L83" s="390">
        <v>2</v>
      </c>
      <c r="M83" s="239" t="s">
        <v>32</v>
      </c>
      <c r="N83" s="240"/>
      <c r="O83" s="241">
        <f t="shared" si="2"/>
        <v>0</v>
      </c>
      <c r="P83" s="215" t="s">
        <v>908</v>
      </c>
      <c r="Q83" s="120"/>
      <c r="R83" s="53"/>
      <c r="S83" s="126"/>
      <c r="T83" s="124"/>
      <c r="U83" s="126"/>
      <c r="V83" s="126"/>
      <c r="W83" s="125"/>
      <c r="X83" s="53"/>
      <c r="Y83" s="53"/>
    </row>
    <row r="84" spans="1:25" ht="51.75" customHeight="1" thickTop="1" thickBot="1" x14ac:dyDescent="0.3">
      <c r="A84" s="107"/>
      <c r="B84" s="234" t="s">
        <v>69</v>
      </c>
      <c r="C84" s="235" t="s">
        <v>206</v>
      </c>
      <c r="D84" s="778" t="s">
        <v>207</v>
      </c>
      <c r="E84" s="777"/>
      <c r="F84" s="236" t="s">
        <v>31</v>
      </c>
      <c r="G84" s="237">
        <v>0</v>
      </c>
      <c r="H84" s="243">
        <v>3</v>
      </c>
      <c r="I84" s="243">
        <v>3</v>
      </c>
      <c r="J84" s="243">
        <v>3</v>
      </c>
      <c r="K84" s="243">
        <v>3</v>
      </c>
      <c r="L84" s="244">
        <f>SUM(H84:K84)</f>
        <v>12</v>
      </c>
      <c r="M84" s="239" t="s">
        <v>32</v>
      </c>
      <c r="N84" s="240"/>
      <c r="O84" s="241">
        <f t="shared" si="2"/>
        <v>0</v>
      </c>
      <c r="P84" s="215" t="s">
        <v>901</v>
      </c>
      <c r="Q84" s="120"/>
      <c r="R84" s="53"/>
      <c r="S84" s="126"/>
      <c r="T84" s="124"/>
      <c r="U84" s="126"/>
      <c r="V84" s="126"/>
      <c r="W84" s="125"/>
      <c r="X84" s="53"/>
      <c r="Y84" s="53"/>
    </row>
    <row r="85" spans="1:25" ht="72.75" customHeight="1" thickTop="1" thickBot="1" x14ac:dyDescent="0.3">
      <c r="A85" s="53"/>
      <c r="B85" s="91" t="s">
        <v>208</v>
      </c>
      <c r="C85" s="233" t="s">
        <v>209</v>
      </c>
      <c r="D85" s="175" t="s">
        <v>210</v>
      </c>
      <c r="E85" s="366" t="s">
        <v>211</v>
      </c>
      <c r="F85" s="143" t="s">
        <v>212</v>
      </c>
      <c r="G85" s="218" t="s">
        <v>128</v>
      </c>
      <c r="H85" s="219">
        <v>0.35</v>
      </c>
      <c r="I85" s="219">
        <v>0.65</v>
      </c>
      <c r="J85" s="219">
        <v>0.8</v>
      </c>
      <c r="K85" s="219">
        <v>1</v>
      </c>
      <c r="L85" s="220">
        <v>1</v>
      </c>
      <c r="M85" s="94" t="s">
        <v>45</v>
      </c>
      <c r="N85" s="95"/>
      <c r="O85" s="204">
        <f t="shared" si="2"/>
        <v>0</v>
      </c>
      <c r="P85" s="206"/>
      <c r="Q85" s="120"/>
      <c r="R85" s="53"/>
      <c r="S85" s="57"/>
      <c r="T85" s="57"/>
      <c r="U85" s="57"/>
      <c r="V85" s="57"/>
      <c r="W85" s="57"/>
      <c r="X85" s="53"/>
      <c r="Y85" s="53"/>
    </row>
    <row r="86" spans="1:25" ht="68.25" customHeight="1" thickTop="1" thickBot="1" x14ac:dyDescent="0.3">
      <c r="A86" s="216"/>
      <c r="B86" s="99" t="s">
        <v>33</v>
      </c>
      <c r="C86" s="197" t="s">
        <v>213</v>
      </c>
      <c r="D86" s="779" t="s">
        <v>214</v>
      </c>
      <c r="E86" s="761"/>
      <c r="F86" s="79" t="s">
        <v>31</v>
      </c>
      <c r="G86" s="218">
        <v>0</v>
      </c>
      <c r="H86" s="223">
        <v>10</v>
      </c>
      <c r="I86" s="223">
        <v>10</v>
      </c>
      <c r="J86" s="223">
        <v>10</v>
      </c>
      <c r="K86" s="223">
        <v>10</v>
      </c>
      <c r="L86" s="218">
        <v>10</v>
      </c>
      <c r="M86" s="94" t="s">
        <v>32</v>
      </c>
      <c r="N86" s="102"/>
      <c r="O86" s="204">
        <f t="shared" si="2"/>
        <v>0</v>
      </c>
      <c r="P86" s="206"/>
      <c r="Q86" s="120"/>
      <c r="R86" s="53"/>
      <c r="S86" s="126"/>
      <c r="T86" s="124"/>
      <c r="U86" s="126"/>
      <c r="V86" s="126"/>
      <c r="W86" s="125"/>
      <c r="X86" s="53"/>
      <c r="Y86" s="53"/>
    </row>
    <row r="87" spans="1:25" ht="59.25" customHeight="1" thickTop="1" thickBot="1" x14ac:dyDescent="0.3">
      <c r="A87" s="53"/>
      <c r="B87" s="91" t="s">
        <v>215</v>
      </c>
      <c r="C87" s="233" t="s">
        <v>216</v>
      </c>
      <c r="D87" s="175" t="s">
        <v>217</v>
      </c>
      <c r="E87" s="367" t="s">
        <v>218</v>
      </c>
      <c r="F87" s="143" t="s">
        <v>187</v>
      </c>
      <c r="G87" s="218">
        <v>0</v>
      </c>
      <c r="H87" s="219">
        <v>0</v>
      </c>
      <c r="I87" s="219">
        <v>1</v>
      </c>
      <c r="J87" s="219">
        <v>1</v>
      </c>
      <c r="K87" s="219">
        <v>1</v>
      </c>
      <c r="L87" s="220">
        <f>K87</f>
        <v>1</v>
      </c>
      <c r="M87" s="94" t="s">
        <v>45</v>
      </c>
      <c r="N87" s="95"/>
      <c r="O87" s="204">
        <f t="shared" si="2"/>
        <v>0</v>
      </c>
      <c r="P87" s="206"/>
      <c r="Q87" s="120"/>
      <c r="R87" s="53"/>
      <c r="S87" s="57"/>
      <c r="T87" s="57"/>
      <c r="U87" s="57"/>
      <c r="V87" s="57"/>
      <c r="W87" s="57"/>
      <c r="X87" s="53"/>
      <c r="Y87" s="53"/>
    </row>
    <row r="88" spans="1:25" ht="54.75" customHeight="1" thickTop="1" thickBot="1" x14ac:dyDescent="0.3">
      <c r="A88" s="107"/>
      <c r="B88" s="108" t="s">
        <v>33</v>
      </c>
      <c r="C88" s="222" t="s">
        <v>219</v>
      </c>
      <c r="D88" s="758" t="s">
        <v>220</v>
      </c>
      <c r="E88" s="780"/>
      <c r="F88" s="79" t="s">
        <v>31</v>
      </c>
      <c r="G88" s="109">
        <v>0</v>
      </c>
      <c r="H88" s="67">
        <v>1</v>
      </c>
      <c r="I88" s="67">
        <v>1</v>
      </c>
      <c r="J88" s="67">
        <v>0</v>
      </c>
      <c r="K88" s="67">
        <v>0</v>
      </c>
      <c r="L88" s="109">
        <v>1</v>
      </c>
      <c r="M88" s="94" t="s">
        <v>32</v>
      </c>
      <c r="N88" s="110"/>
      <c r="O88" s="204">
        <f t="shared" si="2"/>
        <v>0</v>
      </c>
      <c r="P88" s="210"/>
      <c r="Q88" s="156"/>
      <c r="R88" s="53"/>
      <c r="S88" s="126"/>
      <c r="T88" s="124"/>
      <c r="U88" s="126"/>
      <c r="V88" s="126"/>
      <c r="W88" s="125"/>
      <c r="X88" s="53"/>
      <c r="Y88" s="53"/>
    </row>
    <row r="89" spans="1:25" ht="54" customHeight="1" thickTop="1" thickBot="1" x14ac:dyDescent="0.3">
      <c r="A89" s="216"/>
      <c r="B89" s="246" t="s">
        <v>36</v>
      </c>
      <c r="C89" s="235" t="s">
        <v>221</v>
      </c>
      <c r="D89" s="778" t="s">
        <v>222</v>
      </c>
      <c r="E89" s="777"/>
      <c r="F89" s="236" t="s">
        <v>31</v>
      </c>
      <c r="G89" s="247">
        <v>0</v>
      </c>
      <c r="H89" s="248">
        <v>0</v>
      </c>
      <c r="I89" s="248">
        <v>1</v>
      </c>
      <c r="J89" s="248">
        <v>0</v>
      </c>
      <c r="K89" s="248">
        <v>0</v>
      </c>
      <c r="L89" s="374">
        <f>SUM(H89:K89)</f>
        <v>1</v>
      </c>
      <c r="M89" s="239" t="s">
        <v>32</v>
      </c>
      <c r="N89" s="249"/>
      <c r="O89" s="241">
        <f t="shared" si="2"/>
        <v>0</v>
      </c>
      <c r="P89" s="215" t="s">
        <v>901</v>
      </c>
      <c r="Q89" s="120"/>
      <c r="R89" s="53"/>
      <c r="S89" s="125"/>
      <c r="T89" s="126"/>
      <c r="U89" s="126"/>
      <c r="V89" s="126"/>
      <c r="W89" s="145"/>
      <c r="X89" s="53"/>
      <c r="Y89" s="53"/>
    </row>
    <row r="90" spans="1:25" ht="72.75" customHeight="1" thickTop="1" thickBot="1" x14ac:dyDescent="0.3">
      <c r="A90" s="245"/>
      <c r="B90" s="73" t="s">
        <v>223</v>
      </c>
      <c r="C90" s="196" t="s">
        <v>224</v>
      </c>
      <c r="D90" s="773" t="s">
        <v>225</v>
      </c>
      <c r="E90" s="764"/>
      <c r="F90" s="75" t="s">
        <v>226</v>
      </c>
      <c r="G90" s="73"/>
      <c r="H90" s="75"/>
      <c r="I90" s="75"/>
      <c r="J90" s="75"/>
      <c r="K90" s="75"/>
      <c r="L90" s="75"/>
      <c r="M90" s="76"/>
      <c r="N90" s="76"/>
      <c r="O90" s="204"/>
      <c r="P90" s="207"/>
      <c r="Q90" s="70"/>
      <c r="R90" s="70"/>
      <c r="S90" s="70"/>
      <c r="T90" s="70"/>
      <c r="U90" s="70"/>
      <c r="V90" s="70"/>
      <c r="W90" s="70"/>
      <c r="X90" s="77"/>
      <c r="Y90" s="53"/>
    </row>
    <row r="91" spans="1:25" ht="66" customHeight="1" thickTop="1" thickBot="1" x14ac:dyDescent="0.3">
      <c r="A91" s="53"/>
      <c r="B91" s="78" t="s">
        <v>227</v>
      </c>
      <c r="C91" s="196" t="s">
        <v>228</v>
      </c>
      <c r="D91" s="771" t="s">
        <v>229</v>
      </c>
      <c r="E91" s="764"/>
      <c r="F91" s="79" t="s">
        <v>226</v>
      </c>
      <c r="G91" s="80"/>
      <c r="H91" s="81"/>
      <c r="I91" s="81"/>
      <c r="J91" s="81"/>
      <c r="K91" s="81"/>
      <c r="L91" s="80"/>
      <c r="M91" s="81"/>
      <c r="N91" s="82"/>
      <c r="O91" s="204"/>
      <c r="P91" s="206"/>
      <c r="Q91" s="83"/>
      <c r="R91" s="53"/>
      <c r="S91" s="57"/>
      <c r="T91" s="57"/>
      <c r="U91" s="57"/>
      <c r="V91" s="57"/>
      <c r="W91" s="57"/>
      <c r="X91" s="53"/>
      <c r="Y91" s="53"/>
    </row>
    <row r="92" spans="1:25" ht="54" customHeight="1" thickTop="1" thickBot="1" x14ac:dyDescent="0.3">
      <c r="A92" s="53"/>
      <c r="B92" s="85" t="s">
        <v>230</v>
      </c>
      <c r="C92" s="196" t="s">
        <v>231</v>
      </c>
      <c r="D92" s="770" t="s">
        <v>232</v>
      </c>
      <c r="E92" s="761"/>
      <c r="F92" s="86" t="s">
        <v>226</v>
      </c>
      <c r="G92" s="157"/>
      <c r="H92" s="158"/>
      <c r="I92" s="158"/>
      <c r="J92" s="158"/>
      <c r="K92" s="158"/>
      <c r="L92" s="157"/>
      <c r="M92" s="88"/>
      <c r="N92" s="221"/>
      <c r="O92" s="242"/>
      <c r="P92" s="206"/>
      <c r="Q92" s="83"/>
      <c r="R92" s="53"/>
      <c r="S92" s="57"/>
      <c r="T92" s="57"/>
      <c r="U92" s="57"/>
      <c r="V92" s="57"/>
      <c r="W92" s="57"/>
      <c r="X92" s="53"/>
      <c r="Y92" s="53"/>
    </row>
    <row r="93" spans="1:25" ht="48" customHeight="1" thickTop="1" thickBot="1" x14ac:dyDescent="0.3">
      <c r="A93" s="53"/>
      <c r="B93" s="802" t="s">
        <v>233</v>
      </c>
      <c r="C93" s="196" t="s">
        <v>234</v>
      </c>
      <c r="D93" s="799" t="s">
        <v>235</v>
      </c>
      <c r="E93" s="366" t="s">
        <v>236</v>
      </c>
      <c r="F93" s="143" t="s">
        <v>237</v>
      </c>
      <c r="G93" s="116">
        <v>0</v>
      </c>
      <c r="H93" s="117">
        <v>0</v>
      </c>
      <c r="I93" s="117">
        <v>0</v>
      </c>
      <c r="J93" s="117">
        <v>0.1</v>
      </c>
      <c r="K93" s="117">
        <v>0.12</v>
      </c>
      <c r="L93" s="116">
        <f>SUBTOTAL(9,H93:K93)</f>
        <v>0.22</v>
      </c>
      <c r="M93" s="94" t="s">
        <v>45</v>
      </c>
      <c r="N93" s="221"/>
      <c r="O93" s="242">
        <f>+N93/L93</f>
        <v>0</v>
      </c>
      <c r="P93" s="206"/>
      <c r="Q93" s="120"/>
      <c r="R93" s="53"/>
      <c r="S93" s="57"/>
      <c r="T93" s="57"/>
      <c r="U93" s="57"/>
      <c r="V93" s="57"/>
      <c r="W93" s="57"/>
      <c r="X93" s="53"/>
      <c r="Y93" s="53"/>
    </row>
    <row r="94" spans="1:25" ht="54.75" customHeight="1" thickTop="1" thickBot="1" x14ac:dyDescent="0.3">
      <c r="A94" s="53"/>
      <c r="B94" s="803"/>
      <c r="C94" s="196" t="s">
        <v>238</v>
      </c>
      <c r="D94" s="801"/>
      <c r="E94" s="367" t="s">
        <v>239</v>
      </c>
      <c r="F94" s="143" t="s">
        <v>237</v>
      </c>
      <c r="G94" s="321">
        <v>1.9800000000000002E-2</v>
      </c>
      <c r="H94" s="321">
        <v>0.187</v>
      </c>
      <c r="I94" s="321">
        <v>0.18</v>
      </c>
      <c r="J94" s="321">
        <v>0.17499999999999999</v>
      </c>
      <c r="K94" s="321">
        <v>0.17</v>
      </c>
      <c r="L94" s="321">
        <f>+K94</f>
        <v>0.17</v>
      </c>
      <c r="M94" s="94" t="s">
        <v>45</v>
      </c>
      <c r="N94" s="221"/>
      <c r="O94" s="242">
        <f>+N94/L94</f>
        <v>0</v>
      </c>
      <c r="P94" s="206"/>
      <c r="Q94" s="120"/>
      <c r="R94" s="53"/>
      <c r="S94" s="57"/>
      <c r="T94" s="57"/>
      <c r="U94" s="57"/>
      <c r="V94" s="57"/>
      <c r="W94" s="57"/>
      <c r="X94" s="53"/>
      <c r="Y94" s="53"/>
    </row>
    <row r="95" spans="1:25" ht="35.25" customHeight="1" thickTop="1" thickBot="1" x14ac:dyDescent="0.3">
      <c r="A95" s="216"/>
      <c r="B95" s="217" t="s">
        <v>33</v>
      </c>
      <c r="C95" s="222" t="s">
        <v>240</v>
      </c>
      <c r="D95" s="758" t="s">
        <v>241</v>
      </c>
      <c r="E95" s="759"/>
      <c r="F95" s="79" t="s">
        <v>237</v>
      </c>
      <c r="G95" s="218">
        <v>0</v>
      </c>
      <c r="H95" s="223">
        <v>1</v>
      </c>
      <c r="I95" s="223">
        <v>0</v>
      </c>
      <c r="J95" s="223">
        <v>0</v>
      </c>
      <c r="K95" s="223">
        <v>0</v>
      </c>
      <c r="L95" s="218">
        <f>SUM(H95:K95)</f>
        <v>1</v>
      </c>
      <c r="M95" s="94" t="s">
        <v>32</v>
      </c>
      <c r="N95" s="221"/>
      <c r="O95" s="242">
        <f>+N95/L95</f>
        <v>0</v>
      </c>
      <c r="P95" s="206"/>
      <c r="Q95" s="120"/>
      <c r="R95" s="53"/>
      <c r="S95" s="124"/>
      <c r="T95" s="124"/>
      <c r="U95" s="124"/>
      <c r="V95" s="124"/>
      <c r="W95" s="125"/>
      <c r="X95" s="53"/>
      <c r="Y95" s="53"/>
    </row>
    <row r="96" spans="1:25" ht="44.25" customHeight="1" thickTop="1" thickBot="1" x14ac:dyDescent="0.3">
      <c r="A96" s="216"/>
      <c r="B96" s="217" t="s">
        <v>36</v>
      </c>
      <c r="C96" s="222" t="s">
        <v>242</v>
      </c>
      <c r="D96" s="758" t="s">
        <v>243</v>
      </c>
      <c r="E96" s="759"/>
      <c r="F96" s="79" t="s">
        <v>237</v>
      </c>
      <c r="G96" s="218">
        <v>0</v>
      </c>
      <c r="H96" s="223">
        <v>1</v>
      </c>
      <c r="I96" s="223">
        <v>0</v>
      </c>
      <c r="J96" s="223">
        <v>0</v>
      </c>
      <c r="K96" s="223">
        <v>0</v>
      </c>
      <c r="L96" s="218">
        <f>SUM(H96:K96)</f>
        <v>1</v>
      </c>
      <c r="M96" s="94" t="s">
        <v>32</v>
      </c>
      <c r="N96" s="221"/>
      <c r="O96" s="242">
        <f>+N96/L96</f>
        <v>0</v>
      </c>
      <c r="P96" s="206"/>
      <c r="Q96" s="120"/>
      <c r="R96" s="53"/>
      <c r="S96" s="124"/>
      <c r="T96" s="124"/>
      <c r="U96" s="124"/>
      <c r="V96" s="124"/>
      <c r="W96" s="125"/>
      <c r="X96" s="53"/>
      <c r="Y96" s="53"/>
    </row>
    <row r="97" spans="1:25" ht="45.75" customHeight="1" thickTop="1" thickBot="1" x14ac:dyDescent="0.3">
      <c r="A97" s="216"/>
      <c r="B97" s="217" t="s">
        <v>50</v>
      </c>
      <c r="C97" s="222" t="s">
        <v>244</v>
      </c>
      <c r="D97" s="758" t="s">
        <v>245</v>
      </c>
      <c r="E97" s="759"/>
      <c r="F97" s="79" t="s">
        <v>237</v>
      </c>
      <c r="G97" s="218">
        <v>0</v>
      </c>
      <c r="H97" s="223">
        <v>1</v>
      </c>
      <c r="I97" s="223">
        <v>0</v>
      </c>
      <c r="J97" s="223">
        <v>0</v>
      </c>
      <c r="K97" s="223">
        <v>0</v>
      </c>
      <c r="L97" s="218">
        <f>SUM(H97:K97)</f>
        <v>1</v>
      </c>
      <c r="M97" s="94" t="s">
        <v>32</v>
      </c>
      <c r="N97" s="221"/>
      <c r="O97" s="242">
        <f>+N97/L97</f>
        <v>0</v>
      </c>
      <c r="P97" s="206"/>
      <c r="Q97" s="120"/>
      <c r="R97" s="53"/>
      <c r="S97" s="124"/>
      <c r="T97" s="124"/>
      <c r="U97" s="124"/>
      <c r="V97" s="124"/>
      <c r="W97" s="125"/>
      <c r="X97" s="53"/>
      <c r="Y97" s="53"/>
    </row>
    <row r="98" spans="1:25" ht="44.25" customHeight="1" thickTop="1" thickBot="1" x14ac:dyDescent="0.3">
      <c r="A98" s="216"/>
      <c r="B98" s="217" t="s">
        <v>53</v>
      </c>
      <c r="C98" s="222" t="s">
        <v>246</v>
      </c>
      <c r="D98" s="758" t="s">
        <v>247</v>
      </c>
      <c r="E98" s="759"/>
      <c r="F98" s="79" t="s">
        <v>237</v>
      </c>
      <c r="G98" s="218"/>
      <c r="H98" s="373"/>
      <c r="I98" s="223">
        <v>1</v>
      </c>
      <c r="J98" s="373"/>
      <c r="K98" s="373"/>
      <c r="L98" s="374"/>
      <c r="M98" s="94" t="s">
        <v>32</v>
      </c>
      <c r="N98" s="221"/>
      <c r="O98" s="242"/>
      <c r="P98" s="206"/>
      <c r="Q98" s="120"/>
      <c r="R98" s="53"/>
      <c r="S98" s="124"/>
      <c r="T98" s="124"/>
      <c r="U98" s="124"/>
      <c r="V98" s="124"/>
      <c r="W98" s="125"/>
      <c r="X98" s="53"/>
      <c r="Y98" s="53"/>
    </row>
    <row r="99" spans="1:25" ht="39" customHeight="1" thickTop="1" thickBot="1" x14ac:dyDescent="0.3">
      <c r="A99" s="216"/>
      <c r="B99" s="217" t="s">
        <v>56</v>
      </c>
      <c r="C99" s="222" t="s">
        <v>248</v>
      </c>
      <c r="D99" s="758" t="s">
        <v>249</v>
      </c>
      <c r="E99" s="759"/>
      <c r="F99" s="79" t="s">
        <v>237</v>
      </c>
      <c r="G99" s="218"/>
      <c r="H99" s="373"/>
      <c r="I99" s="223">
        <v>25</v>
      </c>
      <c r="J99" s="373"/>
      <c r="K99" s="373"/>
      <c r="L99" s="374"/>
      <c r="M99" s="94" t="s">
        <v>32</v>
      </c>
      <c r="N99" s="221"/>
      <c r="O99" s="242"/>
      <c r="P99" s="206"/>
      <c r="Q99" s="120"/>
      <c r="R99" s="53"/>
      <c r="S99" s="124"/>
      <c r="T99" s="124"/>
      <c r="U99" s="124"/>
      <c r="V99" s="124"/>
      <c r="W99" s="125"/>
      <c r="X99" s="53"/>
      <c r="Y99" s="53"/>
    </row>
    <row r="100" spans="1:25" ht="45.75" customHeight="1" thickTop="1" thickBot="1" x14ac:dyDescent="0.3">
      <c r="A100" s="216"/>
      <c r="B100" s="217" t="s">
        <v>59</v>
      </c>
      <c r="C100" s="222" t="s">
        <v>250</v>
      </c>
      <c r="D100" s="758" t="s">
        <v>251</v>
      </c>
      <c r="E100" s="759"/>
      <c r="F100" s="79" t="s">
        <v>237</v>
      </c>
      <c r="G100" s="218"/>
      <c r="H100" s="373"/>
      <c r="I100" s="223">
        <v>30</v>
      </c>
      <c r="J100" s="373"/>
      <c r="K100" s="373"/>
      <c r="L100" s="374"/>
      <c r="M100" s="94" t="s">
        <v>32</v>
      </c>
      <c r="N100" s="221"/>
      <c r="O100" s="242"/>
      <c r="P100" s="206"/>
      <c r="Q100" s="120"/>
      <c r="R100" s="53"/>
      <c r="S100" s="124"/>
      <c r="T100" s="124"/>
      <c r="U100" s="124"/>
      <c r="V100" s="124"/>
      <c r="W100" s="125"/>
      <c r="X100" s="53"/>
      <c r="Y100" s="53"/>
    </row>
    <row r="101" spans="1:25" ht="37.5" customHeight="1" thickTop="1" thickBot="1" x14ac:dyDescent="0.3">
      <c r="A101" s="216"/>
      <c r="B101" s="217" t="s">
        <v>62</v>
      </c>
      <c r="C101" s="222" t="s">
        <v>252</v>
      </c>
      <c r="D101" s="758" t="s">
        <v>253</v>
      </c>
      <c r="E101" s="759"/>
      <c r="F101" s="79" t="s">
        <v>237</v>
      </c>
      <c r="G101" s="218">
        <v>0</v>
      </c>
      <c r="H101" s="223">
        <v>15</v>
      </c>
      <c r="I101" s="223">
        <v>0</v>
      </c>
      <c r="J101" s="223">
        <v>0</v>
      </c>
      <c r="K101" s="223">
        <v>0</v>
      </c>
      <c r="L101" s="218">
        <f>SUM(H101:K101)</f>
        <v>15</v>
      </c>
      <c r="M101" s="94" t="s">
        <v>32</v>
      </c>
      <c r="N101" s="221"/>
      <c r="O101" s="242">
        <f t="shared" ref="O101:O107" si="3">+N101/L101</f>
        <v>0</v>
      </c>
      <c r="P101" s="206"/>
      <c r="Q101" s="120"/>
      <c r="R101" s="53"/>
      <c r="S101" s="124"/>
      <c r="T101" s="124"/>
      <c r="U101" s="124"/>
      <c r="V101" s="124"/>
      <c r="W101" s="125"/>
      <c r="X101" s="53"/>
      <c r="Y101" s="53"/>
    </row>
    <row r="102" spans="1:25" ht="48" customHeight="1" thickTop="1" thickBot="1" x14ac:dyDescent="0.3">
      <c r="A102" s="216"/>
      <c r="B102" s="217" t="s">
        <v>65</v>
      </c>
      <c r="C102" s="222" t="s">
        <v>254</v>
      </c>
      <c r="D102" s="758" t="s">
        <v>255</v>
      </c>
      <c r="E102" s="759"/>
      <c r="F102" s="79" t="s">
        <v>237</v>
      </c>
      <c r="G102" s="218">
        <v>0</v>
      </c>
      <c r="H102" s="223">
        <v>1</v>
      </c>
      <c r="I102" s="223">
        <v>0</v>
      </c>
      <c r="J102" s="223">
        <v>0</v>
      </c>
      <c r="K102" s="223">
        <v>0</v>
      </c>
      <c r="L102" s="218">
        <f>SUM(H102:K102)</f>
        <v>1</v>
      </c>
      <c r="M102" s="94" t="s">
        <v>32</v>
      </c>
      <c r="N102" s="221"/>
      <c r="O102" s="242">
        <f t="shared" si="3"/>
        <v>0</v>
      </c>
      <c r="P102" s="206"/>
      <c r="Q102" s="120"/>
      <c r="R102" s="53"/>
      <c r="S102" s="124"/>
      <c r="T102" s="124"/>
      <c r="U102" s="124"/>
      <c r="V102" s="124"/>
      <c r="W102" s="125"/>
      <c r="X102" s="53"/>
      <c r="Y102" s="53"/>
    </row>
    <row r="103" spans="1:25" ht="39" customHeight="1" thickTop="1" thickBot="1" x14ac:dyDescent="0.3">
      <c r="A103" s="216"/>
      <c r="B103" s="217" t="s">
        <v>99</v>
      </c>
      <c r="C103" s="222" t="s">
        <v>256</v>
      </c>
      <c r="D103" s="758" t="s">
        <v>257</v>
      </c>
      <c r="E103" s="759"/>
      <c r="F103" s="79" t="s">
        <v>237</v>
      </c>
      <c r="G103" s="218">
        <v>0</v>
      </c>
      <c r="H103" s="223">
        <v>110</v>
      </c>
      <c r="I103" s="223">
        <v>0</v>
      </c>
      <c r="J103" s="223">
        <v>0</v>
      </c>
      <c r="K103" s="223">
        <v>0</v>
      </c>
      <c r="L103" s="218">
        <f>SUM(H103:K103)</f>
        <v>110</v>
      </c>
      <c r="M103" s="94" t="s">
        <v>32</v>
      </c>
      <c r="N103" s="221"/>
      <c r="O103" s="242">
        <f t="shared" si="3"/>
        <v>0</v>
      </c>
      <c r="P103" s="206"/>
      <c r="Q103" s="120"/>
      <c r="R103" s="53"/>
      <c r="S103" s="124"/>
      <c r="T103" s="124"/>
      <c r="U103" s="124"/>
      <c r="V103" s="124"/>
      <c r="W103" s="125"/>
      <c r="X103" s="53"/>
      <c r="Y103" s="53"/>
    </row>
    <row r="104" spans="1:25" ht="42" customHeight="1" thickTop="1" thickBot="1" x14ac:dyDescent="0.3">
      <c r="A104" s="107"/>
      <c r="B104" s="108" t="s">
        <v>66</v>
      </c>
      <c r="C104" s="197" t="s">
        <v>258</v>
      </c>
      <c r="D104" s="758" t="s">
        <v>259</v>
      </c>
      <c r="E104" s="759"/>
      <c r="F104" s="79" t="s">
        <v>237</v>
      </c>
      <c r="G104" s="109">
        <v>0</v>
      </c>
      <c r="H104" s="159">
        <v>26000</v>
      </c>
      <c r="I104" s="159">
        <v>26000</v>
      </c>
      <c r="J104" s="159">
        <v>26000</v>
      </c>
      <c r="K104" s="159">
        <v>26000</v>
      </c>
      <c r="L104" s="109">
        <f>SUBTOTAL(9,H104:K104)</f>
        <v>104000</v>
      </c>
      <c r="M104" s="94" t="s">
        <v>32</v>
      </c>
      <c r="N104" s="221"/>
      <c r="O104" s="242">
        <f t="shared" si="3"/>
        <v>0</v>
      </c>
      <c r="P104" s="209"/>
      <c r="Q104" s="111"/>
      <c r="R104" s="107"/>
      <c r="S104" s="112"/>
      <c r="T104" s="112"/>
      <c r="U104" s="112"/>
      <c r="V104" s="112"/>
      <c r="W104" s="114"/>
      <c r="X104" s="107"/>
      <c r="Y104" s="53"/>
    </row>
    <row r="105" spans="1:25" ht="38.25" customHeight="1" thickTop="1" thickBot="1" x14ac:dyDescent="0.3">
      <c r="A105" s="107"/>
      <c r="B105" s="108" t="s">
        <v>69</v>
      </c>
      <c r="C105" s="197" t="s">
        <v>260</v>
      </c>
      <c r="D105" s="758" t="s">
        <v>261</v>
      </c>
      <c r="E105" s="759"/>
      <c r="F105" s="79" t="s">
        <v>237</v>
      </c>
      <c r="G105" s="109">
        <v>0</v>
      </c>
      <c r="H105" s="123">
        <v>1</v>
      </c>
      <c r="I105" s="123">
        <v>1</v>
      </c>
      <c r="J105" s="123">
        <v>1</v>
      </c>
      <c r="K105" s="123">
        <v>1</v>
      </c>
      <c r="L105" s="122">
        <f>K105</f>
        <v>1</v>
      </c>
      <c r="M105" s="94" t="s">
        <v>45</v>
      </c>
      <c r="N105" s="221"/>
      <c r="O105" s="242">
        <f t="shared" si="3"/>
        <v>0</v>
      </c>
      <c r="P105" s="209"/>
      <c r="Q105" s="111"/>
      <c r="R105" s="107"/>
      <c r="S105" s="112"/>
      <c r="T105" s="112"/>
      <c r="U105" s="112"/>
      <c r="V105" s="112"/>
      <c r="W105" s="114"/>
      <c r="X105" s="107"/>
      <c r="Y105" s="53"/>
    </row>
    <row r="106" spans="1:25" ht="45" customHeight="1" thickTop="1" thickBot="1" x14ac:dyDescent="0.3">
      <c r="A106" s="107"/>
      <c r="B106" s="108" t="s">
        <v>72</v>
      </c>
      <c r="C106" s="197" t="s">
        <v>262</v>
      </c>
      <c r="D106" s="758" t="s">
        <v>263</v>
      </c>
      <c r="E106" s="759"/>
      <c r="F106" s="79" t="s">
        <v>237</v>
      </c>
      <c r="G106" s="109">
        <v>0</v>
      </c>
      <c r="H106" s="160"/>
      <c r="I106" s="160">
        <v>10</v>
      </c>
      <c r="J106" s="160">
        <v>12</v>
      </c>
      <c r="K106" s="160">
        <v>60</v>
      </c>
      <c r="L106" s="161">
        <f>SUM(H106:K106)</f>
        <v>82</v>
      </c>
      <c r="M106" s="94" t="s">
        <v>32</v>
      </c>
      <c r="N106" s="221"/>
      <c r="O106" s="242">
        <f t="shared" si="3"/>
        <v>0</v>
      </c>
      <c r="P106" s="209"/>
      <c r="Q106" s="111"/>
      <c r="R106" s="107"/>
      <c r="S106" s="112"/>
      <c r="T106" s="112"/>
      <c r="U106" s="112"/>
      <c r="V106" s="112"/>
      <c r="W106" s="114"/>
      <c r="X106" s="107"/>
      <c r="Y106" s="53"/>
    </row>
    <row r="107" spans="1:25" ht="42.75" customHeight="1" thickTop="1" thickBot="1" x14ac:dyDescent="0.3">
      <c r="A107" s="107"/>
      <c r="B107" s="108" t="s">
        <v>75</v>
      </c>
      <c r="C107" s="197" t="s">
        <v>264</v>
      </c>
      <c r="D107" s="758" t="s">
        <v>265</v>
      </c>
      <c r="E107" s="759"/>
      <c r="F107" s="79" t="s">
        <v>237</v>
      </c>
      <c r="G107" s="109">
        <v>0</v>
      </c>
      <c r="H107" s="389">
        <v>0</v>
      </c>
      <c r="I107" s="160">
        <v>1</v>
      </c>
      <c r="J107" s="389">
        <v>0</v>
      </c>
      <c r="K107" s="389">
        <v>0</v>
      </c>
      <c r="L107" s="161">
        <v>1</v>
      </c>
      <c r="M107" s="94" t="s">
        <v>32</v>
      </c>
      <c r="N107" s="221"/>
      <c r="O107" s="242">
        <f t="shared" si="3"/>
        <v>0</v>
      </c>
      <c r="P107" s="209"/>
      <c r="Q107" s="111"/>
      <c r="R107" s="107"/>
      <c r="S107" s="112"/>
      <c r="T107" s="112"/>
      <c r="U107" s="112"/>
      <c r="V107" s="112"/>
      <c r="W107" s="114"/>
      <c r="X107" s="107"/>
      <c r="Y107" s="53"/>
    </row>
    <row r="108" spans="1:25" ht="35.25" customHeight="1" thickTop="1" thickBot="1" x14ac:dyDescent="0.3">
      <c r="A108" s="107"/>
      <c r="B108" s="375"/>
      <c r="C108" s="197" t="s">
        <v>266</v>
      </c>
      <c r="D108" s="758" t="s">
        <v>267</v>
      </c>
      <c r="E108" s="759"/>
      <c r="F108" s="79" t="s">
        <v>237</v>
      </c>
      <c r="G108" s="109"/>
      <c r="H108" s="160"/>
      <c r="I108" s="160">
        <v>7</v>
      </c>
      <c r="J108" s="160"/>
      <c r="K108" s="160"/>
      <c r="L108" s="161">
        <v>7</v>
      </c>
      <c r="M108" s="94" t="s">
        <v>32</v>
      </c>
      <c r="N108" s="221"/>
      <c r="O108" s="242"/>
      <c r="P108" s="209"/>
      <c r="Q108" s="111"/>
      <c r="R108" s="107"/>
      <c r="S108" s="112"/>
      <c r="T108" s="112"/>
      <c r="U108" s="112"/>
      <c r="V108" s="112"/>
      <c r="W108" s="114"/>
      <c r="X108" s="107"/>
      <c r="Y108" s="53"/>
    </row>
    <row r="109" spans="1:25" ht="56.25" customHeight="1" thickTop="1" thickBot="1" x14ac:dyDescent="0.3">
      <c r="A109" s="107"/>
      <c r="B109" s="375"/>
      <c r="C109" s="197" t="s">
        <v>268</v>
      </c>
      <c r="D109" s="758" t="s">
        <v>269</v>
      </c>
      <c r="E109" s="759"/>
      <c r="F109" s="79" t="s">
        <v>237</v>
      </c>
      <c r="G109" s="109"/>
      <c r="H109" s="160"/>
      <c r="I109" s="160">
        <v>40</v>
      </c>
      <c r="J109" s="160"/>
      <c r="K109" s="160"/>
      <c r="L109" s="161">
        <v>40</v>
      </c>
      <c r="M109" s="94" t="s">
        <v>32</v>
      </c>
      <c r="N109" s="221"/>
      <c r="O109" s="242"/>
      <c r="P109" s="209"/>
      <c r="Q109" s="111"/>
      <c r="R109" s="107"/>
      <c r="S109" s="112"/>
      <c r="T109" s="112"/>
      <c r="U109" s="112"/>
      <c r="V109" s="112"/>
      <c r="W109" s="114"/>
      <c r="X109" s="107"/>
      <c r="Y109" s="53"/>
    </row>
    <row r="110" spans="1:25" ht="56.25" customHeight="1" thickTop="1" thickBot="1" x14ac:dyDescent="0.3">
      <c r="A110" s="107"/>
      <c r="B110" s="375"/>
      <c r="C110" s="197" t="s">
        <v>270</v>
      </c>
      <c r="D110" s="758" t="s">
        <v>271</v>
      </c>
      <c r="E110" s="759"/>
      <c r="F110" s="79" t="s">
        <v>237</v>
      </c>
      <c r="G110" s="109"/>
      <c r="H110" s="160"/>
      <c r="I110" s="123">
        <v>1</v>
      </c>
      <c r="J110" s="160"/>
      <c r="K110" s="160"/>
      <c r="L110" s="122">
        <v>1</v>
      </c>
      <c r="M110" s="94" t="s">
        <v>45</v>
      </c>
      <c r="N110" s="221"/>
      <c r="O110" s="242"/>
      <c r="P110" s="209"/>
      <c r="Q110" s="111"/>
      <c r="R110" s="107"/>
      <c r="S110" s="112"/>
      <c r="T110" s="112"/>
      <c r="U110" s="112"/>
      <c r="V110" s="112"/>
      <c r="W110" s="114"/>
      <c r="X110" s="107"/>
      <c r="Y110" s="53"/>
    </row>
    <row r="111" spans="1:25" ht="81" customHeight="1" thickTop="1" thickBot="1" x14ac:dyDescent="0.3">
      <c r="A111" s="53"/>
      <c r="B111" s="91" t="s">
        <v>272</v>
      </c>
      <c r="C111" s="196" t="s">
        <v>273</v>
      </c>
      <c r="D111" s="175" t="s">
        <v>274</v>
      </c>
      <c r="E111" s="367" t="s">
        <v>910</v>
      </c>
      <c r="F111" s="143" t="s">
        <v>275</v>
      </c>
      <c r="G111" s="218">
        <v>0</v>
      </c>
      <c r="H111" s="306">
        <v>3244</v>
      </c>
      <c r="I111" s="306">
        <v>3244</v>
      </c>
      <c r="J111" s="306">
        <v>3244</v>
      </c>
      <c r="K111" s="306">
        <v>3244</v>
      </c>
      <c r="L111" s="308">
        <f>K111</f>
        <v>3244</v>
      </c>
      <c r="M111" s="94" t="s">
        <v>32</v>
      </c>
      <c r="N111" s="221"/>
      <c r="O111" s="242">
        <f t="shared" ref="O111:O119" si="4">+N111/L111</f>
        <v>0</v>
      </c>
      <c r="P111" s="206"/>
      <c r="Q111" s="120"/>
      <c r="R111" s="53"/>
      <c r="S111" s="57"/>
      <c r="T111" s="57"/>
      <c r="U111" s="57"/>
      <c r="V111" s="57"/>
      <c r="W111" s="57"/>
      <c r="X111" s="53"/>
      <c r="Y111" s="53"/>
    </row>
    <row r="112" spans="1:25" ht="46.5" customHeight="1" thickTop="1" thickBot="1" x14ac:dyDescent="0.3">
      <c r="A112" s="216"/>
      <c r="B112" s="217" t="s">
        <v>36</v>
      </c>
      <c r="C112" s="222" t="s">
        <v>276</v>
      </c>
      <c r="D112" s="758" t="s">
        <v>277</v>
      </c>
      <c r="E112" s="759"/>
      <c r="F112" s="79" t="s">
        <v>237</v>
      </c>
      <c r="G112" s="218">
        <v>0</v>
      </c>
      <c r="H112" s="223">
        <v>1</v>
      </c>
      <c r="I112" s="223">
        <v>0</v>
      </c>
      <c r="J112" s="223">
        <v>0</v>
      </c>
      <c r="K112" s="223">
        <v>0</v>
      </c>
      <c r="L112" s="218">
        <f>SUM(H112:K112)</f>
        <v>1</v>
      </c>
      <c r="M112" s="94" t="s">
        <v>32</v>
      </c>
      <c r="N112" s="221"/>
      <c r="O112" s="242">
        <f t="shared" si="4"/>
        <v>0</v>
      </c>
      <c r="P112" s="206"/>
      <c r="Q112" s="120"/>
      <c r="R112" s="53"/>
      <c r="S112" s="124"/>
      <c r="T112" s="124"/>
      <c r="U112" s="124"/>
      <c r="V112" s="124"/>
      <c r="W112" s="125"/>
      <c r="X112" s="53"/>
      <c r="Y112" s="53"/>
    </row>
    <row r="113" spans="1:25" ht="60.75" customHeight="1" thickTop="1" thickBot="1" x14ac:dyDescent="0.3">
      <c r="A113" s="216"/>
      <c r="B113" s="217" t="s">
        <v>50</v>
      </c>
      <c r="C113" s="222" t="s">
        <v>278</v>
      </c>
      <c r="D113" s="758" t="s">
        <v>279</v>
      </c>
      <c r="E113" s="759"/>
      <c r="F113" s="79" t="s">
        <v>237</v>
      </c>
      <c r="G113" s="218">
        <v>0</v>
      </c>
      <c r="H113" s="223">
        <v>1</v>
      </c>
      <c r="I113" s="223">
        <v>0</v>
      </c>
      <c r="J113" s="223">
        <v>0</v>
      </c>
      <c r="K113" s="223">
        <v>0</v>
      </c>
      <c r="L113" s="218">
        <f>SUM(H113:K113)</f>
        <v>1</v>
      </c>
      <c r="M113" s="94" t="s">
        <v>32</v>
      </c>
      <c r="N113" s="221"/>
      <c r="O113" s="242">
        <f t="shared" si="4"/>
        <v>0</v>
      </c>
      <c r="P113" s="206"/>
      <c r="Q113" s="120"/>
      <c r="R113" s="53"/>
      <c r="S113" s="124"/>
      <c r="T113" s="124"/>
      <c r="U113" s="124"/>
      <c r="V113" s="124"/>
      <c r="W113" s="125"/>
      <c r="X113" s="53"/>
      <c r="Y113" s="53"/>
    </row>
    <row r="114" spans="1:25" ht="42.75" customHeight="1" thickTop="1" thickBot="1" x14ac:dyDescent="0.3">
      <c r="A114" s="107"/>
      <c r="B114" s="108" t="s">
        <v>53</v>
      </c>
      <c r="C114" s="197"/>
      <c r="D114" s="785" t="s">
        <v>280</v>
      </c>
      <c r="E114" s="761"/>
      <c r="F114" s="79" t="s">
        <v>237</v>
      </c>
      <c r="G114" s="130">
        <v>0</v>
      </c>
      <c r="H114" s="131">
        <v>1</v>
      </c>
      <c r="I114" s="131">
        <v>1</v>
      </c>
      <c r="J114" s="131">
        <v>0</v>
      </c>
      <c r="K114" s="131">
        <v>0</v>
      </c>
      <c r="L114" s="130">
        <f>SUM(H114:K114)</f>
        <v>2</v>
      </c>
      <c r="M114" s="132" t="s">
        <v>32</v>
      </c>
      <c r="N114" s="319"/>
      <c r="O114" s="320">
        <f t="shared" si="4"/>
        <v>0</v>
      </c>
      <c r="P114" s="209"/>
      <c r="Q114" s="111"/>
      <c r="R114" s="107"/>
      <c r="S114" s="112"/>
      <c r="T114" s="112"/>
      <c r="U114" s="112"/>
      <c r="V114" s="112"/>
      <c r="W114" s="114"/>
      <c r="X114" s="107"/>
      <c r="Y114" s="53"/>
    </row>
    <row r="115" spans="1:25" ht="43.5" customHeight="1" thickTop="1" thickBot="1" x14ac:dyDescent="0.3">
      <c r="A115" s="107"/>
      <c r="B115" s="108" t="s">
        <v>56</v>
      </c>
      <c r="C115" s="197" t="s">
        <v>281</v>
      </c>
      <c r="D115" s="762" t="s">
        <v>282</v>
      </c>
      <c r="E115" s="761"/>
      <c r="F115" s="79" t="s">
        <v>237</v>
      </c>
      <c r="G115" s="109">
        <v>2</v>
      </c>
      <c r="H115" s="67">
        <v>1</v>
      </c>
      <c r="I115" s="67">
        <v>1</v>
      </c>
      <c r="J115" s="67">
        <v>1</v>
      </c>
      <c r="K115" s="67">
        <v>1</v>
      </c>
      <c r="L115" s="109">
        <f>SUBTOTAL(9,H115:K115)</f>
        <v>4</v>
      </c>
      <c r="M115" s="94" t="s">
        <v>32</v>
      </c>
      <c r="N115" s="221"/>
      <c r="O115" s="242">
        <f t="shared" si="4"/>
        <v>0</v>
      </c>
      <c r="P115" s="209"/>
      <c r="Q115" s="111"/>
      <c r="R115" s="107"/>
      <c r="S115" s="112"/>
      <c r="T115" s="112"/>
      <c r="U115" s="112"/>
      <c r="V115" s="112"/>
      <c r="W115" s="114"/>
      <c r="X115" s="107"/>
      <c r="Y115" s="53"/>
    </row>
    <row r="116" spans="1:25" ht="71.25" customHeight="1" thickTop="1" thickBot="1" x14ac:dyDescent="0.3">
      <c r="A116" s="107"/>
      <c r="B116" s="108" t="s">
        <v>59</v>
      </c>
      <c r="C116" s="197" t="s">
        <v>283</v>
      </c>
      <c r="D116" s="762" t="s">
        <v>284</v>
      </c>
      <c r="E116" s="761"/>
      <c r="F116" s="79" t="s">
        <v>237</v>
      </c>
      <c r="G116" s="109">
        <v>0</v>
      </c>
      <c r="H116" s="67">
        <v>2</v>
      </c>
      <c r="I116" s="67">
        <v>2</v>
      </c>
      <c r="J116" s="67">
        <v>1</v>
      </c>
      <c r="K116" s="67">
        <v>0</v>
      </c>
      <c r="L116" s="109">
        <f>SUBTOTAL(9,H116:K116)</f>
        <v>5</v>
      </c>
      <c r="M116" s="94" t="s">
        <v>32</v>
      </c>
      <c r="N116" s="221"/>
      <c r="O116" s="242">
        <f t="shared" si="4"/>
        <v>0</v>
      </c>
      <c r="P116" s="209"/>
      <c r="Q116" s="111"/>
      <c r="R116" s="107"/>
      <c r="S116" s="112"/>
      <c r="T116" s="112"/>
      <c r="U116" s="112"/>
      <c r="V116" s="112"/>
      <c r="W116" s="114"/>
      <c r="X116" s="107"/>
      <c r="Y116" s="53"/>
    </row>
    <row r="117" spans="1:25" ht="44.25" customHeight="1" thickTop="1" thickBot="1" x14ac:dyDescent="0.3">
      <c r="A117" s="107"/>
      <c r="B117" s="108" t="s">
        <v>62</v>
      </c>
      <c r="C117" s="197" t="s">
        <v>285</v>
      </c>
      <c r="D117" s="762" t="s">
        <v>286</v>
      </c>
      <c r="E117" s="761"/>
      <c r="F117" s="79" t="s">
        <v>237</v>
      </c>
      <c r="G117" s="109">
        <v>0</v>
      </c>
      <c r="H117" s="67">
        <v>1</v>
      </c>
      <c r="I117" s="67">
        <v>0</v>
      </c>
      <c r="J117" s="67">
        <v>0</v>
      </c>
      <c r="K117" s="67">
        <v>0</v>
      </c>
      <c r="L117" s="109">
        <v>1</v>
      </c>
      <c r="M117" s="94" t="s">
        <v>32</v>
      </c>
      <c r="N117" s="221"/>
      <c r="O117" s="242">
        <f t="shared" si="4"/>
        <v>0</v>
      </c>
      <c r="P117" s="209"/>
      <c r="Q117" s="111"/>
      <c r="R117" s="107"/>
      <c r="S117" s="112"/>
      <c r="T117" s="112"/>
      <c r="U117" s="112"/>
      <c r="V117" s="112"/>
      <c r="W117" s="114"/>
      <c r="X117" s="107"/>
      <c r="Y117" s="53"/>
    </row>
    <row r="118" spans="1:25" ht="42.75" customHeight="1" thickTop="1" thickBot="1" x14ac:dyDescent="0.3">
      <c r="A118" s="216"/>
      <c r="B118" s="217" t="s">
        <v>65</v>
      </c>
      <c r="C118" s="197" t="s">
        <v>287</v>
      </c>
      <c r="D118" s="762" t="s">
        <v>288</v>
      </c>
      <c r="E118" s="761"/>
      <c r="F118" s="79" t="s">
        <v>237</v>
      </c>
      <c r="G118" s="109">
        <v>0</v>
      </c>
      <c r="H118" s="67">
        <v>1</v>
      </c>
      <c r="I118" s="67">
        <v>1</v>
      </c>
      <c r="J118" s="67">
        <v>1</v>
      </c>
      <c r="K118" s="67">
        <v>1</v>
      </c>
      <c r="L118" s="109">
        <f>SUBTOTAL(9,H118:K118)</f>
        <v>4</v>
      </c>
      <c r="M118" s="94" t="s">
        <v>32</v>
      </c>
      <c r="N118" s="221"/>
      <c r="O118" s="242">
        <f t="shared" si="4"/>
        <v>0</v>
      </c>
      <c r="P118" s="209"/>
      <c r="Q118" s="111"/>
      <c r="R118" s="107"/>
      <c r="S118" s="112"/>
      <c r="T118" s="112"/>
      <c r="U118" s="112"/>
      <c r="V118" s="112"/>
      <c r="W118" s="114"/>
      <c r="X118" s="107"/>
      <c r="Y118" s="53"/>
    </row>
    <row r="119" spans="1:25" ht="42.75" customHeight="1" thickTop="1" thickBot="1" x14ac:dyDescent="0.3">
      <c r="A119" s="216"/>
      <c r="B119" s="217" t="s">
        <v>99</v>
      </c>
      <c r="C119" s="197" t="s">
        <v>289</v>
      </c>
      <c r="D119" s="796" t="s">
        <v>290</v>
      </c>
      <c r="E119" s="759"/>
      <c r="F119" s="79" t="s">
        <v>237</v>
      </c>
      <c r="G119" s="218">
        <v>0</v>
      </c>
      <c r="H119" s="223">
        <v>4</v>
      </c>
      <c r="I119" s="223">
        <v>5</v>
      </c>
      <c r="J119" s="223">
        <v>7</v>
      </c>
      <c r="K119" s="223">
        <v>10</v>
      </c>
      <c r="L119" s="218">
        <f>K119</f>
        <v>10</v>
      </c>
      <c r="M119" s="94" t="s">
        <v>32</v>
      </c>
      <c r="N119" s="221"/>
      <c r="O119" s="242">
        <f t="shared" si="4"/>
        <v>0</v>
      </c>
      <c r="P119" s="210"/>
      <c r="Q119" s="125"/>
      <c r="R119" s="53"/>
      <c r="S119" s="124"/>
      <c r="T119" s="124"/>
      <c r="U119" s="124"/>
      <c r="V119" s="124"/>
      <c r="W119" s="125"/>
      <c r="X119" s="53"/>
      <c r="Y119" s="53"/>
    </row>
    <row r="120" spans="1:25" ht="76.5" customHeight="1" thickTop="1" thickBot="1" x14ac:dyDescent="0.3">
      <c r="A120" s="245"/>
      <c r="B120" s="73" t="s">
        <v>291</v>
      </c>
      <c r="C120" s="196" t="s">
        <v>292</v>
      </c>
      <c r="D120" s="773" t="s">
        <v>293</v>
      </c>
      <c r="E120" s="764"/>
      <c r="F120" s="75" t="s">
        <v>294</v>
      </c>
      <c r="G120" s="73"/>
      <c r="H120" s="75"/>
      <c r="I120" s="75"/>
      <c r="J120" s="75"/>
      <c r="K120" s="75"/>
      <c r="L120" s="75"/>
      <c r="M120" s="76"/>
      <c r="N120" s="76"/>
      <c r="O120" s="204"/>
      <c r="P120" s="207"/>
      <c r="Q120" s="70"/>
      <c r="R120" s="70"/>
      <c r="S120" s="70"/>
      <c r="T120" s="70"/>
      <c r="U120" s="70"/>
      <c r="V120" s="70"/>
      <c r="W120" s="70"/>
      <c r="X120" s="77"/>
      <c r="Y120" s="53"/>
    </row>
    <row r="121" spans="1:25" ht="59.25" customHeight="1" thickTop="1" thickBot="1" x14ac:dyDescent="0.3">
      <c r="A121" s="53"/>
      <c r="B121" s="78" t="s">
        <v>295</v>
      </c>
      <c r="C121" s="196" t="s">
        <v>296</v>
      </c>
      <c r="D121" s="771" t="s">
        <v>297</v>
      </c>
      <c r="E121" s="764"/>
      <c r="F121" s="79" t="s">
        <v>294</v>
      </c>
      <c r="G121" s="80"/>
      <c r="H121" s="81"/>
      <c r="I121" s="81"/>
      <c r="J121" s="81"/>
      <c r="K121" s="81"/>
      <c r="L121" s="80"/>
      <c r="M121" s="81"/>
      <c r="N121" s="82"/>
      <c r="O121" s="204"/>
      <c r="P121" s="206"/>
      <c r="Q121" s="70"/>
      <c r="R121" s="53"/>
      <c r="S121" s="84"/>
      <c r="T121" s="84"/>
      <c r="U121" s="84"/>
      <c r="V121" s="84"/>
      <c r="W121" s="84"/>
      <c r="X121" s="53"/>
      <c r="Y121" s="53"/>
    </row>
    <row r="122" spans="1:25" ht="58.5" customHeight="1" thickTop="1" thickBot="1" x14ac:dyDescent="0.3">
      <c r="A122" s="53"/>
      <c r="B122" s="85" t="s">
        <v>298</v>
      </c>
      <c r="C122" s="196" t="s">
        <v>299</v>
      </c>
      <c r="D122" s="797" t="s">
        <v>300</v>
      </c>
      <c r="E122" s="764"/>
      <c r="F122" s="86" t="s">
        <v>301</v>
      </c>
      <c r="G122" s="87"/>
      <c r="H122" s="88"/>
      <c r="I122" s="88"/>
      <c r="J122" s="88"/>
      <c r="K122" s="88"/>
      <c r="L122" s="87"/>
      <c r="M122" s="88"/>
      <c r="N122" s="89"/>
      <c r="O122" s="204"/>
      <c r="P122" s="206"/>
      <c r="Q122" s="70"/>
      <c r="R122" s="53"/>
      <c r="S122" s="57"/>
      <c r="T122" s="57"/>
      <c r="U122" s="57"/>
      <c r="V122" s="57"/>
      <c r="W122" s="57"/>
      <c r="X122" s="53"/>
      <c r="Y122" s="53"/>
    </row>
    <row r="123" spans="1:25" ht="62.25" customHeight="1" thickTop="1" thickBot="1" x14ac:dyDescent="0.3">
      <c r="A123" s="53"/>
      <c r="B123" s="799" t="s">
        <v>302</v>
      </c>
      <c r="C123" s="196" t="s">
        <v>303</v>
      </c>
      <c r="D123" s="804" t="s">
        <v>304</v>
      </c>
      <c r="E123" s="376" t="s">
        <v>305</v>
      </c>
      <c r="F123" s="86" t="s">
        <v>301</v>
      </c>
      <c r="G123" s="163">
        <v>0</v>
      </c>
      <c r="H123" s="388">
        <v>0</v>
      </c>
      <c r="I123" s="164">
        <v>2</v>
      </c>
      <c r="J123" s="388">
        <v>0</v>
      </c>
      <c r="K123" s="388">
        <v>0</v>
      </c>
      <c r="L123" s="162">
        <f>SUM(H123:K123)</f>
        <v>2</v>
      </c>
      <c r="M123" s="94" t="s">
        <v>32</v>
      </c>
      <c r="N123" s="95"/>
      <c r="O123" s="204">
        <f>+N123/L123</f>
        <v>0</v>
      </c>
      <c r="P123" s="206"/>
      <c r="Q123" s="120"/>
      <c r="R123" s="53"/>
      <c r="S123" s="57"/>
      <c r="T123" s="57"/>
      <c r="U123" s="57"/>
      <c r="V123" s="57"/>
      <c r="W123" s="57"/>
      <c r="X123" s="53"/>
      <c r="Y123" s="53"/>
    </row>
    <row r="124" spans="1:25" ht="66" customHeight="1" thickTop="1" thickBot="1" x14ac:dyDescent="0.3">
      <c r="A124" s="53"/>
      <c r="B124" s="800"/>
      <c r="C124" s="196" t="s">
        <v>306</v>
      </c>
      <c r="D124" s="805"/>
      <c r="E124" s="377" t="s">
        <v>307</v>
      </c>
      <c r="F124" s="86" t="s">
        <v>301</v>
      </c>
      <c r="G124" s="163">
        <v>0</v>
      </c>
      <c r="H124" s="164">
        <v>2</v>
      </c>
      <c r="I124" s="164">
        <v>2</v>
      </c>
      <c r="J124" s="164">
        <v>2</v>
      </c>
      <c r="K124" s="164">
        <v>2</v>
      </c>
      <c r="L124" s="162">
        <f>SUM(H124:K124)</f>
        <v>8</v>
      </c>
      <c r="M124" s="94" t="s">
        <v>32</v>
      </c>
      <c r="N124" s="95"/>
      <c r="O124" s="204">
        <f>+N124/L124</f>
        <v>0</v>
      </c>
      <c r="P124" s="206"/>
      <c r="Q124" s="120"/>
      <c r="R124" s="53"/>
      <c r="S124" s="57"/>
      <c r="T124" s="57"/>
      <c r="U124" s="57"/>
      <c r="V124" s="57"/>
      <c r="W124" s="57"/>
      <c r="X124" s="53"/>
      <c r="Y124" s="53"/>
    </row>
    <row r="125" spans="1:25" ht="52.5" customHeight="1" thickTop="1" thickBot="1" x14ac:dyDescent="0.3">
      <c r="A125" s="216"/>
      <c r="B125" s="801"/>
      <c r="C125" s="196" t="s">
        <v>308</v>
      </c>
      <c r="D125" s="806"/>
      <c r="E125" s="371" t="s">
        <v>309</v>
      </c>
      <c r="F125" s="166" t="s">
        <v>301</v>
      </c>
      <c r="G125" s="167"/>
      <c r="H125" s="168"/>
      <c r="I125" s="169">
        <v>0.85</v>
      </c>
      <c r="J125" s="169">
        <v>0.85</v>
      </c>
      <c r="K125" s="169">
        <v>0.85</v>
      </c>
      <c r="L125" s="169">
        <v>0.85</v>
      </c>
      <c r="M125" s="170" t="s">
        <v>45</v>
      </c>
      <c r="N125" s="171"/>
      <c r="O125" s="204"/>
      <c r="P125" s="206"/>
      <c r="Q125" s="120"/>
      <c r="R125" s="53"/>
      <c r="S125" s="57"/>
      <c r="T125" s="57"/>
      <c r="U125" s="57"/>
      <c r="V125" s="57"/>
      <c r="W125" s="57"/>
      <c r="X125" s="53"/>
      <c r="Y125" s="53"/>
    </row>
    <row r="126" spans="1:25" ht="44.25" customHeight="1" thickTop="1" thickBot="1" x14ac:dyDescent="0.3">
      <c r="A126" s="216"/>
      <c r="B126" s="378"/>
      <c r="C126" s="233" t="s">
        <v>310</v>
      </c>
      <c r="D126" s="758" t="s">
        <v>311</v>
      </c>
      <c r="E126" s="759"/>
      <c r="F126" s="79" t="s">
        <v>301</v>
      </c>
      <c r="G126" s="312">
        <v>1</v>
      </c>
      <c r="H126" s="313">
        <v>1</v>
      </c>
      <c r="I126" s="313">
        <v>1</v>
      </c>
      <c r="J126" s="313">
        <v>1</v>
      </c>
      <c r="K126" s="313">
        <v>1</v>
      </c>
      <c r="L126" s="312">
        <v>1</v>
      </c>
      <c r="M126" s="94" t="s">
        <v>32</v>
      </c>
      <c r="N126" s="221"/>
      <c r="O126" s="242"/>
      <c r="P126" s="206"/>
      <c r="Q126" s="120"/>
      <c r="R126" s="53"/>
      <c r="S126" s="57"/>
      <c r="T126" s="57"/>
      <c r="U126" s="57"/>
      <c r="V126" s="57"/>
      <c r="W126" s="57"/>
      <c r="X126" s="53"/>
      <c r="Y126" s="53"/>
    </row>
    <row r="127" spans="1:25" ht="48" customHeight="1" thickTop="1" thickBot="1" x14ac:dyDescent="0.3">
      <c r="A127" s="216"/>
      <c r="B127" s="217" t="s">
        <v>78</v>
      </c>
      <c r="C127" s="222" t="s">
        <v>312</v>
      </c>
      <c r="D127" s="758" t="s">
        <v>313</v>
      </c>
      <c r="E127" s="759"/>
      <c r="F127" s="79" t="s">
        <v>301</v>
      </c>
      <c r="G127" s="109">
        <v>0</v>
      </c>
      <c r="H127" s="67">
        <v>0</v>
      </c>
      <c r="I127" s="67">
        <v>2</v>
      </c>
      <c r="J127" s="67">
        <v>0</v>
      </c>
      <c r="K127" s="67">
        <v>0</v>
      </c>
      <c r="L127" s="109">
        <v>2</v>
      </c>
      <c r="M127" s="94" t="s">
        <v>32</v>
      </c>
      <c r="N127" s="221"/>
      <c r="O127" s="242">
        <f t="shared" ref="O127:O144" si="5">+N127/L127</f>
        <v>0</v>
      </c>
      <c r="P127" s="226"/>
      <c r="Q127" s="309"/>
      <c r="R127" s="53"/>
      <c r="S127" s="125"/>
      <c r="T127" s="124"/>
      <c r="U127" s="124"/>
      <c r="V127" s="124"/>
      <c r="W127" s="145"/>
      <c r="X127" s="53"/>
      <c r="Y127" s="53"/>
    </row>
    <row r="128" spans="1:25" ht="42" customHeight="1" thickTop="1" thickBot="1" x14ac:dyDescent="0.3">
      <c r="A128" s="216"/>
      <c r="B128" s="217" t="s">
        <v>75</v>
      </c>
      <c r="C128" s="222" t="s">
        <v>314</v>
      </c>
      <c r="D128" s="758" t="s">
        <v>315</v>
      </c>
      <c r="E128" s="759"/>
      <c r="F128" s="79" t="s">
        <v>301</v>
      </c>
      <c r="G128" s="109">
        <v>0</v>
      </c>
      <c r="H128" s="67">
        <v>2</v>
      </c>
      <c r="I128" s="67">
        <v>2</v>
      </c>
      <c r="J128" s="67">
        <v>2</v>
      </c>
      <c r="K128" s="67">
        <v>2</v>
      </c>
      <c r="L128" s="109">
        <v>8</v>
      </c>
      <c r="M128" s="94" t="s">
        <v>32</v>
      </c>
      <c r="N128" s="221"/>
      <c r="O128" s="242">
        <f t="shared" si="5"/>
        <v>0</v>
      </c>
      <c r="P128" s="226"/>
      <c r="Q128" s="309"/>
      <c r="R128" s="53"/>
      <c r="S128" s="125"/>
      <c r="T128" s="124"/>
      <c r="U128" s="124"/>
      <c r="V128" s="124"/>
      <c r="W128" s="145"/>
      <c r="X128" s="53"/>
      <c r="Y128" s="53"/>
    </row>
    <row r="129" spans="1:25" ht="51" customHeight="1" thickTop="1" thickBot="1" x14ac:dyDescent="0.3">
      <c r="A129" s="216"/>
      <c r="B129" s="217" t="s">
        <v>33</v>
      </c>
      <c r="C129" s="222" t="s">
        <v>316</v>
      </c>
      <c r="D129" s="758" t="s">
        <v>317</v>
      </c>
      <c r="E129" s="759"/>
      <c r="F129" s="79" t="s">
        <v>301</v>
      </c>
      <c r="G129" s="218">
        <v>750</v>
      </c>
      <c r="H129" s="223">
        <v>750</v>
      </c>
      <c r="I129" s="223">
        <v>0</v>
      </c>
      <c r="J129" s="223">
        <v>300</v>
      </c>
      <c r="K129" s="223">
        <v>0</v>
      </c>
      <c r="L129" s="218">
        <f>SUM(H129:K129)</f>
        <v>1050</v>
      </c>
      <c r="M129" s="94" t="s">
        <v>32</v>
      </c>
      <c r="N129" s="221"/>
      <c r="O129" s="242">
        <f t="shared" si="5"/>
        <v>0</v>
      </c>
      <c r="P129" s="310"/>
      <c r="Q129" s="309"/>
      <c r="R129" s="53"/>
      <c r="S129" s="124"/>
      <c r="T129" s="124"/>
      <c r="U129" s="124"/>
      <c r="V129" s="124"/>
      <c r="W129" s="125"/>
      <c r="X129" s="53"/>
      <c r="Y129" s="53"/>
    </row>
    <row r="130" spans="1:25" ht="33" customHeight="1" thickTop="1" thickBot="1" x14ac:dyDescent="0.3">
      <c r="A130" s="216"/>
      <c r="B130" s="217" t="s">
        <v>36</v>
      </c>
      <c r="C130" s="222" t="s">
        <v>318</v>
      </c>
      <c r="D130" s="758" t="s">
        <v>319</v>
      </c>
      <c r="E130" s="759"/>
      <c r="F130" s="79" t="s">
        <v>301</v>
      </c>
      <c r="G130" s="218">
        <v>0</v>
      </c>
      <c r="H130" s="223">
        <v>1200</v>
      </c>
      <c r="I130" s="223">
        <v>2400</v>
      </c>
      <c r="J130" s="223">
        <v>1200</v>
      </c>
      <c r="K130" s="223">
        <v>1200</v>
      </c>
      <c r="L130" s="218">
        <v>4800</v>
      </c>
      <c r="M130" s="94" t="s">
        <v>32</v>
      </c>
      <c r="N130" s="221"/>
      <c r="O130" s="242">
        <f t="shared" si="5"/>
        <v>0</v>
      </c>
      <c r="P130" s="310"/>
      <c r="Q130" s="309"/>
      <c r="R130" s="53"/>
      <c r="S130" s="124"/>
      <c r="T130" s="124"/>
      <c r="U130" s="124"/>
      <c r="V130" s="124"/>
      <c r="W130" s="125"/>
      <c r="X130" s="53"/>
      <c r="Y130" s="53"/>
    </row>
    <row r="131" spans="1:25" ht="31.5" customHeight="1" thickTop="1" thickBot="1" x14ac:dyDescent="0.3">
      <c r="A131" s="216"/>
      <c r="B131" s="217" t="s">
        <v>50</v>
      </c>
      <c r="C131" s="222" t="s">
        <v>320</v>
      </c>
      <c r="D131" s="758" t="s">
        <v>321</v>
      </c>
      <c r="E131" s="759"/>
      <c r="F131" s="79" t="s">
        <v>301</v>
      </c>
      <c r="G131" s="218">
        <v>0</v>
      </c>
      <c r="H131" s="223">
        <v>8000</v>
      </c>
      <c r="I131" s="223">
        <v>5000</v>
      </c>
      <c r="J131" s="223">
        <v>5000</v>
      </c>
      <c r="K131" s="223">
        <v>5000</v>
      </c>
      <c r="L131" s="218">
        <f>+MAX(H131:K131)</f>
        <v>8000</v>
      </c>
      <c r="M131" s="94" t="s">
        <v>32</v>
      </c>
      <c r="N131" s="221"/>
      <c r="O131" s="242">
        <f t="shared" si="5"/>
        <v>0</v>
      </c>
      <c r="P131" s="310"/>
      <c r="Q131" s="309"/>
      <c r="R131" s="53"/>
      <c r="S131" s="124"/>
      <c r="T131" s="124"/>
      <c r="U131" s="124"/>
      <c r="V131" s="124"/>
      <c r="W131" s="125"/>
      <c r="X131" s="53"/>
      <c r="Y131" s="53"/>
    </row>
    <row r="132" spans="1:25" ht="49.5" customHeight="1" thickTop="1" thickBot="1" x14ac:dyDescent="0.3">
      <c r="A132" s="216"/>
      <c r="B132" s="217" t="s">
        <v>53</v>
      </c>
      <c r="C132" s="222" t="s">
        <v>322</v>
      </c>
      <c r="D132" s="758" t="s">
        <v>323</v>
      </c>
      <c r="E132" s="759"/>
      <c r="F132" s="79" t="s">
        <v>301</v>
      </c>
      <c r="G132" s="218">
        <v>0</v>
      </c>
      <c r="H132" s="223">
        <v>120</v>
      </c>
      <c r="I132" s="223">
        <v>120</v>
      </c>
      <c r="J132" s="223">
        <v>120</v>
      </c>
      <c r="K132" s="223">
        <v>120</v>
      </c>
      <c r="L132" s="218">
        <v>480</v>
      </c>
      <c r="M132" s="94" t="s">
        <v>32</v>
      </c>
      <c r="N132" s="221"/>
      <c r="O132" s="242">
        <f t="shared" si="5"/>
        <v>0</v>
      </c>
      <c r="P132" s="310"/>
      <c r="Q132" s="309"/>
      <c r="R132" s="53"/>
      <c r="S132" s="124"/>
      <c r="T132" s="124"/>
      <c r="U132" s="124"/>
      <c r="V132" s="124"/>
      <c r="W132" s="125"/>
      <c r="X132" s="53"/>
      <c r="Y132" s="53"/>
    </row>
    <row r="133" spans="1:25" ht="49.5" customHeight="1" thickTop="1" thickBot="1" x14ac:dyDescent="0.3">
      <c r="A133" s="216"/>
      <c r="B133" s="217" t="s">
        <v>56</v>
      </c>
      <c r="C133" s="222" t="s">
        <v>324</v>
      </c>
      <c r="D133" s="758" t="s">
        <v>325</v>
      </c>
      <c r="E133" s="759"/>
      <c r="F133" s="79" t="s">
        <v>301</v>
      </c>
      <c r="G133" s="218">
        <v>0</v>
      </c>
      <c r="H133" s="223">
        <v>1272</v>
      </c>
      <c r="I133" s="223">
        <v>1272</v>
      </c>
      <c r="J133" s="223">
        <v>1272</v>
      </c>
      <c r="K133" s="223">
        <v>1272</v>
      </c>
      <c r="L133" s="218">
        <v>5088</v>
      </c>
      <c r="M133" s="94" t="s">
        <v>32</v>
      </c>
      <c r="N133" s="221"/>
      <c r="O133" s="242">
        <f t="shared" si="5"/>
        <v>0</v>
      </c>
      <c r="P133" s="310"/>
      <c r="Q133" s="309"/>
      <c r="R133" s="53"/>
      <c r="S133" s="124"/>
      <c r="T133" s="124"/>
      <c r="U133" s="124"/>
      <c r="V133" s="124"/>
      <c r="W133" s="125"/>
      <c r="X133" s="53"/>
      <c r="Y133" s="53"/>
    </row>
    <row r="134" spans="1:25" ht="36" customHeight="1" thickTop="1" thickBot="1" x14ac:dyDescent="0.3">
      <c r="A134" s="216"/>
      <c r="B134" s="217" t="s">
        <v>99</v>
      </c>
      <c r="C134" s="222" t="s">
        <v>326</v>
      </c>
      <c r="D134" s="758" t="s">
        <v>327</v>
      </c>
      <c r="E134" s="759"/>
      <c r="F134" s="79" t="s">
        <v>301</v>
      </c>
      <c r="G134" s="218">
        <v>0</v>
      </c>
      <c r="H134" s="223">
        <v>3</v>
      </c>
      <c r="I134" s="223">
        <v>0</v>
      </c>
      <c r="J134" s="223">
        <v>0</v>
      </c>
      <c r="K134" s="223">
        <v>0</v>
      </c>
      <c r="L134" s="308">
        <f>+MAX(H134:K134)</f>
        <v>3</v>
      </c>
      <c r="M134" s="94" t="s">
        <v>32</v>
      </c>
      <c r="N134" s="221"/>
      <c r="O134" s="242">
        <f t="shared" si="5"/>
        <v>0</v>
      </c>
      <c r="P134" s="311"/>
      <c r="Q134" s="231"/>
      <c r="R134" s="53"/>
      <c r="S134" s="53"/>
      <c r="T134" s="53"/>
      <c r="U134" s="53"/>
      <c r="V134" s="124"/>
      <c r="W134" s="125"/>
      <c r="X134" s="53"/>
      <c r="Y134" s="53"/>
    </row>
    <row r="135" spans="1:25" ht="49.5" customHeight="1" thickTop="1" thickBot="1" x14ac:dyDescent="0.3">
      <c r="A135" s="216"/>
      <c r="B135" s="217" t="s">
        <v>59</v>
      </c>
      <c r="C135" s="222" t="s">
        <v>328</v>
      </c>
      <c r="D135" s="758" t="s">
        <v>329</v>
      </c>
      <c r="E135" s="759"/>
      <c r="F135" s="79" t="s">
        <v>301</v>
      </c>
      <c r="G135" s="218">
        <v>0</v>
      </c>
      <c r="H135" s="223">
        <v>780</v>
      </c>
      <c r="I135" s="223">
        <v>300</v>
      </c>
      <c r="J135" s="223">
        <v>300</v>
      </c>
      <c r="K135" s="223">
        <v>300</v>
      </c>
      <c r="L135" s="218">
        <f>SUM(H135:K135)</f>
        <v>1680</v>
      </c>
      <c r="M135" s="94" t="s">
        <v>32</v>
      </c>
      <c r="N135" s="221"/>
      <c r="O135" s="242">
        <f t="shared" si="5"/>
        <v>0</v>
      </c>
      <c r="P135" s="310"/>
      <c r="Q135" s="309"/>
      <c r="R135" s="53"/>
      <c r="S135" s="124"/>
      <c r="T135" s="124"/>
      <c r="U135" s="124"/>
      <c r="V135" s="124"/>
      <c r="W135" s="125"/>
      <c r="X135" s="53"/>
      <c r="Y135" s="53"/>
    </row>
    <row r="136" spans="1:25" ht="54.75" customHeight="1" thickTop="1" thickBot="1" x14ac:dyDescent="0.3">
      <c r="A136" s="216"/>
      <c r="B136" s="217" t="s">
        <v>62</v>
      </c>
      <c r="C136" s="222" t="s">
        <v>330</v>
      </c>
      <c r="D136" s="758" t="s">
        <v>331</v>
      </c>
      <c r="E136" s="759"/>
      <c r="F136" s="79" t="s">
        <v>301</v>
      </c>
      <c r="G136" s="218">
        <v>0</v>
      </c>
      <c r="H136" s="387">
        <v>0</v>
      </c>
      <c r="I136" s="306">
        <v>100</v>
      </c>
      <c r="J136" s="387">
        <v>0</v>
      </c>
      <c r="K136" s="387">
        <v>0</v>
      </c>
      <c r="L136" s="308">
        <f>+I136</f>
        <v>100</v>
      </c>
      <c r="M136" s="94" t="s">
        <v>32</v>
      </c>
      <c r="N136" s="221"/>
      <c r="O136" s="242">
        <f t="shared" si="5"/>
        <v>0</v>
      </c>
      <c r="P136" s="310"/>
      <c r="Q136" s="309"/>
      <c r="R136" s="53"/>
      <c r="S136" s="124"/>
      <c r="T136" s="124"/>
      <c r="U136" s="124"/>
      <c r="V136" s="124"/>
      <c r="W136" s="125"/>
      <c r="X136" s="53"/>
      <c r="Y136" s="53"/>
    </row>
    <row r="137" spans="1:25" ht="49.5" customHeight="1" thickTop="1" thickBot="1" x14ac:dyDescent="0.3">
      <c r="A137" s="216"/>
      <c r="B137" s="217" t="s">
        <v>65</v>
      </c>
      <c r="C137" s="222" t="s">
        <v>332</v>
      </c>
      <c r="D137" s="758" t="s">
        <v>333</v>
      </c>
      <c r="E137" s="759"/>
      <c r="F137" s="79" t="s">
        <v>301</v>
      </c>
      <c r="G137" s="220">
        <v>0</v>
      </c>
      <c r="H137" s="219">
        <v>1</v>
      </c>
      <c r="I137" s="219">
        <v>1</v>
      </c>
      <c r="J137" s="219">
        <v>1</v>
      </c>
      <c r="K137" s="219">
        <v>1</v>
      </c>
      <c r="L137" s="219">
        <v>1</v>
      </c>
      <c r="M137" s="94" t="s">
        <v>45</v>
      </c>
      <c r="N137" s="221"/>
      <c r="O137" s="242">
        <f t="shared" si="5"/>
        <v>0</v>
      </c>
      <c r="P137" s="310"/>
      <c r="Q137" s="309"/>
      <c r="R137" s="53"/>
      <c r="S137" s="124"/>
      <c r="T137" s="124"/>
      <c r="U137" s="124"/>
      <c r="V137" s="124"/>
      <c r="W137" s="125"/>
      <c r="X137" s="53"/>
      <c r="Y137" s="53"/>
    </row>
    <row r="138" spans="1:25" ht="47.25" customHeight="1" thickTop="1" thickBot="1" x14ac:dyDescent="0.3">
      <c r="A138" s="216"/>
      <c r="B138" s="217" t="s">
        <v>334</v>
      </c>
      <c r="C138" s="222" t="s">
        <v>335</v>
      </c>
      <c r="D138" s="758" t="s">
        <v>336</v>
      </c>
      <c r="E138" s="759"/>
      <c r="F138" s="79" t="s">
        <v>337</v>
      </c>
      <c r="G138" s="218">
        <v>0</v>
      </c>
      <c r="H138" s="223">
        <v>1</v>
      </c>
      <c r="I138" s="223">
        <v>0</v>
      </c>
      <c r="J138" s="223">
        <v>0</v>
      </c>
      <c r="K138" s="223">
        <v>0</v>
      </c>
      <c r="L138" s="218">
        <v>1</v>
      </c>
      <c r="M138" s="94" t="s">
        <v>32</v>
      </c>
      <c r="N138" s="221"/>
      <c r="O138" s="242">
        <f t="shared" si="5"/>
        <v>0</v>
      </c>
      <c r="P138" s="310"/>
      <c r="Q138" s="230"/>
      <c r="R138" s="172"/>
      <c r="S138" s="174"/>
      <c r="T138" s="174"/>
      <c r="U138" s="174"/>
      <c r="V138" s="174"/>
      <c r="W138" s="173"/>
      <c r="X138" s="172"/>
      <c r="Y138" s="53"/>
    </row>
    <row r="139" spans="1:25" ht="59.25" customHeight="1" thickTop="1" thickBot="1" x14ac:dyDescent="0.3">
      <c r="A139" s="53"/>
      <c r="B139" s="151" t="s">
        <v>338</v>
      </c>
      <c r="C139" s="196" t="s">
        <v>339</v>
      </c>
      <c r="D139" s="152" t="s">
        <v>340</v>
      </c>
      <c r="E139" s="367" t="s">
        <v>341</v>
      </c>
      <c r="F139" s="86" t="s">
        <v>301</v>
      </c>
      <c r="G139" s="220">
        <v>0</v>
      </c>
      <c r="H139" s="219">
        <v>1</v>
      </c>
      <c r="I139" s="219">
        <v>1</v>
      </c>
      <c r="J139" s="219">
        <v>1</v>
      </c>
      <c r="K139" s="219">
        <v>1</v>
      </c>
      <c r="L139" s="220">
        <f>K139</f>
        <v>1</v>
      </c>
      <c r="M139" s="94" t="s">
        <v>45</v>
      </c>
      <c r="N139" s="221"/>
      <c r="O139" s="242">
        <f t="shared" si="5"/>
        <v>0</v>
      </c>
      <c r="P139" s="206"/>
      <c r="Q139" s="120"/>
      <c r="R139" s="53"/>
      <c r="S139" s="57"/>
      <c r="T139" s="57"/>
      <c r="U139" s="57"/>
      <c r="V139" s="57"/>
      <c r="W139" s="57"/>
      <c r="X139" s="53"/>
      <c r="Y139" s="53"/>
    </row>
    <row r="140" spans="1:25" ht="36" customHeight="1" thickTop="1" thickBot="1" x14ac:dyDescent="0.3">
      <c r="A140" s="107"/>
      <c r="B140" s="108" t="s">
        <v>33</v>
      </c>
      <c r="C140" s="197" t="s">
        <v>342</v>
      </c>
      <c r="D140" s="763" t="s">
        <v>343</v>
      </c>
      <c r="E140" s="764"/>
      <c r="F140" s="79" t="s">
        <v>301</v>
      </c>
      <c r="G140" s="109">
        <v>1</v>
      </c>
      <c r="H140" s="67">
        <v>0</v>
      </c>
      <c r="I140" s="67">
        <v>1</v>
      </c>
      <c r="J140" s="67">
        <v>0</v>
      </c>
      <c r="K140" s="67">
        <v>0</v>
      </c>
      <c r="L140" s="109">
        <f>SUM(H140:K140)</f>
        <v>1</v>
      </c>
      <c r="M140" s="94" t="s">
        <v>32</v>
      </c>
      <c r="N140" s="221"/>
      <c r="O140" s="242">
        <f t="shared" si="5"/>
        <v>0</v>
      </c>
      <c r="P140" s="206"/>
      <c r="Q140" s="120"/>
      <c r="R140" s="53"/>
      <c r="S140" s="124"/>
      <c r="T140" s="124"/>
      <c r="U140" s="124"/>
      <c r="V140" s="124"/>
      <c r="W140" s="125"/>
      <c r="X140" s="53"/>
      <c r="Y140" s="53"/>
    </row>
    <row r="141" spans="1:25" ht="42" customHeight="1" thickTop="1" thickBot="1" x14ac:dyDescent="0.3">
      <c r="A141" s="107"/>
      <c r="B141" s="108" t="s">
        <v>36</v>
      </c>
      <c r="C141" s="197" t="s">
        <v>344</v>
      </c>
      <c r="D141" s="763" t="s">
        <v>345</v>
      </c>
      <c r="E141" s="764"/>
      <c r="F141" s="79" t="s">
        <v>301</v>
      </c>
      <c r="G141" s="109">
        <v>0</v>
      </c>
      <c r="H141" s="67">
        <v>0</v>
      </c>
      <c r="I141" s="67">
        <v>1</v>
      </c>
      <c r="J141" s="67">
        <v>1</v>
      </c>
      <c r="K141" s="67">
        <v>1</v>
      </c>
      <c r="L141" s="109">
        <f>SUM(H141:K141)</f>
        <v>3</v>
      </c>
      <c r="M141" s="94" t="s">
        <v>32</v>
      </c>
      <c r="N141" s="221"/>
      <c r="O141" s="242">
        <f t="shared" si="5"/>
        <v>0</v>
      </c>
      <c r="P141" s="206"/>
      <c r="Q141" s="120"/>
      <c r="R141" s="53"/>
      <c r="S141" s="124"/>
      <c r="T141" s="124"/>
      <c r="U141" s="124"/>
      <c r="V141" s="124"/>
      <c r="W141" s="125"/>
      <c r="X141" s="53"/>
      <c r="Y141" s="53"/>
    </row>
    <row r="142" spans="1:25" ht="69" customHeight="1" thickTop="1" thickBot="1" x14ac:dyDescent="0.3">
      <c r="A142" s="53"/>
      <c r="B142" s="151" t="s">
        <v>346</v>
      </c>
      <c r="C142" s="196" t="s">
        <v>347</v>
      </c>
      <c r="D142" s="175" t="s">
        <v>348</v>
      </c>
      <c r="E142" s="367" t="s">
        <v>349</v>
      </c>
      <c r="F142" s="86" t="s">
        <v>301</v>
      </c>
      <c r="G142" s="220">
        <v>0</v>
      </c>
      <c r="H142" s="219">
        <v>1</v>
      </c>
      <c r="I142" s="219">
        <v>1</v>
      </c>
      <c r="J142" s="219">
        <v>1</v>
      </c>
      <c r="K142" s="219">
        <v>1</v>
      </c>
      <c r="L142" s="220">
        <f>K142</f>
        <v>1</v>
      </c>
      <c r="M142" s="94" t="s">
        <v>45</v>
      </c>
      <c r="N142" s="221"/>
      <c r="O142" s="242">
        <f t="shared" si="5"/>
        <v>0</v>
      </c>
      <c r="P142" s="206"/>
      <c r="Q142" s="120"/>
      <c r="R142" s="53"/>
      <c r="S142" s="57"/>
      <c r="T142" s="57"/>
      <c r="U142" s="57"/>
      <c r="V142" s="57"/>
      <c r="W142" s="57"/>
      <c r="X142" s="53"/>
      <c r="Y142" s="53"/>
    </row>
    <row r="143" spans="1:25" ht="53.25" customHeight="1" thickTop="1" thickBot="1" x14ac:dyDescent="0.3">
      <c r="A143" s="98"/>
      <c r="B143" s="379" t="s">
        <v>33</v>
      </c>
      <c r="C143" s="197" t="s">
        <v>350</v>
      </c>
      <c r="D143" s="758" t="s">
        <v>351</v>
      </c>
      <c r="E143" s="759"/>
      <c r="F143" s="79" t="s">
        <v>301</v>
      </c>
      <c r="G143" s="218">
        <v>900</v>
      </c>
      <c r="H143" s="223">
        <v>1200</v>
      </c>
      <c r="I143" s="223">
        <v>1700</v>
      </c>
      <c r="J143" s="223">
        <v>1200</v>
      </c>
      <c r="K143" s="223">
        <v>1200</v>
      </c>
      <c r="L143" s="218">
        <f>SUM(H143:K143)</f>
        <v>5300</v>
      </c>
      <c r="M143" s="94" t="s">
        <v>32</v>
      </c>
      <c r="N143" s="221"/>
      <c r="O143" s="242">
        <f t="shared" si="5"/>
        <v>0</v>
      </c>
      <c r="P143" s="210"/>
      <c r="Q143" s="125"/>
      <c r="R143" s="53"/>
      <c r="S143" s="124"/>
      <c r="T143" s="124"/>
      <c r="U143" s="124"/>
      <c r="V143" s="124"/>
      <c r="W143" s="125"/>
      <c r="X143" s="53"/>
      <c r="Y143" s="53"/>
    </row>
    <row r="144" spans="1:25" ht="51" customHeight="1" thickTop="1" thickBot="1" x14ac:dyDescent="0.3">
      <c r="A144" s="107"/>
      <c r="B144" s="108" t="s">
        <v>36</v>
      </c>
      <c r="C144" s="197" t="s">
        <v>352</v>
      </c>
      <c r="D144" s="762" t="s">
        <v>353</v>
      </c>
      <c r="E144" s="761"/>
      <c r="F144" s="79" t="s">
        <v>301</v>
      </c>
      <c r="G144" s="109">
        <v>9</v>
      </c>
      <c r="H144" s="67">
        <v>10</v>
      </c>
      <c r="I144" s="223">
        <v>23</v>
      </c>
      <c r="J144" s="67">
        <v>10</v>
      </c>
      <c r="K144" s="67">
        <v>10</v>
      </c>
      <c r="L144" s="109">
        <f>SUM(G144:K144)</f>
        <v>62</v>
      </c>
      <c r="M144" s="94" t="s">
        <v>32</v>
      </c>
      <c r="N144" s="221"/>
      <c r="O144" s="242">
        <f t="shared" si="5"/>
        <v>0</v>
      </c>
      <c r="P144" s="206"/>
      <c r="Q144" s="120"/>
      <c r="R144" s="53"/>
      <c r="S144" s="124"/>
      <c r="T144" s="124"/>
      <c r="U144" s="124"/>
      <c r="V144" s="124"/>
      <c r="W144" s="125"/>
      <c r="X144" s="53"/>
      <c r="Y144" s="53"/>
    </row>
    <row r="145" spans="1:25" ht="76.5" customHeight="1" thickTop="1" thickBot="1" x14ac:dyDescent="0.3">
      <c r="A145" s="53"/>
      <c r="B145" s="85" t="s">
        <v>354</v>
      </c>
      <c r="C145" s="196" t="s">
        <v>355</v>
      </c>
      <c r="D145" s="770" t="s">
        <v>356</v>
      </c>
      <c r="E145" s="761"/>
      <c r="F145" s="63" t="s">
        <v>357</v>
      </c>
      <c r="G145" s="87"/>
      <c r="H145" s="88"/>
      <c r="I145" s="88"/>
      <c r="J145" s="88"/>
      <c r="K145" s="88"/>
      <c r="L145" s="87"/>
      <c r="M145" s="88"/>
      <c r="N145" s="221"/>
      <c r="O145" s="242"/>
      <c r="P145" s="206"/>
      <c r="Q145" s="70"/>
      <c r="R145" s="53"/>
      <c r="S145" s="57"/>
      <c r="T145" s="57"/>
      <c r="U145" s="57"/>
      <c r="V145" s="57"/>
      <c r="W145" s="57"/>
      <c r="X145" s="53"/>
      <c r="Y145" s="53"/>
    </row>
    <row r="146" spans="1:25" ht="59.25" customHeight="1" thickTop="1" thickBot="1" x14ac:dyDescent="0.3">
      <c r="A146" s="53"/>
      <c r="B146" s="381" t="s">
        <v>358</v>
      </c>
      <c r="C146" s="196" t="s">
        <v>359</v>
      </c>
      <c r="D146" s="363" t="s">
        <v>360</v>
      </c>
      <c r="E146" s="367" t="s">
        <v>361</v>
      </c>
      <c r="F146" s="63" t="s">
        <v>357</v>
      </c>
      <c r="G146" s="116">
        <v>0</v>
      </c>
      <c r="H146" s="117">
        <v>1</v>
      </c>
      <c r="I146" s="117">
        <v>1</v>
      </c>
      <c r="J146" s="117">
        <v>1</v>
      </c>
      <c r="K146" s="117">
        <v>1</v>
      </c>
      <c r="L146" s="116">
        <f>K146</f>
        <v>1</v>
      </c>
      <c r="M146" s="94" t="s">
        <v>45</v>
      </c>
      <c r="N146" s="221"/>
      <c r="O146" s="242">
        <f t="shared" ref="O146:O154" si="6">+N146/L146</f>
        <v>0</v>
      </c>
      <c r="P146" s="206"/>
      <c r="Q146" s="120"/>
      <c r="R146" s="53"/>
      <c r="S146" s="57"/>
      <c r="T146" s="57"/>
      <c r="U146" s="57"/>
      <c r="V146" s="57"/>
      <c r="W146" s="57"/>
      <c r="X146" s="53"/>
      <c r="Y146" s="53"/>
    </row>
    <row r="147" spans="1:25" ht="49.5" customHeight="1" thickTop="1" thickBot="1" x14ac:dyDescent="0.3">
      <c r="A147" s="107"/>
      <c r="B147" s="108" t="s">
        <v>33</v>
      </c>
      <c r="C147" s="197" t="s">
        <v>362</v>
      </c>
      <c r="D147" s="763" t="s">
        <v>363</v>
      </c>
      <c r="E147" s="764"/>
      <c r="F147" s="79" t="s">
        <v>357</v>
      </c>
      <c r="G147" s="109">
        <v>0</v>
      </c>
      <c r="H147" s="67">
        <v>1</v>
      </c>
      <c r="I147" s="67">
        <v>1</v>
      </c>
      <c r="J147" s="67">
        <v>1</v>
      </c>
      <c r="K147" s="67">
        <v>1</v>
      </c>
      <c r="L147" s="109">
        <f>SUM(H147:K147)</f>
        <v>4</v>
      </c>
      <c r="M147" s="94" t="s">
        <v>32</v>
      </c>
      <c r="N147" s="221"/>
      <c r="O147" s="242">
        <f t="shared" si="6"/>
        <v>0</v>
      </c>
      <c r="P147" s="206"/>
      <c r="Q147" s="120"/>
      <c r="R147" s="53"/>
      <c r="S147" s="124"/>
      <c r="T147" s="124"/>
      <c r="U147" s="124"/>
      <c r="V147" s="124"/>
      <c r="W147" s="125"/>
      <c r="X147" s="53"/>
      <c r="Y147" s="53"/>
    </row>
    <row r="148" spans="1:25" ht="71.25" customHeight="1" thickTop="1" thickBot="1" x14ac:dyDescent="0.3">
      <c r="A148" s="53"/>
      <c r="B148" s="381" t="s">
        <v>364</v>
      </c>
      <c r="C148" s="196" t="s">
        <v>365</v>
      </c>
      <c r="D148" s="152" t="s">
        <v>366</v>
      </c>
      <c r="E148" s="366" t="s">
        <v>367</v>
      </c>
      <c r="F148" s="63" t="s">
        <v>357</v>
      </c>
      <c r="G148" s="176">
        <v>2.5000000000000001E-2</v>
      </c>
      <c r="H148" s="117">
        <v>0.03</v>
      </c>
      <c r="I148" s="155">
        <v>3.5000000000000003E-2</v>
      </c>
      <c r="J148" s="117">
        <v>0.04</v>
      </c>
      <c r="K148" s="155">
        <v>4.4999999999999998E-2</v>
      </c>
      <c r="L148" s="176">
        <v>4.4999999999999998E-2</v>
      </c>
      <c r="M148" s="94" t="s">
        <v>45</v>
      </c>
      <c r="N148" s="221"/>
      <c r="O148" s="242">
        <f t="shared" si="6"/>
        <v>0</v>
      </c>
      <c r="P148" s="206"/>
      <c r="Q148" s="120"/>
      <c r="R148" s="53"/>
      <c r="S148" s="57"/>
      <c r="T148" s="57"/>
      <c r="U148" s="57"/>
      <c r="V148" s="57"/>
      <c r="W148" s="57"/>
      <c r="X148" s="53"/>
      <c r="Y148" s="53"/>
    </row>
    <row r="149" spans="1:25" ht="51" customHeight="1" thickTop="1" thickBot="1" x14ac:dyDescent="0.3">
      <c r="A149" s="216"/>
      <c r="B149" s="217" t="s">
        <v>33</v>
      </c>
      <c r="C149" s="197" t="s">
        <v>368</v>
      </c>
      <c r="D149" s="758" t="s">
        <v>369</v>
      </c>
      <c r="E149" s="759"/>
      <c r="F149" s="79" t="s">
        <v>357</v>
      </c>
      <c r="G149" s="100">
        <v>0</v>
      </c>
      <c r="H149" s="134">
        <v>0.8</v>
      </c>
      <c r="I149" s="134">
        <v>0.2</v>
      </c>
      <c r="J149" s="101">
        <v>0</v>
      </c>
      <c r="K149" s="101">
        <v>0</v>
      </c>
      <c r="L149" s="135">
        <f t="shared" ref="L149:L154" si="7">SUM(H149:K149)</f>
        <v>1</v>
      </c>
      <c r="M149" s="94" t="s">
        <v>45</v>
      </c>
      <c r="N149" s="221"/>
      <c r="O149" s="242">
        <f t="shared" si="6"/>
        <v>0</v>
      </c>
      <c r="P149" s="206"/>
      <c r="Q149" s="120"/>
      <c r="R149" s="53"/>
      <c r="S149" s="124"/>
      <c r="T149" s="124"/>
      <c r="U149" s="124"/>
      <c r="V149" s="124"/>
      <c r="W149" s="125"/>
      <c r="X149" s="53"/>
      <c r="Y149" s="53"/>
    </row>
    <row r="150" spans="1:25" ht="44.25" customHeight="1" thickTop="1" thickBot="1" x14ac:dyDescent="0.3">
      <c r="A150" s="216"/>
      <c r="B150" s="217" t="s">
        <v>36</v>
      </c>
      <c r="C150" s="197" t="s">
        <v>370</v>
      </c>
      <c r="D150" s="758" t="s">
        <v>371</v>
      </c>
      <c r="E150" s="759"/>
      <c r="F150" s="79" t="s">
        <v>357</v>
      </c>
      <c r="G150" s="100">
        <v>0</v>
      </c>
      <c r="H150" s="101">
        <v>1</v>
      </c>
      <c r="I150" s="101">
        <v>0</v>
      </c>
      <c r="J150" s="101">
        <v>0</v>
      </c>
      <c r="K150" s="101">
        <v>0</v>
      </c>
      <c r="L150" s="100">
        <f t="shared" si="7"/>
        <v>1</v>
      </c>
      <c r="M150" s="94" t="s">
        <v>32</v>
      </c>
      <c r="N150" s="221"/>
      <c r="O150" s="242">
        <f t="shared" si="6"/>
        <v>0</v>
      </c>
      <c r="P150" s="206"/>
      <c r="Q150" s="120"/>
      <c r="R150" s="53"/>
      <c r="S150" s="124"/>
      <c r="T150" s="124"/>
      <c r="U150" s="124"/>
      <c r="V150" s="124"/>
      <c r="W150" s="125"/>
      <c r="X150" s="53"/>
      <c r="Y150" s="53"/>
    </row>
    <row r="151" spans="1:25" ht="42.75" customHeight="1" thickTop="1" thickBot="1" x14ac:dyDescent="0.3">
      <c r="A151" s="216"/>
      <c r="B151" s="217" t="s">
        <v>50</v>
      </c>
      <c r="C151" s="197" t="s">
        <v>372</v>
      </c>
      <c r="D151" s="758" t="s">
        <v>373</v>
      </c>
      <c r="E151" s="759"/>
      <c r="F151" s="79" t="s">
        <v>357</v>
      </c>
      <c r="G151" s="100">
        <v>0</v>
      </c>
      <c r="H151" s="101">
        <v>1</v>
      </c>
      <c r="I151" s="101">
        <v>1</v>
      </c>
      <c r="J151" s="101">
        <v>1</v>
      </c>
      <c r="K151" s="101">
        <v>1</v>
      </c>
      <c r="L151" s="100">
        <f t="shared" si="7"/>
        <v>4</v>
      </c>
      <c r="M151" s="94" t="s">
        <v>32</v>
      </c>
      <c r="N151" s="221"/>
      <c r="O151" s="242">
        <f t="shared" si="6"/>
        <v>0</v>
      </c>
      <c r="P151" s="206"/>
      <c r="Q151" s="120"/>
      <c r="R151" s="53"/>
      <c r="S151" s="124"/>
      <c r="T151" s="124"/>
      <c r="U151" s="124"/>
      <c r="V151" s="124"/>
      <c r="W151" s="125"/>
      <c r="X151" s="53"/>
      <c r="Y151" s="53"/>
    </row>
    <row r="152" spans="1:25" ht="36" customHeight="1" thickTop="1" thickBot="1" x14ac:dyDescent="0.3">
      <c r="A152" s="107"/>
      <c r="B152" s="108" t="s">
        <v>53</v>
      </c>
      <c r="C152" s="197" t="s">
        <v>374</v>
      </c>
      <c r="D152" s="762" t="s">
        <v>375</v>
      </c>
      <c r="E152" s="761"/>
      <c r="F152" s="79" t="s">
        <v>357</v>
      </c>
      <c r="G152" s="109">
        <v>0</v>
      </c>
      <c r="H152" s="123">
        <v>0.2</v>
      </c>
      <c r="I152" s="123">
        <v>0.3</v>
      </c>
      <c r="J152" s="123">
        <v>0.25</v>
      </c>
      <c r="K152" s="123">
        <v>0.25</v>
      </c>
      <c r="L152" s="122">
        <f t="shared" si="7"/>
        <v>1</v>
      </c>
      <c r="M152" s="94" t="s">
        <v>45</v>
      </c>
      <c r="N152" s="221"/>
      <c r="O152" s="242">
        <f t="shared" si="6"/>
        <v>0</v>
      </c>
      <c r="P152" s="206"/>
      <c r="Q152" s="125"/>
      <c r="R152" s="53"/>
      <c r="S152" s="125"/>
      <c r="T152" s="124"/>
      <c r="U152" s="124"/>
      <c r="V152" s="124"/>
      <c r="W152" s="145"/>
      <c r="X152" s="53"/>
      <c r="Y152" s="53"/>
    </row>
    <row r="153" spans="1:25" ht="42" customHeight="1" thickTop="1" thickBot="1" x14ac:dyDescent="0.3">
      <c r="A153" s="107"/>
      <c r="B153" s="108" t="s">
        <v>56</v>
      </c>
      <c r="C153" s="197" t="s">
        <v>376</v>
      </c>
      <c r="D153" s="762" t="s">
        <v>377</v>
      </c>
      <c r="E153" s="761"/>
      <c r="F153" s="79" t="s">
        <v>357</v>
      </c>
      <c r="G153" s="109">
        <v>0</v>
      </c>
      <c r="H153" s="123">
        <v>0.3</v>
      </c>
      <c r="I153" s="123">
        <v>0.3</v>
      </c>
      <c r="J153" s="123">
        <v>0.4</v>
      </c>
      <c r="K153" s="123">
        <v>0</v>
      </c>
      <c r="L153" s="122">
        <f t="shared" si="7"/>
        <v>1</v>
      </c>
      <c r="M153" s="94" t="s">
        <v>45</v>
      </c>
      <c r="N153" s="221"/>
      <c r="O153" s="242">
        <f t="shared" si="6"/>
        <v>0</v>
      </c>
      <c r="P153" s="206"/>
      <c r="Q153" s="125"/>
      <c r="R153" s="53"/>
      <c r="S153" s="125"/>
      <c r="T153" s="124"/>
      <c r="U153" s="124"/>
      <c r="V153" s="124"/>
      <c r="W153" s="145"/>
      <c r="X153" s="53"/>
      <c r="Y153" s="53"/>
    </row>
    <row r="154" spans="1:25" ht="27.75" customHeight="1" thickTop="1" thickBot="1" x14ac:dyDescent="0.3">
      <c r="A154" s="107"/>
      <c r="B154" s="108" t="s">
        <v>59</v>
      </c>
      <c r="C154" s="197" t="s">
        <v>378</v>
      </c>
      <c r="D154" s="762" t="s">
        <v>379</v>
      </c>
      <c r="E154" s="761"/>
      <c r="F154" s="79" t="s">
        <v>357</v>
      </c>
      <c r="G154" s="109">
        <v>1</v>
      </c>
      <c r="H154" s="67">
        <v>1</v>
      </c>
      <c r="I154" s="67">
        <v>1</v>
      </c>
      <c r="J154" s="67">
        <v>1</v>
      </c>
      <c r="K154" s="67">
        <v>1</v>
      </c>
      <c r="L154" s="109">
        <f t="shared" si="7"/>
        <v>4</v>
      </c>
      <c r="M154" s="94" t="s">
        <v>32</v>
      </c>
      <c r="N154" s="221"/>
      <c r="O154" s="242">
        <f t="shared" si="6"/>
        <v>0</v>
      </c>
      <c r="P154" s="206"/>
      <c r="Q154" s="125"/>
      <c r="R154" s="53"/>
      <c r="S154" s="125"/>
      <c r="T154" s="124"/>
      <c r="U154" s="124"/>
      <c r="V154" s="124"/>
      <c r="W154" s="145"/>
      <c r="X154" s="53"/>
      <c r="Y154" s="53"/>
    </row>
    <row r="155" spans="1:25" ht="30.75" customHeight="1" thickTop="1" thickBot="1" x14ac:dyDescent="0.3">
      <c r="A155" s="107"/>
      <c r="B155" s="380"/>
      <c r="C155" s="197" t="s">
        <v>380</v>
      </c>
      <c r="D155" s="762" t="s">
        <v>381</v>
      </c>
      <c r="E155" s="761"/>
      <c r="F155" s="79" t="s">
        <v>357</v>
      </c>
      <c r="G155" s="109">
        <v>0</v>
      </c>
      <c r="H155" s="67">
        <v>0</v>
      </c>
      <c r="I155" s="123">
        <v>1</v>
      </c>
      <c r="J155" s="123">
        <v>1</v>
      </c>
      <c r="K155" s="123">
        <v>1</v>
      </c>
      <c r="L155" s="123">
        <v>1</v>
      </c>
      <c r="M155" s="94" t="s">
        <v>45</v>
      </c>
      <c r="N155" s="221"/>
      <c r="O155" s="242"/>
      <c r="P155" s="226"/>
      <c r="Q155" s="125"/>
      <c r="R155" s="53"/>
      <c r="S155" s="125"/>
      <c r="T155" s="124"/>
      <c r="U155" s="124"/>
      <c r="V155" s="124"/>
      <c r="W155" s="145"/>
      <c r="X155" s="53"/>
      <c r="Y155" s="53"/>
    </row>
    <row r="156" spans="1:25" ht="74.25" customHeight="1" thickTop="1" thickBot="1" x14ac:dyDescent="0.3">
      <c r="A156" s="53"/>
      <c r="B156" s="381" t="s">
        <v>382</v>
      </c>
      <c r="C156" s="196" t="s">
        <v>383</v>
      </c>
      <c r="D156" s="151" t="s">
        <v>384</v>
      </c>
      <c r="E156" s="367" t="s">
        <v>385</v>
      </c>
      <c r="F156" s="63" t="s">
        <v>357</v>
      </c>
      <c r="G156" s="109" t="s">
        <v>128</v>
      </c>
      <c r="H156" s="123">
        <v>0.3</v>
      </c>
      <c r="I156" s="123">
        <v>0.2</v>
      </c>
      <c r="J156" s="123">
        <v>0.25</v>
      </c>
      <c r="K156" s="123">
        <v>0.25</v>
      </c>
      <c r="L156" s="122">
        <f>SUM(H156:K156)</f>
        <v>1</v>
      </c>
      <c r="M156" s="94" t="s">
        <v>45</v>
      </c>
      <c r="N156" s="221"/>
      <c r="O156" s="242">
        <f t="shared" ref="O156:O170" si="8">+N156/L156</f>
        <v>0</v>
      </c>
      <c r="P156" s="226"/>
      <c r="Q156" s="120"/>
      <c r="R156" s="53"/>
      <c r="S156" s="57"/>
      <c r="T156" s="57"/>
      <c r="U156" s="57"/>
      <c r="V156" s="57"/>
      <c r="W156" s="57"/>
      <c r="X156" s="53"/>
      <c r="Y156" s="53"/>
    </row>
    <row r="157" spans="1:25" ht="36" customHeight="1" thickTop="1" thickBot="1" x14ac:dyDescent="0.3">
      <c r="A157" s="216"/>
      <c r="B157" s="217" t="s">
        <v>33</v>
      </c>
      <c r="C157" s="222" t="s">
        <v>386</v>
      </c>
      <c r="D157" s="758" t="s">
        <v>387</v>
      </c>
      <c r="E157" s="759"/>
      <c r="F157" s="79" t="s">
        <v>357</v>
      </c>
      <c r="G157" s="218">
        <v>0</v>
      </c>
      <c r="H157" s="223">
        <v>10</v>
      </c>
      <c r="I157" s="223">
        <v>0</v>
      </c>
      <c r="J157" s="223">
        <v>0</v>
      </c>
      <c r="K157" s="223">
        <v>0</v>
      </c>
      <c r="L157" s="218">
        <f>SUM(H157:K157)</f>
        <v>10</v>
      </c>
      <c r="M157" s="94" t="s">
        <v>32</v>
      </c>
      <c r="N157" s="221"/>
      <c r="O157" s="242">
        <f t="shared" si="8"/>
        <v>0</v>
      </c>
      <c r="P157" s="226"/>
      <c r="Q157" s="120"/>
      <c r="R157" s="53"/>
      <c r="S157" s="124"/>
      <c r="T157" s="124"/>
      <c r="U157" s="124"/>
      <c r="V157" s="124"/>
      <c r="W157" s="125"/>
      <c r="X157" s="53"/>
      <c r="Y157" s="53"/>
    </row>
    <row r="158" spans="1:25" ht="66.75" customHeight="1" thickTop="1" thickBot="1" x14ac:dyDescent="0.3">
      <c r="A158" s="216"/>
      <c r="B158" s="217" t="s">
        <v>36</v>
      </c>
      <c r="C158" s="222" t="s">
        <v>388</v>
      </c>
      <c r="D158" s="758" t="s">
        <v>389</v>
      </c>
      <c r="E158" s="759"/>
      <c r="F158" s="79" t="s">
        <v>357</v>
      </c>
      <c r="G158" s="218">
        <v>0</v>
      </c>
      <c r="H158" s="219">
        <v>0.5</v>
      </c>
      <c r="I158" s="219">
        <v>0.5</v>
      </c>
      <c r="J158" s="223">
        <v>0</v>
      </c>
      <c r="K158" s="223">
        <v>0</v>
      </c>
      <c r="L158" s="220">
        <f>SUM(H158:K158)</f>
        <v>1</v>
      </c>
      <c r="M158" s="94" t="s">
        <v>45</v>
      </c>
      <c r="N158" s="221"/>
      <c r="O158" s="242">
        <f t="shared" si="8"/>
        <v>0</v>
      </c>
      <c r="P158" s="226"/>
      <c r="Q158" s="103"/>
      <c r="R158" s="98"/>
      <c r="S158" s="104"/>
      <c r="T158" s="104"/>
      <c r="U158" s="104"/>
      <c r="V158" s="104"/>
      <c r="W158" s="106"/>
      <c r="X158" s="98"/>
      <c r="Y158" s="53"/>
    </row>
    <row r="159" spans="1:25" ht="41.25" customHeight="1" thickTop="1" thickBot="1" x14ac:dyDescent="0.3">
      <c r="A159" s="107"/>
      <c r="B159" s="108" t="s">
        <v>50</v>
      </c>
      <c r="C159" s="197" t="s">
        <v>390</v>
      </c>
      <c r="D159" s="762" t="s">
        <v>391</v>
      </c>
      <c r="E159" s="761"/>
      <c r="F159" s="79" t="s">
        <v>357</v>
      </c>
      <c r="G159" s="109">
        <v>0</v>
      </c>
      <c r="H159" s="123">
        <v>0</v>
      </c>
      <c r="I159" s="123">
        <v>0.8</v>
      </c>
      <c r="J159" s="123">
        <v>0.2</v>
      </c>
      <c r="K159" s="123">
        <v>0</v>
      </c>
      <c r="L159" s="122">
        <f>SUM(G159:K159)</f>
        <v>1</v>
      </c>
      <c r="M159" s="94" t="s">
        <v>45</v>
      </c>
      <c r="N159" s="221"/>
      <c r="O159" s="242">
        <f t="shared" si="8"/>
        <v>0</v>
      </c>
      <c r="P159" s="310"/>
      <c r="Q159" s="125"/>
      <c r="R159" s="53"/>
      <c r="S159" s="124"/>
      <c r="T159" s="124"/>
      <c r="U159" s="124"/>
      <c r="V159" s="124"/>
      <c r="W159" s="125"/>
      <c r="X159" s="53"/>
      <c r="Y159" s="53"/>
    </row>
    <row r="160" spans="1:25" ht="42.75" customHeight="1" thickTop="1" thickBot="1" x14ac:dyDescent="0.3">
      <c r="A160" s="107"/>
      <c r="B160" s="108" t="s">
        <v>53</v>
      </c>
      <c r="C160" s="197" t="s">
        <v>392</v>
      </c>
      <c r="D160" s="762" t="s">
        <v>393</v>
      </c>
      <c r="E160" s="761"/>
      <c r="F160" s="79" t="s">
        <v>357</v>
      </c>
      <c r="G160" s="122">
        <v>0.1</v>
      </c>
      <c r="H160" s="123">
        <v>0.15</v>
      </c>
      <c r="I160" s="123">
        <v>0.25</v>
      </c>
      <c r="J160" s="123">
        <v>0.25</v>
      </c>
      <c r="K160" s="123">
        <v>0.25</v>
      </c>
      <c r="L160" s="122">
        <f>SUM(G160:K160)</f>
        <v>1</v>
      </c>
      <c r="M160" s="94" t="s">
        <v>45</v>
      </c>
      <c r="N160" s="221"/>
      <c r="O160" s="242">
        <f t="shared" si="8"/>
        <v>0</v>
      </c>
      <c r="P160" s="310"/>
      <c r="Q160" s="125"/>
      <c r="R160" s="53"/>
      <c r="S160" s="124"/>
      <c r="T160" s="124"/>
      <c r="U160" s="124"/>
      <c r="V160" s="124"/>
      <c r="W160" s="125"/>
      <c r="X160" s="53"/>
      <c r="Y160" s="53"/>
    </row>
    <row r="161" spans="1:25" ht="36" customHeight="1" thickTop="1" thickBot="1" x14ac:dyDescent="0.3">
      <c r="A161" s="107"/>
      <c r="B161" s="108" t="s">
        <v>56</v>
      </c>
      <c r="C161" s="197" t="s">
        <v>394</v>
      </c>
      <c r="D161" s="762" t="s">
        <v>395</v>
      </c>
      <c r="E161" s="761"/>
      <c r="F161" s="79" t="s">
        <v>357</v>
      </c>
      <c r="G161" s="109">
        <v>7</v>
      </c>
      <c r="H161" s="67">
        <v>436</v>
      </c>
      <c r="I161" s="67">
        <v>350</v>
      </c>
      <c r="J161" s="67">
        <v>350</v>
      </c>
      <c r="K161" s="67">
        <v>350</v>
      </c>
      <c r="L161" s="109">
        <f t="shared" ref="L161:L166" si="9">SUM(H161:K161)</f>
        <v>1486</v>
      </c>
      <c r="M161" s="94" t="s">
        <v>32</v>
      </c>
      <c r="N161" s="221"/>
      <c r="O161" s="242">
        <f t="shared" si="8"/>
        <v>0</v>
      </c>
      <c r="P161" s="310"/>
      <c r="Q161" s="125"/>
      <c r="R161" s="53"/>
      <c r="S161" s="124"/>
      <c r="T161" s="124"/>
      <c r="U161" s="124"/>
      <c r="V161" s="124"/>
      <c r="W161" s="125"/>
      <c r="X161" s="53"/>
      <c r="Y161" s="53"/>
    </row>
    <row r="162" spans="1:25" ht="39.75" customHeight="1" thickTop="1" thickBot="1" x14ac:dyDescent="0.3">
      <c r="A162" s="107"/>
      <c r="B162" s="108" t="s">
        <v>59</v>
      </c>
      <c r="C162" s="197" t="s">
        <v>396</v>
      </c>
      <c r="D162" s="762" t="s">
        <v>397</v>
      </c>
      <c r="E162" s="761"/>
      <c r="F162" s="79" t="s">
        <v>357</v>
      </c>
      <c r="G162" s="109">
        <v>1</v>
      </c>
      <c r="H162" s="67">
        <v>0</v>
      </c>
      <c r="I162" s="67">
        <v>1</v>
      </c>
      <c r="J162" s="67">
        <v>1</v>
      </c>
      <c r="K162" s="67">
        <v>1</v>
      </c>
      <c r="L162" s="109">
        <f t="shared" si="9"/>
        <v>3</v>
      </c>
      <c r="M162" s="94" t="s">
        <v>32</v>
      </c>
      <c r="N162" s="221"/>
      <c r="O162" s="242">
        <f t="shared" si="8"/>
        <v>0</v>
      </c>
      <c r="P162" s="226"/>
      <c r="Q162" s="125"/>
      <c r="R162" s="53"/>
      <c r="S162" s="125"/>
      <c r="T162" s="124"/>
      <c r="U162" s="124"/>
      <c r="V162" s="124"/>
      <c r="W162" s="145"/>
      <c r="X162" s="53"/>
      <c r="Y162" s="53"/>
    </row>
    <row r="163" spans="1:25" ht="32.25" customHeight="1" thickTop="1" thickBot="1" x14ac:dyDescent="0.3">
      <c r="A163" s="107"/>
      <c r="B163" s="108" t="s">
        <v>62</v>
      </c>
      <c r="C163" s="197" t="s">
        <v>398</v>
      </c>
      <c r="D163" s="762" t="s">
        <v>399</v>
      </c>
      <c r="E163" s="761"/>
      <c r="F163" s="79" t="s">
        <v>357</v>
      </c>
      <c r="G163" s="109">
        <v>1</v>
      </c>
      <c r="H163" s="67">
        <v>1</v>
      </c>
      <c r="I163" s="67">
        <v>1</v>
      </c>
      <c r="J163" s="67">
        <v>1</v>
      </c>
      <c r="K163" s="67">
        <v>1</v>
      </c>
      <c r="L163" s="109">
        <f t="shared" si="9"/>
        <v>4</v>
      </c>
      <c r="M163" s="94" t="s">
        <v>32</v>
      </c>
      <c r="N163" s="221"/>
      <c r="O163" s="242">
        <f t="shared" si="8"/>
        <v>0</v>
      </c>
      <c r="P163" s="226"/>
      <c r="Q163" s="125"/>
      <c r="R163" s="53"/>
      <c r="S163" s="125"/>
      <c r="T163" s="124"/>
      <c r="U163" s="124"/>
      <c r="V163" s="124"/>
      <c r="W163" s="145"/>
      <c r="X163" s="53"/>
      <c r="Y163" s="53"/>
    </row>
    <row r="164" spans="1:25" ht="37.5" customHeight="1" thickTop="1" thickBot="1" x14ac:dyDescent="0.3">
      <c r="A164" s="107"/>
      <c r="B164" s="108" t="s">
        <v>65</v>
      </c>
      <c r="C164" s="197" t="s">
        <v>400</v>
      </c>
      <c r="D164" s="762" t="s">
        <v>401</v>
      </c>
      <c r="E164" s="761"/>
      <c r="F164" s="79" t="s">
        <v>357</v>
      </c>
      <c r="G164" s="109">
        <v>22</v>
      </c>
      <c r="H164" s="67">
        <v>23</v>
      </c>
      <c r="I164" s="67">
        <v>25</v>
      </c>
      <c r="J164" s="67">
        <v>25</v>
      </c>
      <c r="K164" s="67">
        <v>25</v>
      </c>
      <c r="L164" s="109">
        <f t="shared" si="9"/>
        <v>98</v>
      </c>
      <c r="M164" s="94" t="s">
        <v>32</v>
      </c>
      <c r="N164" s="221"/>
      <c r="O164" s="242">
        <f t="shared" si="8"/>
        <v>0</v>
      </c>
      <c r="P164" s="226"/>
      <c r="Q164" s="125"/>
      <c r="R164" s="53"/>
      <c r="S164" s="125"/>
      <c r="T164" s="124"/>
      <c r="U164" s="124"/>
      <c r="V164" s="124"/>
      <c r="W164" s="145"/>
      <c r="X164" s="53"/>
      <c r="Y164" s="53"/>
    </row>
    <row r="165" spans="1:25" ht="32.25" customHeight="1" thickTop="1" thickBot="1" x14ac:dyDescent="0.3">
      <c r="A165" s="107"/>
      <c r="B165" s="108" t="s">
        <v>99</v>
      </c>
      <c r="C165" s="197" t="s">
        <v>402</v>
      </c>
      <c r="D165" s="762" t="s">
        <v>403</v>
      </c>
      <c r="E165" s="761"/>
      <c r="F165" s="79" t="s">
        <v>357</v>
      </c>
      <c r="G165" s="100"/>
      <c r="H165" s="67">
        <v>9</v>
      </c>
      <c r="I165" s="67">
        <v>25</v>
      </c>
      <c r="J165" s="67">
        <v>25</v>
      </c>
      <c r="K165" s="67">
        <v>25</v>
      </c>
      <c r="L165" s="109">
        <f t="shared" si="9"/>
        <v>84</v>
      </c>
      <c r="M165" s="94" t="s">
        <v>32</v>
      </c>
      <c r="N165" s="221"/>
      <c r="O165" s="242">
        <f t="shared" si="8"/>
        <v>0</v>
      </c>
      <c r="P165" s="226"/>
      <c r="Q165" s="125"/>
      <c r="R165" s="53"/>
      <c r="S165" s="125"/>
      <c r="T165" s="124"/>
      <c r="U165" s="124"/>
      <c r="V165" s="124"/>
      <c r="W165" s="145"/>
      <c r="X165" s="53"/>
      <c r="Y165" s="53"/>
    </row>
    <row r="166" spans="1:25" ht="36" customHeight="1" thickTop="1" thickBot="1" x14ac:dyDescent="0.3">
      <c r="A166" s="107"/>
      <c r="B166" s="108" t="s">
        <v>66</v>
      </c>
      <c r="C166" s="197" t="s">
        <v>404</v>
      </c>
      <c r="D166" s="762" t="s">
        <v>405</v>
      </c>
      <c r="E166" s="761"/>
      <c r="F166" s="79" t="s">
        <v>357</v>
      </c>
      <c r="G166" s="109">
        <v>17</v>
      </c>
      <c r="H166" s="67">
        <v>14</v>
      </c>
      <c r="I166" s="67">
        <v>15</v>
      </c>
      <c r="J166" s="67">
        <v>15</v>
      </c>
      <c r="K166" s="67">
        <v>15</v>
      </c>
      <c r="L166" s="109">
        <f t="shared" si="9"/>
        <v>59</v>
      </c>
      <c r="M166" s="94" t="s">
        <v>32</v>
      </c>
      <c r="N166" s="221"/>
      <c r="O166" s="242">
        <f t="shared" si="8"/>
        <v>0</v>
      </c>
      <c r="P166" s="226"/>
      <c r="Q166" s="125"/>
      <c r="R166" s="53"/>
      <c r="S166" s="125"/>
      <c r="T166" s="124"/>
      <c r="U166" s="124"/>
      <c r="V166" s="124"/>
      <c r="W166" s="145"/>
      <c r="X166" s="53"/>
      <c r="Y166" s="53"/>
    </row>
    <row r="167" spans="1:25" ht="86.25" customHeight="1" thickTop="1" thickBot="1" x14ac:dyDescent="0.3">
      <c r="A167" s="53"/>
      <c r="B167" s="381" t="s">
        <v>406</v>
      </c>
      <c r="C167" s="196" t="s">
        <v>407</v>
      </c>
      <c r="D167" s="143" t="s">
        <v>408</v>
      </c>
      <c r="E167" s="367" t="s">
        <v>409</v>
      </c>
      <c r="F167" s="63" t="s">
        <v>357</v>
      </c>
      <c r="G167" s="116">
        <v>0.33</v>
      </c>
      <c r="H167" s="117">
        <v>0.66</v>
      </c>
      <c r="I167" s="117">
        <v>1</v>
      </c>
      <c r="J167" s="117">
        <v>0</v>
      </c>
      <c r="K167" s="117">
        <v>0</v>
      </c>
      <c r="L167" s="116">
        <v>1</v>
      </c>
      <c r="M167" s="94" t="s">
        <v>45</v>
      </c>
      <c r="N167" s="221"/>
      <c r="O167" s="242">
        <f t="shared" si="8"/>
        <v>0</v>
      </c>
      <c r="P167" s="226"/>
      <c r="Q167" s="120"/>
      <c r="R167" s="53"/>
      <c r="S167" s="57"/>
      <c r="T167" s="57"/>
      <c r="U167" s="57"/>
      <c r="V167" s="57"/>
      <c r="W167" s="57"/>
      <c r="X167" s="53"/>
      <c r="Y167" s="53"/>
    </row>
    <row r="168" spans="1:25" ht="41.25" customHeight="1" thickTop="1" thickBot="1" x14ac:dyDescent="0.3">
      <c r="A168" s="353"/>
      <c r="B168" s="217" t="s">
        <v>33</v>
      </c>
      <c r="C168" s="222" t="s">
        <v>410</v>
      </c>
      <c r="D168" s="758" t="s">
        <v>411</v>
      </c>
      <c r="E168" s="759"/>
      <c r="F168" s="79" t="s">
        <v>357</v>
      </c>
      <c r="G168" s="100">
        <v>0</v>
      </c>
      <c r="H168" s="101">
        <v>15</v>
      </c>
      <c r="I168" s="101">
        <v>15</v>
      </c>
      <c r="J168" s="101">
        <v>15</v>
      </c>
      <c r="K168" s="101">
        <v>15</v>
      </c>
      <c r="L168" s="100">
        <f>SUM(H168:K168)</f>
        <v>60</v>
      </c>
      <c r="M168" s="94" t="s">
        <v>32</v>
      </c>
      <c r="N168" s="221"/>
      <c r="O168" s="242">
        <f t="shared" si="8"/>
        <v>0</v>
      </c>
      <c r="P168" s="226"/>
      <c r="Q168" s="120"/>
      <c r="R168" s="53"/>
      <c r="S168" s="124"/>
      <c r="T168" s="124"/>
      <c r="U168" s="124"/>
      <c r="V168" s="124"/>
      <c r="W168" s="125"/>
      <c r="X168" s="53"/>
      <c r="Y168" s="53"/>
    </row>
    <row r="169" spans="1:25" ht="40.5" customHeight="1" thickTop="1" thickBot="1" x14ac:dyDescent="0.3">
      <c r="A169" s="353"/>
      <c r="B169" s="217" t="s">
        <v>36</v>
      </c>
      <c r="C169" s="222" t="s">
        <v>412</v>
      </c>
      <c r="D169" s="758" t="s">
        <v>413</v>
      </c>
      <c r="E169" s="759"/>
      <c r="F169" s="79" t="s">
        <v>357</v>
      </c>
      <c r="G169" s="100">
        <v>0</v>
      </c>
      <c r="H169" s="101">
        <v>20</v>
      </c>
      <c r="I169" s="101">
        <v>20</v>
      </c>
      <c r="J169" s="101">
        <v>20</v>
      </c>
      <c r="K169" s="101">
        <v>20</v>
      </c>
      <c r="L169" s="100">
        <f>SUM(H169:K169)</f>
        <v>80</v>
      </c>
      <c r="M169" s="94" t="s">
        <v>32</v>
      </c>
      <c r="N169" s="221"/>
      <c r="O169" s="242">
        <f t="shared" si="8"/>
        <v>0</v>
      </c>
      <c r="P169" s="226"/>
      <c r="Q169" s="120"/>
      <c r="R169" s="53"/>
      <c r="S169" s="124"/>
      <c r="T169" s="124"/>
      <c r="U169" s="124"/>
      <c r="V169" s="124"/>
      <c r="W169" s="125"/>
      <c r="X169" s="53"/>
      <c r="Y169" s="53"/>
    </row>
    <row r="170" spans="1:25" ht="39" customHeight="1" thickTop="1" thickBot="1" x14ac:dyDescent="0.3">
      <c r="A170" s="107"/>
      <c r="B170" s="108" t="s">
        <v>50</v>
      </c>
      <c r="C170" s="197" t="s">
        <v>414</v>
      </c>
      <c r="D170" s="762" t="s">
        <v>415</v>
      </c>
      <c r="E170" s="761"/>
      <c r="F170" s="79" t="s">
        <v>357</v>
      </c>
      <c r="G170" s="109">
        <v>0</v>
      </c>
      <c r="H170" s="123">
        <v>0.5</v>
      </c>
      <c r="I170" s="123">
        <v>1</v>
      </c>
      <c r="J170" s="123">
        <v>1</v>
      </c>
      <c r="K170" s="123">
        <v>1</v>
      </c>
      <c r="L170" s="122">
        <f>K170</f>
        <v>1</v>
      </c>
      <c r="M170" s="94" t="s">
        <v>45</v>
      </c>
      <c r="N170" s="221"/>
      <c r="O170" s="242">
        <f t="shared" si="8"/>
        <v>0</v>
      </c>
      <c r="P170" s="310"/>
      <c r="Q170" s="125"/>
      <c r="R170" s="53"/>
      <c r="S170" s="124"/>
      <c r="T170" s="124"/>
      <c r="U170" s="124"/>
      <c r="V170" s="124"/>
      <c r="W170" s="125"/>
      <c r="X170" s="53"/>
      <c r="Y170" s="53"/>
    </row>
    <row r="171" spans="1:25" ht="91.5" customHeight="1" thickTop="1" thickBot="1" x14ac:dyDescent="0.3">
      <c r="A171" s="354"/>
      <c r="B171" s="73" t="s">
        <v>416</v>
      </c>
      <c r="C171" s="196" t="s">
        <v>417</v>
      </c>
      <c r="D171" s="773" t="s">
        <v>418</v>
      </c>
      <c r="E171" s="764"/>
      <c r="F171" s="73" t="s">
        <v>419</v>
      </c>
      <c r="G171" s="73"/>
      <c r="H171" s="75"/>
      <c r="I171" s="75"/>
      <c r="J171" s="75"/>
      <c r="K171" s="75"/>
      <c r="L171" s="75"/>
      <c r="M171" s="76"/>
      <c r="N171" s="76"/>
      <c r="O171" s="204"/>
      <c r="P171" s="207"/>
      <c r="Q171" s="70"/>
      <c r="R171" s="70"/>
      <c r="S171" s="70"/>
      <c r="T171" s="70"/>
      <c r="U171" s="70"/>
      <c r="V171" s="70"/>
      <c r="W171" s="70"/>
      <c r="X171" s="77"/>
      <c r="Y171" s="53"/>
    </row>
    <row r="172" spans="1:25" ht="88.5" customHeight="1" thickTop="1" thickBot="1" x14ac:dyDescent="0.3">
      <c r="A172" s="53"/>
      <c r="B172" s="78" t="s">
        <v>420</v>
      </c>
      <c r="C172" s="196" t="s">
        <v>421</v>
      </c>
      <c r="D172" s="771" t="s">
        <v>422</v>
      </c>
      <c r="E172" s="764"/>
      <c r="F172" s="79" t="s">
        <v>423</v>
      </c>
      <c r="G172" s="80"/>
      <c r="H172" s="81"/>
      <c r="I172" s="81"/>
      <c r="J172" s="81"/>
      <c r="K172" s="81"/>
      <c r="L172" s="80"/>
      <c r="M172" s="81"/>
      <c r="N172" s="82"/>
      <c r="O172" s="204"/>
      <c r="P172" s="206"/>
      <c r="Q172" s="70"/>
      <c r="R172" s="53"/>
      <c r="S172" s="84"/>
      <c r="T172" s="84"/>
      <c r="U172" s="84"/>
      <c r="V172" s="84"/>
      <c r="W172" s="84"/>
      <c r="X172" s="53"/>
      <c r="Y172" s="53"/>
    </row>
    <row r="173" spans="1:25" ht="75" customHeight="1" thickTop="1" thickBot="1" x14ac:dyDescent="0.3">
      <c r="A173" s="53"/>
      <c r="B173" s="85" t="s">
        <v>424</v>
      </c>
      <c r="C173" s="196" t="s">
        <v>425</v>
      </c>
      <c r="D173" s="770" t="s">
        <v>426</v>
      </c>
      <c r="E173" s="761"/>
      <c r="F173" s="86" t="s">
        <v>427</v>
      </c>
      <c r="G173" s="87"/>
      <c r="H173" s="88"/>
      <c r="I173" s="88"/>
      <c r="J173" s="88"/>
      <c r="K173" s="88"/>
      <c r="L173" s="87"/>
      <c r="M173" s="88"/>
      <c r="N173" s="89"/>
      <c r="O173" s="204"/>
      <c r="P173" s="206"/>
      <c r="Q173" s="70"/>
      <c r="R173" s="53"/>
      <c r="S173" s="57"/>
      <c r="T173" s="57"/>
      <c r="U173" s="57"/>
      <c r="V173" s="57"/>
      <c r="W173" s="57"/>
      <c r="X173" s="53"/>
      <c r="Y173" s="53"/>
    </row>
    <row r="174" spans="1:25" ht="57.75" customHeight="1" thickTop="1" thickBot="1" x14ac:dyDescent="0.3">
      <c r="A174" s="53"/>
      <c r="B174" s="381" t="s">
        <v>428</v>
      </c>
      <c r="C174" s="196" t="s">
        <v>429</v>
      </c>
      <c r="D174" s="152" t="s">
        <v>430</v>
      </c>
      <c r="E174" s="366" t="s">
        <v>919</v>
      </c>
      <c r="F174" s="86" t="s">
        <v>427</v>
      </c>
      <c r="G174" s="116">
        <v>0.9</v>
      </c>
      <c r="H174" s="219">
        <v>0.92</v>
      </c>
      <c r="I174" s="219">
        <v>0.95</v>
      </c>
      <c r="J174" s="219">
        <v>0.98</v>
      </c>
      <c r="K174" s="219">
        <v>1</v>
      </c>
      <c r="L174" s="116">
        <f>K174</f>
        <v>1</v>
      </c>
      <c r="M174" s="94" t="s">
        <v>45</v>
      </c>
      <c r="N174" s="95"/>
      <c r="O174" s="204">
        <f t="shared" ref="O174:O184" si="10">+N174/L174</f>
        <v>0</v>
      </c>
      <c r="P174" s="206"/>
      <c r="Q174" s="120"/>
      <c r="R174" s="53"/>
      <c r="S174" s="57"/>
      <c r="T174" s="57"/>
      <c r="U174" s="57"/>
      <c r="V174" s="57"/>
      <c r="W174" s="57"/>
      <c r="X174" s="53"/>
      <c r="Y174" s="53"/>
    </row>
    <row r="175" spans="1:25" ht="34.5" customHeight="1" thickTop="1" thickBot="1" x14ac:dyDescent="0.3">
      <c r="A175" s="107"/>
      <c r="B175" s="108" t="s">
        <v>36</v>
      </c>
      <c r="C175" s="197" t="s">
        <v>432</v>
      </c>
      <c r="D175" s="762" t="s">
        <v>433</v>
      </c>
      <c r="E175" s="761"/>
      <c r="F175" s="79" t="s">
        <v>427</v>
      </c>
      <c r="G175" s="109">
        <v>4</v>
      </c>
      <c r="H175" s="67">
        <f>138+6</f>
        <v>144</v>
      </c>
      <c r="I175" s="67"/>
      <c r="J175" s="67"/>
      <c r="K175" s="67"/>
      <c r="L175" s="109">
        <f>SUM(H175:K175)</f>
        <v>144</v>
      </c>
      <c r="M175" s="94" t="s">
        <v>32</v>
      </c>
      <c r="N175" s="110"/>
      <c r="O175" s="204">
        <f t="shared" si="10"/>
        <v>0</v>
      </c>
      <c r="P175" s="209"/>
      <c r="Q175" s="111"/>
      <c r="R175" s="107"/>
      <c r="S175" s="112"/>
      <c r="T175" s="112"/>
      <c r="U175" s="112"/>
      <c r="V175" s="112"/>
      <c r="W175" s="114"/>
      <c r="X175" s="107"/>
      <c r="Y175" s="53"/>
    </row>
    <row r="176" spans="1:25" ht="23.25" customHeight="1" thickTop="1" thickBot="1" x14ac:dyDescent="0.3">
      <c r="A176" s="107"/>
      <c r="B176" s="108" t="s">
        <v>50</v>
      </c>
      <c r="C176" s="197" t="s">
        <v>434</v>
      </c>
      <c r="D176" s="762" t="s">
        <v>435</v>
      </c>
      <c r="E176" s="761"/>
      <c r="F176" s="79" t="s">
        <v>427</v>
      </c>
      <c r="G176" s="109">
        <v>4</v>
      </c>
      <c r="H176" s="67">
        <v>1</v>
      </c>
      <c r="I176" s="67">
        <v>1</v>
      </c>
      <c r="J176" s="67">
        <v>1</v>
      </c>
      <c r="K176" s="67">
        <v>1</v>
      </c>
      <c r="L176" s="109">
        <f>SUM(H176:K176)</f>
        <v>4</v>
      </c>
      <c r="M176" s="94" t="s">
        <v>32</v>
      </c>
      <c r="N176" s="110"/>
      <c r="O176" s="204">
        <f t="shared" si="10"/>
        <v>0</v>
      </c>
      <c r="P176" s="212"/>
      <c r="Q176" s="114"/>
      <c r="R176" s="107"/>
      <c r="S176" s="112"/>
      <c r="T176" s="112"/>
      <c r="U176" s="112"/>
      <c r="V176" s="112"/>
      <c r="W176" s="114"/>
      <c r="X176" s="107"/>
      <c r="Y176" s="53"/>
    </row>
    <row r="177" spans="1:25" ht="28.5" thickTop="1" thickBot="1" x14ac:dyDescent="0.3">
      <c r="A177" s="107"/>
      <c r="B177" s="108" t="s">
        <v>53</v>
      </c>
      <c r="C177" s="222" t="s">
        <v>436</v>
      </c>
      <c r="D177" s="758" t="s">
        <v>920</v>
      </c>
      <c r="E177" s="759"/>
      <c r="F177" s="79" t="s">
        <v>427</v>
      </c>
      <c r="G177" s="109">
        <v>4</v>
      </c>
      <c r="H177" s="67">
        <v>1</v>
      </c>
      <c r="I177" s="352">
        <v>1</v>
      </c>
      <c r="J177" s="352">
        <v>1</v>
      </c>
      <c r="K177" s="352">
        <v>1</v>
      </c>
      <c r="L177" s="109">
        <f>SUM(H177:K177)</f>
        <v>4</v>
      </c>
      <c r="M177" s="94" t="s">
        <v>32</v>
      </c>
      <c r="N177" s="110"/>
      <c r="O177" s="204">
        <f t="shared" si="10"/>
        <v>0</v>
      </c>
      <c r="P177" s="224" t="s">
        <v>921</v>
      </c>
      <c r="Q177" s="111"/>
      <c r="R177" s="107"/>
      <c r="S177" s="112"/>
      <c r="T177" s="112"/>
      <c r="U177" s="112"/>
      <c r="V177" s="112"/>
      <c r="W177" s="114"/>
      <c r="X177" s="107"/>
      <c r="Y177" s="53"/>
    </row>
    <row r="178" spans="1:25" ht="36" customHeight="1" thickTop="1" thickBot="1" x14ac:dyDescent="0.3">
      <c r="A178" s="107"/>
      <c r="B178" s="108" t="s">
        <v>56</v>
      </c>
      <c r="C178" s="197" t="s">
        <v>437</v>
      </c>
      <c r="D178" s="762" t="s">
        <v>438</v>
      </c>
      <c r="E178" s="761"/>
      <c r="F178" s="79" t="s">
        <v>427</v>
      </c>
      <c r="G178" s="109">
        <v>0</v>
      </c>
      <c r="H178" s="67">
        <v>4</v>
      </c>
      <c r="I178" s="67">
        <v>0</v>
      </c>
      <c r="J178" s="67">
        <v>0</v>
      </c>
      <c r="K178" s="67">
        <v>0</v>
      </c>
      <c r="L178" s="109">
        <f>SUM(H178:K178)</f>
        <v>4</v>
      </c>
      <c r="M178" s="94" t="s">
        <v>32</v>
      </c>
      <c r="N178" s="110"/>
      <c r="O178" s="204">
        <f t="shared" si="10"/>
        <v>0</v>
      </c>
      <c r="P178" s="209"/>
      <c r="Q178" s="114"/>
      <c r="R178" s="107"/>
      <c r="S178" s="114"/>
      <c r="T178" s="112"/>
      <c r="U178" s="112"/>
      <c r="V178" s="112"/>
      <c r="W178" s="178"/>
      <c r="X178" s="107"/>
      <c r="Y178" s="53"/>
    </row>
    <row r="179" spans="1:25" ht="32.25" customHeight="1" thickTop="1" thickBot="1" x14ac:dyDescent="0.3">
      <c r="A179" s="107"/>
      <c r="B179" s="108" t="s">
        <v>59</v>
      </c>
      <c r="C179" s="197" t="s">
        <v>439</v>
      </c>
      <c r="D179" s="762" t="s">
        <v>440</v>
      </c>
      <c r="E179" s="761"/>
      <c r="F179" s="79" t="s">
        <v>427</v>
      </c>
      <c r="G179" s="122">
        <v>1</v>
      </c>
      <c r="H179" s="123">
        <v>1</v>
      </c>
      <c r="I179" s="123">
        <v>1</v>
      </c>
      <c r="J179" s="123">
        <v>1</v>
      </c>
      <c r="K179" s="123">
        <v>1</v>
      </c>
      <c r="L179" s="122">
        <f>+K179</f>
        <v>1</v>
      </c>
      <c r="M179" s="94" t="s">
        <v>45</v>
      </c>
      <c r="N179" s="110"/>
      <c r="O179" s="204">
        <f t="shared" si="10"/>
        <v>0</v>
      </c>
      <c r="P179" s="209"/>
      <c r="Q179" s="114"/>
      <c r="R179" s="107"/>
      <c r="S179" s="114"/>
      <c r="T179" s="112"/>
      <c r="U179" s="112"/>
      <c r="V179" s="112"/>
      <c r="W179" s="178"/>
      <c r="X179" s="107"/>
      <c r="Y179" s="53"/>
    </row>
    <row r="180" spans="1:25" ht="48.75" customHeight="1" thickTop="1" thickBot="1" x14ac:dyDescent="0.3">
      <c r="A180" s="216"/>
      <c r="B180" s="217" t="s">
        <v>62</v>
      </c>
      <c r="C180" s="222" t="s">
        <v>441</v>
      </c>
      <c r="D180" s="758" t="s">
        <v>442</v>
      </c>
      <c r="E180" s="793"/>
      <c r="F180" s="79" t="s">
        <v>427</v>
      </c>
      <c r="G180" s="100">
        <v>0</v>
      </c>
      <c r="H180" s="134">
        <v>1</v>
      </c>
      <c r="I180" s="134">
        <v>1</v>
      </c>
      <c r="J180" s="134">
        <v>1</v>
      </c>
      <c r="K180" s="134">
        <v>1</v>
      </c>
      <c r="L180" s="122">
        <f>+K180</f>
        <v>1</v>
      </c>
      <c r="M180" s="94" t="s">
        <v>45</v>
      </c>
      <c r="N180" s="102"/>
      <c r="O180" s="204">
        <f t="shared" si="10"/>
        <v>0</v>
      </c>
      <c r="P180" s="206"/>
      <c r="Q180" s="120"/>
      <c r="R180" s="53"/>
      <c r="S180" s="124"/>
      <c r="T180" s="124"/>
      <c r="U180" s="124"/>
      <c r="V180" s="124"/>
      <c r="W180" s="125"/>
      <c r="X180" s="53"/>
      <c r="Y180" s="53"/>
    </row>
    <row r="181" spans="1:25" ht="43.5" customHeight="1" thickTop="1" thickBot="1" x14ac:dyDescent="0.3">
      <c r="A181" s="216"/>
      <c r="B181" s="217" t="s">
        <v>65</v>
      </c>
      <c r="C181" s="222" t="s">
        <v>443</v>
      </c>
      <c r="D181" s="758" t="s">
        <v>444</v>
      </c>
      <c r="E181" s="793"/>
      <c r="F181" s="79" t="s">
        <v>427</v>
      </c>
      <c r="G181" s="100">
        <v>0</v>
      </c>
      <c r="H181" s="101">
        <v>2</v>
      </c>
      <c r="I181" s="101">
        <v>1</v>
      </c>
      <c r="J181" s="101">
        <v>2</v>
      </c>
      <c r="K181" s="101">
        <v>1</v>
      </c>
      <c r="L181" s="100">
        <f>SUM(H181:K181)</f>
        <v>6</v>
      </c>
      <c r="M181" s="94" t="s">
        <v>32</v>
      </c>
      <c r="N181" s="102"/>
      <c r="O181" s="204">
        <f t="shared" si="10"/>
        <v>0</v>
      </c>
      <c r="P181" s="206"/>
      <c r="Q181" s="120"/>
      <c r="R181" s="53"/>
      <c r="S181" s="124"/>
      <c r="T181" s="124"/>
      <c r="U181" s="124"/>
      <c r="V181" s="124"/>
      <c r="W181" s="125"/>
      <c r="X181" s="53"/>
      <c r="Y181" s="53"/>
    </row>
    <row r="182" spans="1:25" ht="33" customHeight="1" thickTop="1" thickBot="1" x14ac:dyDescent="0.3">
      <c r="A182" s="107"/>
      <c r="B182" s="108" t="s">
        <v>99</v>
      </c>
      <c r="C182" s="197" t="s">
        <v>445</v>
      </c>
      <c r="D182" s="760" t="s">
        <v>446</v>
      </c>
      <c r="E182" s="788"/>
      <c r="F182" s="79" t="s">
        <v>301</v>
      </c>
      <c r="G182" s="109">
        <v>0</v>
      </c>
      <c r="H182" s="67">
        <v>0</v>
      </c>
      <c r="I182" s="67">
        <v>1</v>
      </c>
      <c r="J182" s="67">
        <v>0</v>
      </c>
      <c r="K182" s="67">
        <v>0</v>
      </c>
      <c r="L182" s="109">
        <v>1</v>
      </c>
      <c r="M182" s="94" t="s">
        <v>32</v>
      </c>
      <c r="N182" s="110"/>
      <c r="O182" s="204">
        <f t="shared" si="10"/>
        <v>0</v>
      </c>
      <c r="P182" s="206"/>
      <c r="Q182" s="125"/>
      <c r="R182" s="53"/>
      <c r="S182" s="125"/>
      <c r="T182" s="124"/>
      <c r="U182" s="124"/>
      <c r="V182" s="124"/>
      <c r="W182" s="145"/>
      <c r="X182" s="53"/>
      <c r="Y182" s="53"/>
    </row>
    <row r="183" spans="1:25" ht="62.25" customHeight="1" thickTop="1" thickBot="1" x14ac:dyDescent="0.3">
      <c r="A183" s="53"/>
      <c r="B183" s="382" t="s">
        <v>925</v>
      </c>
      <c r="C183" s="196" t="s">
        <v>447</v>
      </c>
      <c r="D183" s="363" t="s">
        <v>448</v>
      </c>
      <c r="E183" s="115" t="s">
        <v>449</v>
      </c>
      <c r="F183" s="86" t="s">
        <v>427</v>
      </c>
      <c r="G183" s="176">
        <v>0.57699999999999996</v>
      </c>
      <c r="H183" s="117">
        <v>0.6</v>
      </c>
      <c r="I183" s="117">
        <v>0.65</v>
      </c>
      <c r="J183" s="117">
        <v>0.7</v>
      </c>
      <c r="K183" s="117">
        <v>0.74</v>
      </c>
      <c r="L183" s="116">
        <f>K183</f>
        <v>0.74</v>
      </c>
      <c r="M183" s="94" t="s">
        <v>45</v>
      </c>
      <c r="N183" s="95"/>
      <c r="O183" s="204">
        <f t="shared" si="10"/>
        <v>0</v>
      </c>
      <c r="P183" s="206"/>
      <c r="Q183" s="120"/>
      <c r="R183" s="53"/>
      <c r="S183" s="57"/>
      <c r="T183" s="57"/>
      <c r="U183" s="57"/>
      <c r="V183" s="57"/>
      <c r="W183" s="57"/>
      <c r="X183" s="53"/>
      <c r="Y183" s="53"/>
    </row>
    <row r="184" spans="1:25" ht="37.5" customHeight="1" thickTop="1" thickBot="1" x14ac:dyDescent="0.3">
      <c r="A184" s="216"/>
      <c r="B184" s="217" t="s">
        <v>33</v>
      </c>
      <c r="C184" s="197" t="s">
        <v>450</v>
      </c>
      <c r="D184" s="760" t="s">
        <v>451</v>
      </c>
      <c r="E184" s="761"/>
      <c r="F184" s="79" t="s">
        <v>427</v>
      </c>
      <c r="G184" s="100">
        <v>1</v>
      </c>
      <c r="H184" s="101">
        <v>1</v>
      </c>
      <c r="I184" s="101">
        <v>1</v>
      </c>
      <c r="J184" s="101">
        <v>1</v>
      </c>
      <c r="K184" s="101">
        <v>1</v>
      </c>
      <c r="L184" s="100">
        <v>1</v>
      </c>
      <c r="M184" s="94" t="s">
        <v>32</v>
      </c>
      <c r="N184" s="102"/>
      <c r="O184" s="204">
        <f t="shared" si="10"/>
        <v>0</v>
      </c>
      <c r="P184" s="208"/>
      <c r="Q184" s="103"/>
      <c r="R184" s="98"/>
      <c r="S184" s="104"/>
      <c r="T184" s="104"/>
      <c r="U184" s="104"/>
      <c r="V184" s="104"/>
      <c r="W184" s="106"/>
      <c r="X184" s="98"/>
      <c r="Y184" s="53"/>
    </row>
    <row r="185" spans="1:25" ht="33.75" customHeight="1" thickTop="1" thickBot="1" x14ac:dyDescent="0.3">
      <c r="A185" s="216"/>
      <c r="B185" s="217"/>
      <c r="C185" s="197" t="s">
        <v>452</v>
      </c>
      <c r="D185" s="760" t="s">
        <v>453</v>
      </c>
      <c r="E185" s="761"/>
      <c r="F185" s="79" t="s">
        <v>427</v>
      </c>
      <c r="G185" s="100"/>
      <c r="H185" s="101"/>
      <c r="I185" s="134">
        <v>1</v>
      </c>
      <c r="J185" s="134">
        <v>1</v>
      </c>
      <c r="K185" s="134">
        <v>1</v>
      </c>
      <c r="L185" s="134">
        <v>1</v>
      </c>
      <c r="M185" s="94" t="s">
        <v>45</v>
      </c>
      <c r="N185" s="102"/>
      <c r="O185" s="204"/>
      <c r="P185" s="208"/>
      <c r="Q185" s="103"/>
      <c r="R185" s="98"/>
      <c r="S185" s="104"/>
      <c r="T185" s="104"/>
      <c r="U185" s="104"/>
      <c r="V185" s="104"/>
      <c r="W185" s="106"/>
      <c r="X185" s="98"/>
      <c r="Y185" s="53"/>
    </row>
    <row r="186" spans="1:25" ht="39.75" customHeight="1" thickTop="1" thickBot="1" x14ac:dyDescent="0.3">
      <c r="A186" s="216"/>
      <c r="B186" s="217" t="s">
        <v>36</v>
      </c>
      <c r="C186" s="197" t="s">
        <v>454</v>
      </c>
      <c r="D186" s="760" t="s">
        <v>455</v>
      </c>
      <c r="E186" s="761"/>
      <c r="F186" s="79" t="s">
        <v>427</v>
      </c>
      <c r="G186" s="180">
        <v>8</v>
      </c>
      <c r="H186" s="180">
        <v>4</v>
      </c>
      <c r="I186" s="180">
        <v>3</v>
      </c>
      <c r="J186" s="180">
        <v>3</v>
      </c>
      <c r="K186" s="180">
        <v>3</v>
      </c>
      <c r="L186" s="180">
        <v>4</v>
      </c>
      <c r="M186" s="94" t="s">
        <v>32</v>
      </c>
      <c r="N186" s="102"/>
      <c r="O186" s="204">
        <f>+N186/L186</f>
        <v>0</v>
      </c>
      <c r="P186" s="206"/>
      <c r="Q186" s="120"/>
      <c r="R186" s="53"/>
      <c r="S186" s="124"/>
      <c r="T186" s="124"/>
      <c r="U186" s="124"/>
      <c r="V186" s="124"/>
      <c r="W186" s="125"/>
      <c r="X186" s="53"/>
      <c r="Y186" s="53"/>
    </row>
    <row r="187" spans="1:25" ht="24.75" customHeight="1" thickTop="1" thickBot="1" x14ac:dyDescent="0.3">
      <c r="A187" s="107"/>
      <c r="B187" s="108" t="s">
        <v>50</v>
      </c>
      <c r="C187" s="197" t="s">
        <v>456</v>
      </c>
      <c r="D187" s="760" t="s">
        <v>457</v>
      </c>
      <c r="E187" s="761"/>
      <c r="F187" s="79" t="s">
        <v>427</v>
      </c>
      <c r="G187" s="181">
        <v>0.51680000000000004</v>
      </c>
      <c r="H187" s="182">
        <v>0.52</v>
      </c>
      <c r="I187" s="182">
        <v>0.53</v>
      </c>
      <c r="J187" s="182">
        <v>0.54</v>
      </c>
      <c r="K187" s="182">
        <v>0.55000000000000004</v>
      </c>
      <c r="L187" s="181">
        <f>K187</f>
        <v>0.55000000000000004</v>
      </c>
      <c r="M187" s="94" t="s">
        <v>45</v>
      </c>
      <c r="N187" s="110"/>
      <c r="O187" s="204">
        <f>+N187/L187</f>
        <v>0</v>
      </c>
      <c r="P187" s="210"/>
      <c r="Q187" s="125"/>
      <c r="R187" s="53"/>
      <c r="S187" s="124"/>
      <c r="T187" s="124"/>
      <c r="U187" s="124"/>
      <c r="V187" s="124"/>
      <c r="W187" s="125"/>
      <c r="X187" s="53"/>
      <c r="Y187" s="53"/>
    </row>
    <row r="188" spans="1:25" ht="23.25" customHeight="1" thickTop="1" thickBot="1" x14ac:dyDescent="0.3">
      <c r="A188" s="107"/>
      <c r="B188" s="108" t="s">
        <v>53</v>
      </c>
      <c r="C188" s="197" t="s">
        <v>458</v>
      </c>
      <c r="D188" s="760" t="s">
        <v>459</v>
      </c>
      <c r="E188" s="761"/>
      <c r="F188" s="79" t="s">
        <v>460</v>
      </c>
      <c r="G188" s="109">
        <v>1</v>
      </c>
      <c r="H188" s="67">
        <v>1</v>
      </c>
      <c r="I188" s="67">
        <v>1</v>
      </c>
      <c r="J188" s="67">
        <v>1</v>
      </c>
      <c r="K188" s="67">
        <v>1</v>
      </c>
      <c r="L188" s="109">
        <v>1</v>
      </c>
      <c r="M188" s="94" t="s">
        <v>32</v>
      </c>
      <c r="N188" s="110"/>
      <c r="O188" s="204">
        <f>+N188/L188</f>
        <v>0</v>
      </c>
      <c r="P188" s="206"/>
      <c r="Q188" s="120"/>
      <c r="R188" s="53"/>
      <c r="S188" s="124"/>
      <c r="T188" s="124"/>
      <c r="U188" s="124"/>
      <c r="V188" s="124"/>
      <c r="W188" s="125"/>
      <c r="X188" s="53"/>
      <c r="Y188" s="53"/>
    </row>
    <row r="189" spans="1:25" ht="25.5" customHeight="1" thickTop="1" thickBot="1" x14ac:dyDescent="0.3">
      <c r="A189" s="107"/>
      <c r="B189" s="108" t="s">
        <v>56</v>
      </c>
      <c r="C189" s="197" t="s">
        <v>461</v>
      </c>
      <c r="D189" s="760" t="s">
        <v>462</v>
      </c>
      <c r="E189" s="761"/>
      <c r="F189" s="79" t="s">
        <v>427</v>
      </c>
      <c r="G189" s="109">
        <v>1</v>
      </c>
      <c r="H189" s="67">
        <v>1</v>
      </c>
      <c r="I189" s="67">
        <v>1</v>
      </c>
      <c r="J189" s="67">
        <v>1</v>
      </c>
      <c r="K189" s="67">
        <v>1</v>
      </c>
      <c r="L189" s="109">
        <v>1</v>
      </c>
      <c r="M189" s="94" t="s">
        <v>32</v>
      </c>
      <c r="N189" s="110"/>
      <c r="O189" s="204">
        <f>+N189/L189</f>
        <v>0</v>
      </c>
      <c r="P189" s="206"/>
      <c r="Q189" s="125"/>
      <c r="R189" s="53"/>
      <c r="S189" s="125"/>
      <c r="T189" s="124"/>
      <c r="U189" s="124"/>
      <c r="V189" s="124"/>
      <c r="W189" s="145"/>
      <c r="X189" s="53"/>
      <c r="Y189" s="53"/>
    </row>
    <row r="190" spans="1:25" ht="33" customHeight="1" thickTop="1" thickBot="1" x14ac:dyDescent="0.3">
      <c r="A190" s="107"/>
      <c r="B190" s="108"/>
      <c r="C190" s="197" t="s">
        <v>463</v>
      </c>
      <c r="D190" s="760" t="s">
        <v>464</v>
      </c>
      <c r="E190" s="761"/>
      <c r="F190" s="79" t="s">
        <v>465</v>
      </c>
      <c r="G190" s="122">
        <v>0</v>
      </c>
      <c r="H190" s="123">
        <v>0</v>
      </c>
      <c r="I190" s="123">
        <v>0.3</v>
      </c>
      <c r="J190" s="123">
        <v>0.35</v>
      </c>
      <c r="K190" s="123">
        <v>0.35</v>
      </c>
      <c r="L190" s="122">
        <v>1</v>
      </c>
      <c r="M190" s="94" t="s">
        <v>45</v>
      </c>
      <c r="N190" s="110"/>
      <c r="O190" s="204"/>
      <c r="P190" s="206"/>
      <c r="Q190" s="125"/>
      <c r="R190" s="53"/>
      <c r="S190" s="125"/>
      <c r="T190" s="124"/>
      <c r="U190" s="124"/>
      <c r="V190" s="124"/>
      <c r="W190" s="145"/>
      <c r="X190" s="53"/>
      <c r="Y190" s="53"/>
    </row>
    <row r="191" spans="1:25" ht="45.75" customHeight="1" thickTop="1" thickBot="1" x14ac:dyDescent="0.3">
      <c r="A191" s="216"/>
      <c r="B191" s="217" t="s">
        <v>59</v>
      </c>
      <c r="C191" s="222" t="s">
        <v>466</v>
      </c>
      <c r="D191" s="760" t="s">
        <v>467</v>
      </c>
      <c r="E191" s="761"/>
      <c r="F191" s="79" t="s">
        <v>465</v>
      </c>
      <c r="G191" s="100">
        <v>0</v>
      </c>
      <c r="H191" s="101">
        <v>1</v>
      </c>
      <c r="I191" s="101">
        <v>1</v>
      </c>
      <c r="J191" s="101">
        <v>1</v>
      </c>
      <c r="K191" s="101">
        <v>1</v>
      </c>
      <c r="L191" s="100">
        <f>SUM(H191:K191)</f>
        <v>4</v>
      </c>
      <c r="M191" s="94" t="s">
        <v>32</v>
      </c>
      <c r="N191" s="102"/>
      <c r="O191" s="204">
        <f t="shared" ref="O191:O201" si="11">+N191/L191</f>
        <v>0</v>
      </c>
      <c r="P191" s="206"/>
      <c r="Q191" s="120"/>
      <c r="R191" s="53"/>
      <c r="S191" s="124"/>
      <c r="T191" s="124"/>
      <c r="U191" s="124"/>
      <c r="V191" s="124"/>
      <c r="W191" s="125"/>
      <c r="X191" s="53"/>
      <c r="Y191" s="53"/>
    </row>
    <row r="192" spans="1:25" ht="31.5" customHeight="1" thickTop="1" thickBot="1" x14ac:dyDescent="0.3">
      <c r="A192" s="216"/>
      <c r="B192" s="217" t="s">
        <v>62</v>
      </c>
      <c r="C192" s="222" t="s">
        <v>468</v>
      </c>
      <c r="D192" s="760" t="s">
        <v>469</v>
      </c>
      <c r="E192" s="761"/>
      <c r="F192" s="79" t="s">
        <v>465</v>
      </c>
      <c r="G192" s="100">
        <v>0</v>
      </c>
      <c r="H192" s="101">
        <v>1</v>
      </c>
      <c r="I192" s="101">
        <v>1</v>
      </c>
      <c r="J192" s="101">
        <v>1</v>
      </c>
      <c r="K192" s="101">
        <v>1</v>
      </c>
      <c r="L192" s="100">
        <f>SUM(H192:K192)</f>
        <v>4</v>
      </c>
      <c r="M192" s="94" t="s">
        <v>32</v>
      </c>
      <c r="N192" s="102"/>
      <c r="O192" s="204">
        <f t="shared" si="11"/>
        <v>0</v>
      </c>
      <c r="P192" s="206"/>
      <c r="Q192" s="120"/>
      <c r="R192" s="53"/>
      <c r="S192" s="124"/>
      <c r="T192" s="124"/>
      <c r="U192" s="124"/>
      <c r="V192" s="124"/>
      <c r="W192" s="125"/>
      <c r="X192" s="53"/>
      <c r="Y192" s="53"/>
    </row>
    <row r="193" spans="1:25" ht="33" customHeight="1" thickTop="1" thickBot="1" x14ac:dyDescent="0.3">
      <c r="A193" s="216"/>
      <c r="B193" s="217" t="s">
        <v>65</v>
      </c>
      <c r="C193" s="222" t="s">
        <v>470</v>
      </c>
      <c r="D193" s="760" t="s">
        <v>471</v>
      </c>
      <c r="E193" s="761"/>
      <c r="F193" s="79" t="s">
        <v>465</v>
      </c>
      <c r="G193" s="100">
        <v>0</v>
      </c>
      <c r="H193" s="101">
        <v>40</v>
      </c>
      <c r="I193" s="101">
        <v>40</v>
      </c>
      <c r="J193" s="101">
        <v>30</v>
      </c>
      <c r="K193" s="101">
        <v>27</v>
      </c>
      <c r="L193" s="100">
        <f>SUM(H193:K193)</f>
        <v>137</v>
      </c>
      <c r="M193" s="94" t="s">
        <v>32</v>
      </c>
      <c r="N193" s="102"/>
      <c r="O193" s="204">
        <f t="shared" si="11"/>
        <v>0</v>
      </c>
      <c r="P193" s="206"/>
      <c r="Q193" s="120"/>
      <c r="R193" s="53"/>
      <c r="S193" s="124"/>
      <c r="T193" s="124"/>
      <c r="U193" s="124"/>
      <c r="V193" s="124"/>
      <c r="W193" s="125"/>
      <c r="X193" s="53"/>
      <c r="Y193" s="53"/>
    </row>
    <row r="194" spans="1:25" ht="39" customHeight="1" thickTop="1" thickBot="1" x14ac:dyDescent="0.3">
      <c r="A194" s="216"/>
      <c r="B194" s="217" t="s">
        <v>99</v>
      </c>
      <c r="C194" s="222" t="s">
        <v>472</v>
      </c>
      <c r="D194" s="760" t="s">
        <v>473</v>
      </c>
      <c r="E194" s="761"/>
      <c r="F194" s="79" t="s">
        <v>465</v>
      </c>
      <c r="G194" s="109">
        <v>0</v>
      </c>
      <c r="H194" s="183">
        <v>0.5</v>
      </c>
      <c r="I194" s="183">
        <v>0.5</v>
      </c>
      <c r="J194" s="183">
        <v>0</v>
      </c>
      <c r="K194" s="183">
        <v>0</v>
      </c>
      <c r="L194" s="122">
        <f>SUBTOTAL(9,H194:K194)</f>
        <v>1</v>
      </c>
      <c r="M194" s="94" t="s">
        <v>45</v>
      </c>
      <c r="N194" s="102"/>
      <c r="O194" s="204">
        <f t="shared" si="11"/>
        <v>0</v>
      </c>
      <c r="P194" s="206"/>
      <c r="Q194" s="120"/>
      <c r="R194" s="53"/>
      <c r="S194" s="124"/>
      <c r="T194" s="124"/>
      <c r="U194" s="124"/>
      <c r="V194" s="124"/>
      <c r="W194" s="125"/>
      <c r="X194" s="53"/>
      <c r="Y194" s="53"/>
    </row>
    <row r="195" spans="1:25" ht="40.5" customHeight="1" thickTop="1" thickBot="1" x14ac:dyDescent="0.3">
      <c r="A195" s="216"/>
      <c r="B195" s="217" t="s">
        <v>66</v>
      </c>
      <c r="C195" s="222" t="s">
        <v>474</v>
      </c>
      <c r="D195" s="760" t="s">
        <v>475</v>
      </c>
      <c r="E195" s="761"/>
      <c r="F195" s="79" t="s">
        <v>465</v>
      </c>
      <c r="G195" s="109">
        <v>0</v>
      </c>
      <c r="H195" s="184">
        <v>1</v>
      </c>
      <c r="I195" s="184">
        <v>45</v>
      </c>
      <c r="J195" s="184">
        <v>45</v>
      </c>
      <c r="K195" s="184">
        <v>47</v>
      </c>
      <c r="L195" s="109">
        <f>SUBTOTAL(9,H195:K195)</f>
        <v>138</v>
      </c>
      <c r="M195" s="94" t="s">
        <v>32</v>
      </c>
      <c r="N195" s="110"/>
      <c r="O195" s="204">
        <f t="shared" si="11"/>
        <v>0</v>
      </c>
      <c r="P195" s="206"/>
      <c r="Q195" s="125"/>
      <c r="R195" s="53"/>
      <c r="S195" s="125"/>
      <c r="T195" s="124"/>
      <c r="U195" s="124"/>
      <c r="V195" s="124"/>
      <c r="W195" s="145"/>
      <c r="X195" s="53"/>
      <c r="Y195" s="53"/>
    </row>
    <row r="196" spans="1:25" ht="30.75" customHeight="1" thickTop="1" thickBot="1" x14ac:dyDescent="0.3">
      <c r="A196" s="216"/>
      <c r="B196" s="217" t="s">
        <v>69</v>
      </c>
      <c r="C196" s="197" t="s">
        <v>476</v>
      </c>
      <c r="D196" s="760" t="s">
        <v>477</v>
      </c>
      <c r="E196" s="761"/>
      <c r="F196" s="79" t="s">
        <v>465</v>
      </c>
      <c r="G196" s="109">
        <v>2</v>
      </c>
      <c r="H196" s="184">
        <v>2</v>
      </c>
      <c r="I196" s="184">
        <v>2</v>
      </c>
      <c r="J196" s="184">
        <v>2</v>
      </c>
      <c r="K196" s="184">
        <v>2</v>
      </c>
      <c r="L196" s="109">
        <f>SUBTOTAL(9,H196:K196)</f>
        <v>8</v>
      </c>
      <c r="M196" s="94" t="s">
        <v>32</v>
      </c>
      <c r="N196" s="110"/>
      <c r="O196" s="204">
        <f t="shared" si="11"/>
        <v>0</v>
      </c>
      <c r="P196" s="206"/>
      <c r="Q196" s="125"/>
      <c r="R196" s="53"/>
      <c r="S196" s="125"/>
      <c r="T196" s="124"/>
      <c r="U196" s="124"/>
      <c r="V196" s="124"/>
      <c r="W196" s="145"/>
      <c r="X196" s="53"/>
      <c r="Y196" s="53"/>
    </row>
    <row r="197" spans="1:25" ht="30.75" customHeight="1" thickTop="1" thickBot="1" x14ac:dyDescent="0.3">
      <c r="A197" s="216"/>
      <c r="B197" s="217" t="s">
        <v>72</v>
      </c>
      <c r="C197" s="222" t="s">
        <v>478</v>
      </c>
      <c r="D197" s="760" t="s">
        <v>479</v>
      </c>
      <c r="E197" s="761"/>
      <c r="F197" s="79" t="s">
        <v>465</v>
      </c>
      <c r="G197" s="109">
        <v>4</v>
      </c>
      <c r="H197" s="184">
        <v>4</v>
      </c>
      <c r="I197" s="184">
        <v>4</v>
      </c>
      <c r="J197" s="184">
        <v>4</v>
      </c>
      <c r="K197" s="184">
        <v>4</v>
      </c>
      <c r="L197" s="109">
        <v>4</v>
      </c>
      <c r="M197" s="94" t="s">
        <v>32</v>
      </c>
      <c r="N197" s="110"/>
      <c r="O197" s="204">
        <f t="shared" si="11"/>
        <v>0</v>
      </c>
      <c r="P197" s="206"/>
      <c r="Q197" s="125"/>
      <c r="R197" s="53"/>
      <c r="S197" s="125"/>
      <c r="T197" s="124"/>
      <c r="U197" s="124"/>
      <c r="V197" s="124"/>
      <c r="W197" s="145"/>
      <c r="X197" s="53"/>
      <c r="Y197" s="53"/>
    </row>
    <row r="198" spans="1:25" ht="31.5" customHeight="1" thickTop="1" thickBot="1" x14ac:dyDescent="0.3">
      <c r="A198" s="216"/>
      <c r="B198" s="217" t="s">
        <v>75</v>
      </c>
      <c r="C198" s="222" t="s">
        <v>480</v>
      </c>
      <c r="D198" s="758" t="s">
        <v>481</v>
      </c>
      <c r="E198" s="759"/>
      <c r="F198" s="79" t="s">
        <v>337</v>
      </c>
      <c r="G198" s="100">
        <v>0</v>
      </c>
      <c r="H198" s="101">
        <v>1</v>
      </c>
      <c r="I198" s="101">
        <v>0</v>
      </c>
      <c r="J198" s="101">
        <v>0</v>
      </c>
      <c r="K198" s="101">
        <v>0</v>
      </c>
      <c r="L198" s="100">
        <f>SUM(H198:K198)</f>
        <v>1</v>
      </c>
      <c r="M198" s="94" t="s">
        <v>32</v>
      </c>
      <c r="N198" s="102"/>
      <c r="O198" s="204">
        <f t="shared" si="11"/>
        <v>0</v>
      </c>
      <c r="P198" s="206"/>
      <c r="Q198" s="120"/>
      <c r="R198" s="53"/>
      <c r="S198" s="124"/>
      <c r="T198" s="124"/>
      <c r="U198" s="124"/>
      <c r="V198" s="124"/>
      <c r="W198" s="125"/>
      <c r="X198" s="53"/>
      <c r="Y198" s="53"/>
    </row>
    <row r="199" spans="1:25" ht="38.25" customHeight="1" thickTop="1" thickBot="1" x14ac:dyDescent="0.3">
      <c r="A199" s="216"/>
      <c r="B199" s="217" t="s">
        <v>78</v>
      </c>
      <c r="C199" s="222" t="s">
        <v>482</v>
      </c>
      <c r="D199" s="758" t="s">
        <v>483</v>
      </c>
      <c r="E199" s="759"/>
      <c r="F199" s="79" t="s">
        <v>337</v>
      </c>
      <c r="G199" s="100">
        <v>0</v>
      </c>
      <c r="H199" s="101">
        <v>1</v>
      </c>
      <c r="I199" s="101">
        <v>0</v>
      </c>
      <c r="J199" s="101">
        <v>0</v>
      </c>
      <c r="K199" s="101">
        <v>0</v>
      </c>
      <c r="L199" s="100">
        <f>SUM(H199:K199)</f>
        <v>1</v>
      </c>
      <c r="M199" s="94" t="s">
        <v>32</v>
      </c>
      <c r="N199" s="102"/>
      <c r="O199" s="204">
        <f t="shared" si="11"/>
        <v>0</v>
      </c>
      <c r="P199" s="208"/>
      <c r="Q199" s="106"/>
      <c r="R199" s="98"/>
      <c r="S199" s="106"/>
      <c r="T199" s="104"/>
      <c r="U199" s="104"/>
      <c r="V199" s="104"/>
      <c r="W199" s="185"/>
      <c r="X199" s="98"/>
      <c r="Y199" s="53"/>
    </row>
    <row r="200" spans="1:25" ht="30" customHeight="1" thickTop="1" thickBot="1" x14ac:dyDescent="0.3">
      <c r="A200" s="216"/>
      <c r="B200" s="217" t="s">
        <v>56</v>
      </c>
      <c r="C200" s="222" t="s">
        <v>484</v>
      </c>
      <c r="D200" s="758" t="s">
        <v>485</v>
      </c>
      <c r="E200" s="759"/>
      <c r="F200" s="79" t="s">
        <v>486</v>
      </c>
      <c r="G200" s="100">
        <v>0</v>
      </c>
      <c r="H200" s="134">
        <v>1</v>
      </c>
      <c r="I200" s="134">
        <v>1</v>
      </c>
      <c r="J200" s="134">
        <v>1</v>
      </c>
      <c r="K200" s="134">
        <v>1</v>
      </c>
      <c r="L200" s="135">
        <f>H200</f>
        <v>1</v>
      </c>
      <c r="M200" s="94" t="s">
        <v>45</v>
      </c>
      <c r="N200" s="102"/>
      <c r="O200" s="204">
        <f t="shared" si="11"/>
        <v>0</v>
      </c>
      <c r="P200" s="206"/>
      <c r="Q200" s="120"/>
      <c r="R200" s="53"/>
      <c r="S200" s="124"/>
      <c r="T200" s="124"/>
      <c r="U200" s="124"/>
      <c r="V200" s="124"/>
      <c r="W200" s="125"/>
      <c r="X200" s="53"/>
      <c r="Y200" s="53"/>
    </row>
    <row r="201" spans="1:25" ht="41.25" customHeight="1" thickTop="1" thickBot="1" x14ac:dyDescent="0.3">
      <c r="A201" s="216"/>
      <c r="B201" s="217" t="s">
        <v>59</v>
      </c>
      <c r="C201" s="222" t="s">
        <v>487</v>
      </c>
      <c r="D201" s="758" t="s">
        <v>488</v>
      </c>
      <c r="E201" s="759"/>
      <c r="F201" s="79" t="s">
        <v>486</v>
      </c>
      <c r="G201" s="100">
        <v>0</v>
      </c>
      <c r="H201" s="134">
        <v>0.1</v>
      </c>
      <c r="I201" s="134">
        <v>0.1</v>
      </c>
      <c r="J201" s="134">
        <v>0.1</v>
      </c>
      <c r="K201" s="134">
        <v>0.1</v>
      </c>
      <c r="L201" s="135">
        <f>H201</f>
        <v>0.1</v>
      </c>
      <c r="M201" s="94" t="s">
        <v>45</v>
      </c>
      <c r="N201" s="102"/>
      <c r="O201" s="204">
        <f t="shared" si="11"/>
        <v>0</v>
      </c>
      <c r="P201" s="206"/>
      <c r="Q201" s="120"/>
      <c r="R201" s="53"/>
      <c r="S201" s="124"/>
      <c r="T201" s="124"/>
      <c r="U201" s="124"/>
      <c r="V201" s="124"/>
      <c r="W201" s="125"/>
      <c r="X201" s="53"/>
      <c r="Y201" s="53"/>
    </row>
    <row r="202" spans="1:25" ht="33" customHeight="1" thickTop="1" thickBot="1" x14ac:dyDescent="0.3">
      <c r="A202" s="216"/>
      <c r="B202" s="316"/>
      <c r="C202" s="222" t="s">
        <v>489</v>
      </c>
      <c r="D202" s="758" t="s">
        <v>490</v>
      </c>
      <c r="E202" s="759"/>
      <c r="F202" s="79" t="s">
        <v>486</v>
      </c>
      <c r="G202" s="100">
        <v>0</v>
      </c>
      <c r="H202" s="134">
        <v>1</v>
      </c>
      <c r="I202" s="134">
        <v>1</v>
      </c>
      <c r="J202" s="134">
        <v>1</v>
      </c>
      <c r="K202" s="134">
        <v>1</v>
      </c>
      <c r="L202" s="135">
        <f>H202</f>
        <v>1</v>
      </c>
      <c r="M202" s="94" t="s">
        <v>45</v>
      </c>
      <c r="N202" s="102"/>
      <c r="O202" s="204"/>
      <c r="P202" s="206"/>
      <c r="Q202" s="120"/>
      <c r="R202" s="53"/>
      <c r="S202" s="124"/>
      <c r="T202" s="124"/>
      <c r="U202" s="124"/>
      <c r="V202" s="124"/>
      <c r="W202" s="125"/>
      <c r="X202" s="53"/>
      <c r="Y202" s="53"/>
    </row>
    <row r="203" spans="1:25" ht="41.25" customHeight="1" thickTop="1" thickBot="1" x14ac:dyDescent="0.3">
      <c r="A203" s="216"/>
      <c r="B203" s="316"/>
      <c r="C203" s="222" t="s">
        <v>491</v>
      </c>
      <c r="D203" s="758" t="s">
        <v>492</v>
      </c>
      <c r="E203" s="759"/>
      <c r="F203" s="79" t="s">
        <v>493</v>
      </c>
      <c r="G203" s="134">
        <v>1</v>
      </c>
      <c r="H203" s="134">
        <v>1</v>
      </c>
      <c r="I203" s="134">
        <v>1</v>
      </c>
      <c r="J203" s="134">
        <v>1</v>
      </c>
      <c r="K203" s="134">
        <v>1</v>
      </c>
      <c r="L203" s="134">
        <v>1</v>
      </c>
      <c r="M203" s="94" t="s">
        <v>45</v>
      </c>
      <c r="N203" s="102"/>
      <c r="O203" s="204"/>
      <c r="P203" s="206"/>
      <c r="Q203" s="120"/>
      <c r="R203" s="53"/>
      <c r="S203" s="124"/>
      <c r="T203" s="124"/>
      <c r="U203" s="124"/>
      <c r="V203" s="124"/>
      <c r="W203" s="125"/>
      <c r="X203" s="53"/>
      <c r="Y203" s="53"/>
    </row>
    <row r="204" spans="1:25" ht="66" customHeight="1" thickTop="1" thickBot="1" x14ac:dyDescent="0.3">
      <c r="A204" s="53"/>
      <c r="B204" s="381" t="s">
        <v>494</v>
      </c>
      <c r="C204" s="196" t="s">
        <v>495</v>
      </c>
      <c r="D204" s="152" t="s">
        <v>496</v>
      </c>
      <c r="E204" s="367" t="s">
        <v>497</v>
      </c>
      <c r="F204" s="86" t="s">
        <v>427</v>
      </c>
      <c r="G204" s="116">
        <v>0.1</v>
      </c>
      <c r="H204" s="117">
        <v>0.2</v>
      </c>
      <c r="I204" s="117">
        <v>0.55000000000000004</v>
      </c>
      <c r="J204" s="117">
        <v>0.82</v>
      </c>
      <c r="K204" s="117">
        <v>1</v>
      </c>
      <c r="L204" s="116">
        <f>+K204</f>
        <v>1</v>
      </c>
      <c r="M204" s="94" t="s">
        <v>45</v>
      </c>
      <c r="N204" s="95"/>
      <c r="O204" s="204">
        <f t="shared" ref="O204:O214" si="12">+N204/L204</f>
        <v>0</v>
      </c>
      <c r="P204" s="206"/>
      <c r="Q204" s="120"/>
      <c r="R204" s="53"/>
      <c r="S204" s="57"/>
      <c r="T204" s="57"/>
      <c r="U204" s="57"/>
      <c r="V204" s="57"/>
      <c r="W204" s="57"/>
      <c r="X204" s="53"/>
      <c r="Y204" s="53"/>
    </row>
    <row r="205" spans="1:25" ht="38.25" customHeight="1" thickTop="1" thickBot="1" x14ac:dyDescent="0.3">
      <c r="A205" s="216"/>
      <c r="B205" s="217" t="s">
        <v>33</v>
      </c>
      <c r="C205" s="222" t="s">
        <v>498</v>
      </c>
      <c r="D205" s="758" t="s">
        <v>499</v>
      </c>
      <c r="E205" s="759"/>
      <c r="F205" s="79" t="s">
        <v>427</v>
      </c>
      <c r="G205" s="186">
        <v>0.6</v>
      </c>
      <c r="H205" s="177">
        <v>0.7</v>
      </c>
      <c r="I205" s="177">
        <v>0.8</v>
      </c>
      <c r="J205" s="177">
        <v>0.9</v>
      </c>
      <c r="K205" s="177">
        <v>1</v>
      </c>
      <c r="L205" s="186">
        <v>1</v>
      </c>
      <c r="M205" s="94" t="s">
        <v>45</v>
      </c>
      <c r="N205" s="110"/>
      <c r="O205" s="204">
        <f t="shared" si="12"/>
        <v>0</v>
      </c>
      <c r="P205" s="206"/>
      <c r="Q205" s="120"/>
      <c r="R205" s="53"/>
      <c r="S205" s="124"/>
      <c r="T205" s="124"/>
      <c r="U205" s="124"/>
      <c r="V205" s="124"/>
      <c r="W205" s="125"/>
      <c r="X205" s="53"/>
      <c r="Y205" s="53"/>
    </row>
    <row r="206" spans="1:25" ht="29.25" customHeight="1" thickTop="1" thickBot="1" x14ac:dyDescent="0.3">
      <c r="A206" s="216"/>
      <c r="B206" s="217" t="s">
        <v>36</v>
      </c>
      <c r="C206" s="222" t="s">
        <v>500</v>
      </c>
      <c r="D206" s="758" t="s">
        <v>501</v>
      </c>
      <c r="E206" s="759"/>
      <c r="F206" s="79" t="s">
        <v>427</v>
      </c>
      <c r="G206" s="186">
        <v>0.1</v>
      </c>
      <c r="H206" s="177">
        <v>0.2</v>
      </c>
      <c r="I206" s="177">
        <v>0.55000000000000004</v>
      </c>
      <c r="J206" s="177">
        <v>0.82</v>
      </c>
      <c r="K206" s="177">
        <v>1</v>
      </c>
      <c r="L206" s="186">
        <f>K206</f>
        <v>1</v>
      </c>
      <c r="M206" s="94" t="s">
        <v>45</v>
      </c>
      <c r="N206" s="102"/>
      <c r="O206" s="204">
        <f t="shared" si="12"/>
        <v>0</v>
      </c>
      <c r="P206" s="206"/>
      <c r="Q206" s="120"/>
      <c r="R206" s="53"/>
      <c r="S206" s="124"/>
      <c r="T206" s="124"/>
      <c r="U206" s="124"/>
      <c r="V206" s="124"/>
      <c r="W206" s="125"/>
      <c r="X206" s="53"/>
      <c r="Y206" s="53"/>
    </row>
    <row r="207" spans="1:25" ht="35.25" customHeight="1" thickTop="1" thickBot="1" x14ac:dyDescent="0.3">
      <c r="A207" s="216"/>
      <c r="B207" s="217" t="s">
        <v>50</v>
      </c>
      <c r="C207" s="222" t="s">
        <v>502</v>
      </c>
      <c r="D207" s="758" t="s">
        <v>503</v>
      </c>
      <c r="E207" s="759"/>
      <c r="F207" s="79" t="s">
        <v>427</v>
      </c>
      <c r="G207" s="100">
        <v>0</v>
      </c>
      <c r="H207" s="101">
        <v>2</v>
      </c>
      <c r="I207" s="101">
        <v>0</v>
      </c>
      <c r="J207" s="101">
        <v>0</v>
      </c>
      <c r="K207" s="101">
        <v>0</v>
      </c>
      <c r="L207" s="100">
        <f>SUM(H207:K207)</f>
        <v>2</v>
      </c>
      <c r="M207" s="94" t="s">
        <v>32</v>
      </c>
      <c r="N207" s="102"/>
      <c r="O207" s="204">
        <f t="shared" si="12"/>
        <v>0</v>
      </c>
      <c r="P207" s="206"/>
      <c r="Q207" s="120"/>
      <c r="R207" s="53"/>
      <c r="S207" s="124"/>
      <c r="T207" s="124"/>
      <c r="U207" s="124"/>
      <c r="V207" s="124"/>
      <c r="W207" s="125"/>
      <c r="X207" s="53"/>
      <c r="Y207" s="53"/>
    </row>
    <row r="208" spans="1:25" ht="39.75" customHeight="1" thickTop="1" thickBot="1" x14ac:dyDescent="0.3">
      <c r="A208" s="216"/>
      <c r="B208" s="217" t="s">
        <v>53</v>
      </c>
      <c r="C208" s="222" t="s">
        <v>504</v>
      </c>
      <c r="D208" s="758" t="s">
        <v>505</v>
      </c>
      <c r="E208" s="759"/>
      <c r="F208" s="79" t="s">
        <v>301</v>
      </c>
      <c r="G208" s="100">
        <v>0</v>
      </c>
      <c r="H208" s="101">
        <v>1</v>
      </c>
      <c r="I208" s="101">
        <v>0</v>
      </c>
      <c r="J208" s="101">
        <v>0</v>
      </c>
      <c r="K208" s="101">
        <v>0</v>
      </c>
      <c r="L208" s="100">
        <f>SUM(H208:K208)</f>
        <v>1</v>
      </c>
      <c r="M208" s="94" t="s">
        <v>32</v>
      </c>
      <c r="N208" s="102"/>
      <c r="O208" s="204">
        <f t="shared" si="12"/>
        <v>0</v>
      </c>
      <c r="P208" s="206"/>
      <c r="Q208" s="120"/>
      <c r="R208" s="53"/>
      <c r="S208" s="124"/>
      <c r="T208" s="124"/>
      <c r="U208" s="124"/>
      <c r="V208" s="124"/>
      <c r="W208" s="125"/>
      <c r="X208" s="53"/>
      <c r="Y208" s="53"/>
    </row>
    <row r="209" spans="1:25" ht="51" customHeight="1" thickTop="1" thickBot="1" x14ac:dyDescent="0.3">
      <c r="A209" s="216"/>
      <c r="B209" s="217" t="s">
        <v>62</v>
      </c>
      <c r="C209" s="222" t="s">
        <v>506</v>
      </c>
      <c r="D209" s="758" t="s">
        <v>507</v>
      </c>
      <c r="E209" s="759"/>
      <c r="F209" s="79" t="s">
        <v>460</v>
      </c>
      <c r="G209" s="100">
        <v>0</v>
      </c>
      <c r="H209" s="134">
        <v>1</v>
      </c>
      <c r="I209" s="134">
        <v>1</v>
      </c>
      <c r="J209" s="134">
        <v>1</v>
      </c>
      <c r="K209" s="134">
        <v>1</v>
      </c>
      <c r="L209" s="135">
        <f>K209</f>
        <v>1</v>
      </c>
      <c r="M209" s="94" t="s">
        <v>45</v>
      </c>
      <c r="N209" s="102"/>
      <c r="O209" s="204">
        <f t="shared" si="12"/>
        <v>0</v>
      </c>
      <c r="P209" s="206"/>
      <c r="Q209" s="120"/>
      <c r="R209" s="53"/>
      <c r="S209" s="124"/>
      <c r="T209" s="124"/>
      <c r="U209" s="124"/>
      <c r="V209" s="124"/>
      <c r="W209" s="125"/>
      <c r="X209" s="53"/>
      <c r="Y209" s="53"/>
    </row>
    <row r="210" spans="1:25" ht="51" customHeight="1" thickTop="1" thickBot="1" x14ac:dyDescent="0.3">
      <c r="A210" s="216"/>
      <c r="B210" s="217" t="s">
        <v>65</v>
      </c>
      <c r="C210" s="222" t="s">
        <v>508</v>
      </c>
      <c r="D210" s="758" t="s">
        <v>509</v>
      </c>
      <c r="E210" s="759"/>
      <c r="F210" s="79" t="s">
        <v>460</v>
      </c>
      <c r="G210" s="100">
        <v>0</v>
      </c>
      <c r="H210" s="134">
        <v>0.15</v>
      </c>
      <c r="I210" s="134">
        <v>0.45</v>
      </c>
      <c r="J210" s="134">
        <v>0.7</v>
      </c>
      <c r="K210" s="134">
        <v>1</v>
      </c>
      <c r="L210" s="135">
        <f>K210</f>
        <v>1</v>
      </c>
      <c r="M210" s="94" t="s">
        <v>45</v>
      </c>
      <c r="N210" s="102"/>
      <c r="O210" s="204">
        <f t="shared" si="12"/>
        <v>0</v>
      </c>
      <c r="P210" s="206"/>
      <c r="Q210" s="120"/>
      <c r="R210" s="53"/>
      <c r="S210" s="124"/>
      <c r="T210" s="124"/>
      <c r="U210" s="124"/>
      <c r="V210" s="124"/>
      <c r="W210" s="125"/>
      <c r="X210" s="53"/>
      <c r="Y210" s="53"/>
    </row>
    <row r="211" spans="1:25" ht="39" customHeight="1" thickTop="1" thickBot="1" x14ac:dyDescent="0.3">
      <c r="A211" s="107"/>
      <c r="B211" s="108" t="s">
        <v>99</v>
      </c>
      <c r="C211" s="197" t="s">
        <v>510</v>
      </c>
      <c r="D211" s="762" t="s">
        <v>511</v>
      </c>
      <c r="E211" s="761"/>
      <c r="F211" s="79" t="s">
        <v>460</v>
      </c>
      <c r="G211" s="109">
        <v>0</v>
      </c>
      <c r="H211" s="123">
        <v>0.15</v>
      </c>
      <c r="I211" s="123">
        <v>0.45</v>
      </c>
      <c r="J211" s="123">
        <v>0.7</v>
      </c>
      <c r="K211" s="123">
        <v>1</v>
      </c>
      <c r="L211" s="135">
        <f>K211</f>
        <v>1</v>
      </c>
      <c r="M211" s="94" t="s">
        <v>45</v>
      </c>
      <c r="N211" s="110"/>
      <c r="O211" s="204">
        <f t="shared" si="12"/>
        <v>0</v>
      </c>
      <c r="P211" s="209"/>
      <c r="Q211" s="111"/>
      <c r="R211" s="107"/>
      <c r="S211" s="112"/>
      <c r="T211" s="112"/>
      <c r="U211" s="112"/>
      <c r="V211" s="112"/>
      <c r="W211" s="114"/>
      <c r="X211" s="107"/>
      <c r="Y211" s="53"/>
    </row>
    <row r="212" spans="1:25" ht="30" customHeight="1" thickTop="1" thickBot="1" x14ac:dyDescent="0.3">
      <c r="A212" s="107"/>
      <c r="B212" s="108" t="s">
        <v>75</v>
      </c>
      <c r="C212" s="197" t="s">
        <v>512</v>
      </c>
      <c r="D212" s="762" t="s">
        <v>513</v>
      </c>
      <c r="E212" s="761"/>
      <c r="F212" s="79" t="s">
        <v>357</v>
      </c>
      <c r="G212" s="109">
        <v>0</v>
      </c>
      <c r="H212" s="184">
        <v>2</v>
      </c>
      <c r="I212" s="184">
        <v>0</v>
      </c>
      <c r="J212" s="184">
        <v>0</v>
      </c>
      <c r="K212" s="184">
        <v>0</v>
      </c>
      <c r="L212" s="109">
        <f>SUBTOTAL(9,H212:K212)</f>
        <v>2</v>
      </c>
      <c r="M212" s="94" t="s">
        <v>32</v>
      </c>
      <c r="N212" s="110"/>
      <c r="O212" s="204">
        <f t="shared" si="12"/>
        <v>0</v>
      </c>
      <c r="P212" s="206"/>
      <c r="Q212" s="125"/>
      <c r="R212" s="53"/>
      <c r="S212" s="125"/>
      <c r="T212" s="124"/>
      <c r="U212" s="124"/>
      <c r="V212" s="124"/>
      <c r="W212" s="145"/>
      <c r="X212" s="53"/>
      <c r="Y212" s="53"/>
    </row>
    <row r="213" spans="1:25" ht="42.75" customHeight="1" thickTop="1" thickBot="1" x14ac:dyDescent="0.3">
      <c r="A213" s="107"/>
      <c r="B213" s="108" t="s">
        <v>78</v>
      </c>
      <c r="C213" s="197" t="s">
        <v>514</v>
      </c>
      <c r="D213" s="762" t="s">
        <v>515</v>
      </c>
      <c r="E213" s="761"/>
      <c r="F213" s="79" t="s">
        <v>460</v>
      </c>
      <c r="G213" s="122">
        <v>0</v>
      </c>
      <c r="H213" s="123">
        <v>0.15</v>
      </c>
      <c r="I213" s="123">
        <v>0.45</v>
      </c>
      <c r="J213" s="123">
        <v>0.7</v>
      </c>
      <c r="K213" s="123">
        <v>1</v>
      </c>
      <c r="L213" s="135">
        <f>K213</f>
        <v>1</v>
      </c>
      <c r="M213" s="94" t="s">
        <v>45</v>
      </c>
      <c r="N213" s="110"/>
      <c r="O213" s="204">
        <f t="shared" si="12"/>
        <v>0</v>
      </c>
      <c r="P213" s="206"/>
      <c r="Q213" s="125"/>
      <c r="R213" s="53"/>
      <c r="S213" s="125"/>
      <c r="T213" s="124"/>
      <c r="U213" s="124"/>
      <c r="V213" s="124"/>
      <c r="W213" s="145"/>
      <c r="X213" s="53"/>
      <c r="Y213" s="53"/>
    </row>
    <row r="214" spans="1:25" ht="29.25" customHeight="1" thickTop="1" thickBot="1" x14ac:dyDescent="0.3">
      <c r="A214" s="107"/>
      <c r="B214" s="108" t="s">
        <v>82</v>
      </c>
      <c r="C214" s="197" t="s">
        <v>516</v>
      </c>
      <c r="D214" s="762" t="s">
        <v>517</v>
      </c>
      <c r="E214" s="761"/>
      <c r="F214" s="79" t="s">
        <v>460</v>
      </c>
      <c r="G214" s="109">
        <v>0</v>
      </c>
      <c r="H214" s="184">
        <v>1</v>
      </c>
      <c r="I214" s="184">
        <v>0</v>
      </c>
      <c r="J214" s="184">
        <v>0</v>
      </c>
      <c r="K214" s="184">
        <v>0</v>
      </c>
      <c r="L214" s="109">
        <f>SUBTOTAL(9,H214:K214)</f>
        <v>1</v>
      </c>
      <c r="M214" s="94" t="s">
        <v>32</v>
      </c>
      <c r="N214" s="110"/>
      <c r="O214" s="204">
        <f t="shared" si="12"/>
        <v>0</v>
      </c>
      <c r="P214" s="206"/>
      <c r="Q214" s="125"/>
      <c r="R214" s="53"/>
      <c r="S214" s="125"/>
      <c r="T214" s="124"/>
      <c r="U214" s="124"/>
      <c r="V214" s="124"/>
      <c r="W214" s="145"/>
      <c r="X214" s="53"/>
      <c r="Y214" s="53"/>
    </row>
    <row r="215" spans="1:25" ht="42.75" customHeight="1" thickTop="1" thickBot="1" x14ac:dyDescent="0.3">
      <c r="A215" s="107"/>
      <c r="B215" s="375"/>
      <c r="C215" s="197" t="s">
        <v>518</v>
      </c>
      <c r="D215" s="762" t="s">
        <v>519</v>
      </c>
      <c r="E215" s="761"/>
      <c r="F215" s="79" t="s">
        <v>427</v>
      </c>
      <c r="G215" s="122">
        <v>0</v>
      </c>
      <c r="H215" s="123">
        <v>0</v>
      </c>
      <c r="I215" s="123">
        <v>0.73499999999999999</v>
      </c>
      <c r="J215" s="123">
        <f>+I215+13.3%</f>
        <v>0.86799999999999999</v>
      </c>
      <c r="K215" s="123">
        <v>1</v>
      </c>
      <c r="L215" s="135">
        <v>1</v>
      </c>
      <c r="M215" s="94" t="s">
        <v>45</v>
      </c>
      <c r="N215" s="110"/>
      <c r="O215" s="204"/>
      <c r="P215" s="206"/>
      <c r="Q215" s="125"/>
      <c r="R215" s="53"/>
      <c r="S215" s="125"/>
      <c r="T215" s="124"/>
      <c r="U215" s="124"/>
      <c r="V215" s="124"/>
      <c r="W215" s="145"/>
      <c r="X215" s="53"/>
      <c r="Y215" s="53"/>
    </row>
    <row r="216" spans="1:25" ht="33" customHeight="1" thickTop="1" thickBot="1" x14ac:dyDescent="0.3">
      <c r="A216" s="107"/>
      <c r="B216" s="108" t="s">
        <v>334</v>
      </c>
      <c r="C216" s="197" t="s">
        <v>520</v>
      </c>
      <c r="D216" s="762" t="s">
        <v>521</v>
      </c>
      <c r="E216" s="761"/>
      <c r="F216" s="79" t="s">
        <v>427</v>
      </c>
      <c r="G216" s="122">
        <v>0.6</v>
      </c>
      <c r="H216" s="123">
        <v>0.7</v>
      </c>
      <c r="I216" s="123">
        <v>0.8</v>
      </c>
      <c r="J216" s="123">
        <v>0.9</v>
      </c>
      <c r="K216" s="123">
        <v>1</v>
      </c>
      <c r="L216" s="135">
        <f>K216</f>
        <v>1</v>
      </c>
      <c r="M216" s="94" t="s">
        <v>45</v>
      </c>
      <c r="N216" s="110"/>
      <c r="O216" s="204">
        <f t="shared" ref="O216:O227" si="13">+N216/L216</f>
        <v>0</v>
      </c>
      <c r="P216" s="206"/>
      <c r="Q216" s="125"/>
      <c r="R216" s="53"/>
      <c r="S216" s="125"/>
      <c r="T216" s="124"/>
      <c r="U216" s="124"/>
      <c r="V216" s="124"/>
      <c r="W216" s="145"/>
      <c r="X216" s="53"/>
      <c r="Y216" s="53"/>
    </row>
    <row r="217" spans="1:25" ht="48" customHeight="1" thickTop="1" thickBot="1" x14ac:dyDescent="0.3">
      <c r="A217" s="107"/>
      <c r="B217" s="108" t="s">
        <v>522</v>
      </c>
      <c r="C217" s="197" t="s">
        <v>523</v>
      </c>
      <c r="D217" s="762" t="s">
        <v>524</v>
      </c>
      <c r="E217" s="761"/>
      <c r="F217" s="79" t="s">
        <v>460</v>
      </c>
      <c r="G217" s="109">
        <v>0</v>
      </c>
      <c r="H217" s="184">
        <v>1</v>
      </c>
      <c r="I217" s="383">
        <v>0</v>
      </c>
      <c r="J217" s="383">
        <v>0</v>
      </c>
      <c r="K217" s="383">
        <v>0</v>
      </c>
      <c r="L217" s="109">
        <f>SUBTOTAL(9,H217:K217)</f>
        <v>1</v>
      </c>
      <c r="M217" s="94" t="s">
        <v>32</v>
      </c>
      <c r="N217" s="110"/>
      <c r="O217" s="204">
        <f t="shared" si="13"/>
        <v>0</v>
      </c>
      <c r="P217" s="206"/>
      <c r="Q217" s="125"/>
      <c r="R217" s="53"/>
      <c r="S217" s="125"/>
      <c r="T217" s="124"/>
      <c r="U217" s="124"/>
      <c r="V217" s="124"/>
      <c r="W217" s="145"/>
      <c r="X217" s="53"/>
      <c r="Y217" s="53"/>
    </row>
    <row r="218" spans="1:25" ht="30" customHeight="1" thickTop="1" thickBot="1" x14ac:dyDescent="0.3">
      <c r="A218" s="53"/>
      <c r="B218" s="217" t="s">
        <v>82</v>
      </c>
      <c r="C218" s="197" t="s">
        <v>525</v>
      </c>
      <c r="D218" s="796" t="s">
        <v>526</v>
      </c>
      <c r="E218" s="759"/>
      <c r="F218" s="79" t="s">
        <v>527</v>
      </c>
      <c r="G218" s="100">
        <v>0</v>
      </c>
      <c r="H218" s="101">
        <v>3</v>
      </c>
      <c r="I218" s="101">
        <v>6</v>
      </c>
      <c r="J218" s="101">
        <v>9</v>
      </c>
      <c r="K218" s="101">
        <v>12</v>
      </c>
      <c r="L218" s="100">
        <v>12</v>
      </c>
      <c r="M218" s="94" t="s">
        <v>32</v>
      </c>
      <c r="N218" s="102"/>
      <c r="O218" s="204">
        <f t="shared" si="13"/>
        <v>0</v>
      </c>
      <c r="P218" s="210"/>
      <c r="Q218" s="125"/>
      <c r="R218" s="53"/>
      <c r="S218" s="124"/>
      <c r="T218" s="124"/>
      <c r="U218" s="124"/>
      <c r="V218" s="124"/>
      <c r="W218" s="125"/>
      <c r="X218" s="53"/>
      <c r="Y218" s="53"/>
    </row>
    <row r="219" spans="1:25" ht="39.75" customHeight="1" thickTop="1" thickBot="1" x14ac:dyDescent="0.3">
      <c r="A219" s="53"/>
      <c r="B219" s="802" t="s">
        <v>528</v>
      </c>
      <c r="C219" s="196" t="s">
        <v>529</v>
      </c>
      <c r="D219" s="799" t="s">
        <v>530</v>
      </c>
      <c r="E219" s="366" t="s">
        <v>531</v>
      </c>
      <c r="F219" s="86" t="s">
        <v>427</v>
      </c>
      <c r="G219" s="187">
        <v>0.93320000000000003</v>
      </c>
      <c r="H219" s="177">
        <v>0.94</v>
      </c>
      <c r="I219" s="177">
        <v>0.95</v>
      </c>
      <c r="J219" s="177">
        <v>0.95</v>
      </c>
      <c r="K219" s="177">
        <v>0.96</v>
      </c>
      <c r="L219" s="116">
        <f>K219</f>
        <v>0.96</v>
      </c>
      <c r="M219" s="94" t="s">
        <v>45</v>
      </c>
      <c r="N219" s="95"/>
      <c r="O219" s="204">
        <f t="shared" si="13"/>
        <v>0</v>
      </c>
      <c r="P219" s="206"/>
      <c r="Q219" s="120"/>
      <c r="R219" s="53"/>
      <c r="S219" s="57"/>
      <c r="T219" s="57"/>
      <c r="U219" s="57"/>
      <c r="V219" s="57"/>
      <c r="W219" s="57"/>
      <c r="X219" s="53"/>
      <c r="Y219" s="53"/>
    </row>
    <row r="220" spans="1:25" ht="36.75" customHeight="1" thickTop="1" thickBot="1" x14ac:dyDescent="0.3">
      <c r="A220" s="53"/>
      <c r="B220" s="803"/>
      <c r="C220" s="196" t="s">
        <v>532</v>
      </c>
      <c r="D220" s="801"/>
      <c r="E220" s="367" t="s">
        <v>918</v>
      </c>
      <c r="F220" s="143" t="s">
        <v>460</v>
      </c>
      <c r="G220" s="176">
        <v>0.89529999999999998</v>
      </c>
      <c r="H220" s="117">
        <v>1</v>
      </c>
      <c r="I220" s="117">
        <v>1</v>
      </c>
      <c r="J220" s="117">
        <v>1</v>
      </c>
      <c r="K220" s="117">
        <v>1</v>
      </c>
      <c r="L220" s="116">
        <f>K220</f>
        <v>1</v>
      </c>
      <c r="M220" s="94" t="s">
        <v>45</v>
      </c>
      <c r="N220" s="95"/>
      <c r="O220" s="204">
        <f t="shared" si="13"/>
        <v>0</v>
      </c>
      <c r="P220" s="206"/>
      <c r="Q220" s="120"/>
      <c r="R220" s="53"/>
      <c r="S220" s="57"/>
      <c r="T220" s="57"/>
      <c r="U220" s="57"/>
      <c r="V220" s="57"/>
      <c r="W220" s="57"/>
      <c r="X220" s="53"/>
      <c r="Y220" s="53"/>
    </row>
    <row r="221" spans="1:25" s="214" customFormat="1" ht="33" customHeight="1" thickTop="1" thickBot="1" x14ac:dyDescent="0.3">
      <c r="A221" s="322"/>
      <c r="B221" s="121" t="s">
        <v>36</v>
      </c>
      <c r="C221" s="323" t="s">
        <v>534</v>
      </c>
      <c r="D221" s="758" t="s">
        <v>535</v>
      </c>
      <c r="E221" s="793"/>
      <c r="F221" s="79" t="s">
        <v>427</v>
      </c>
      <c r="G221" s="324">
        <v>1</v>
      </c>
      <c r="H221" s="325">
        <v>1</v>
      </c>
      <c r="I221" s="325">
        <v>1</v>
      </c>
      <c r="J221" s="325">
        <v>1</v>
      </c>
      <c r="K221" s="325">
        <v>1</v>
      </c>
      <c r="L221" s="324">
        <v>1</v>
      </c>
      <c r="M221" s="326" t="s">
        <v>32</v>
      </c>
      <c r="N221" s="327"/>
      <c r="O221" s="328">
        <f t="shared" si="13"/>
        <v>0</v>
      </c>
      <c r="P221" s="206"/>
      <c r="Q221" s="303"/>
      <c r="S221" s="329"/>
      <c r="T221" s="329"/>
      <c r="U221" s="329"/>
      <c r="V221" s="329"/>
      <c r="W221" s="330"/>
    </row>
    <row r="222" spans="1:25" s="214" customFormat="1" ht="33" customHeight="1" thickTop="1" thickBot="1" x14ac:dyDescent="0.3">
      <c r="A222" s="322"/>
      <c r="B222" s="121" t="s">
        <v>50</v>
      </c>
      <c r="C222" s="323" t="s">
        <v>536</v>
      </c>
      <c r="D222" s="758" t="s">
        <v>537</v>
      </c>
      <c r="E222" s="793"/>
      <c r="F222" s="79" t="s">
        <v>427</v>
      </c>
      <c r="G222" s="331">
        <v>1</v>
      </c>
      <c r="H222" s="332">
        <v>1</v>
      </c>
      <c r="I222" s="332">
        <v>1</v>
      </c>
      <c r="J222" s="332">
        <v>1</v>
      </c>
      <c r="K222" s="332">
        <v>1</v>
      </c>
      <c r="L222" s="331">
        <v>1</v>
      </c>
      <c r="M222" s="326" t="s">
        <v>45</v>
      </c>
      <c r="N222" s="327"/>
      <c r="O222" s="328">
        <f t="shared" si="13"/>
        <v>0</v>
      </c>
      <c r="P222" s="210"/>
      <c r="Q222" s="330"/>
      <c r="S222" s="329"/>
      <c r="T222" s="329"/>
      <c r="U222" s="329"/>
      <c r="V222" s="329"/>
      <c r="W222" s="330"/>
    </row>
    <row r="223" spans="1:25" s="214" customFormat="1" ht="33" customHeight="1" thickTop="1" thickBot="1" x14ac:dyDescent="0.3">
      <c r="A223" s="322"/>
      <c r="B223" s="121" t="s">
        <v>56</v>
      </c>
      <c r="C223" s="323" t="s">
        <v>538</v>
      </c>
      <c r="D223" s="758" t="s">
        <v>539</v>
      </c>
      <c r="E223" s="793"/>
      <c r="F223" s="79" t="s">
        <v>460</v>
      </c>
      <c r="G223" s="324">
        <v>1</v>
      </c>
      <c r="H223" s="325">
        <v>1</v>
      </c>
      <c r="I223" s="325">
        <v>1</v>
      </c>
      <c r="J223" s="325">
        <v>1</v>
      </c>
      <c r="K223" s="325">
        <v>1</v>
      </c>
      <c r="L223" s="324">
        <v>1</v>
      </c>
      <c r="M223" s="326" t="s">
        <v>32</v>
      </c>
      <c r="N223" s="327"/>
      <c r="O223" s="328">
        <f t="shared" si="13"/>
        <v>0</v>
      </c>
      <c r="P223" s="206"/>
      <c r="Q223" s="303"/>
      <c r="S223" s="329"/>
      <c r="T223" s="329"/>
      <c r="U223" s="329"/>
      <c r="V223" s="329"/>
      <c r="W223" s="330"/>
    </row>
    <row r="224" spans="1:25" s="214" customFormat="1" ht="26.25" customHeight="1" thickTop="1" thickBot="1" x14ac:dyDescent="0.3">
      <c r="A224" s="333"/>
      <c r="B224" s="225" t="s">
        <v>53</v>
      </c>
      <c r="C224" s="323" t="s">
        <v>540</v>
      </c>
      <c r="D224" s="758" t="s">
        <v>541</v>
      </c>
      <c r="E224" s="793"/>
      <c r="F224" s="79" t="s">
        <v>427</v>
      </c>
      <c r="G224" s="334">
        <v>0</v>
      </c>
      <c r="H224" s="335">
        <v>2</v>
      </c>
      <c r="I224" s="335">
        <v>2</v>
      </c>
      <c r="J224" s="335">
        <v>2</v>
      </c>
      <c r="K224" s="335">
        <v>2</v>
      </c>
      <c r="L224" s="334">
        <f>SUM(H224:K224)</f>
        <v>8</v>
      </c>
      <c r="M224" s="326" t="s">
        <v>32</v>
      </c>
      <c r="N224" s="336"/>
      <c r="O224" s="328">
        <f t="shared" si="13"/>
        <v>0</v>
      </c>
      <c r="P224" s="206"/>
      <c r="Q224" s="303"/>
      <c r="S224" s="329"/>
      <c r="T224" s="329"/>
      <c r="U224" s="329"/>
      <c r="V224" s="329"/>
      <c r="W224" s="330"/>
    </row>
    <row r="225" spans="1:25" s="214" customFormat="1" ht="22.5" customHeight="1" thickTop="1" thickBot="1" x14ac:dyDescent="0.3">
      <c r="A225" s="322"/>
      <c r="B225" s="121" t="s">
        <v>33</v>
      </c>
      <c r="C225" s="323" t="s">
        <v>542</v>
      </c>
      <c r="D225" s="758" t="s">
        <v>543</v>
      </c>
      <c r="E225" s="793"/>
      <c r="F225" s="79" t="s">
        <v>460</v>
      </c>
      <c r="G225" s="324">
        <v>1</v>
      </c>
      <c r="H225" s="325">
        <v>1</v>
      </c>
      <c r="I225" s="325">
        <v>1</v>
      </c>
      <c r="J225" s="325">
        <v>1</v>
      </c>
      <c r="K225" s="325">
        <v>1</v>
      </c>
      <c r="L225" s="324">
        <v>1</v>
      </c>
      <c r="M225" s="326" t="s">
        <v>32</v>
      </c>
      <c r="N225" s="327"/>
      <c r="O225" s="328">
        <f t="shared" si="13"/>
        <v>0</v>
      </c>
      <c r="P225" s="206"/>
      <c r="Q225" s="303"/>
      <c r="S225" s="329"/>
      <c r="T225" s="329"/>
      <c r="U225" s="329"/>
      <c r="V225" s="329"/>
      <c r="W225" s="330"/>
    </row>
    <row r="226" spans="1:25" s="214" customFormat="1" ht="23.25" customHeight="1" thickTop="1" thickBot="1" x14ac:dyDescent="0.3">
      <c r="A226" s="322"/>
      <c r="B226" s="121" t="s">
        <v>59</v>
      </c>
      <c r="C226" s="323" t="s">
        <v>544</v>
      </c>
      <c r="D226" s="758" t="s">
        <v>545</v>
      </c>
      <c r="E226" s="793"/>
      <c r="F226" s="79" t="s">
        <v>460</v>
      </c>
      <c r="G226" s="324">
        <v>0</v>
      </c>
      <c r="H226" s="325">
        <v>1</v>
      </c>
      <c r="I226" s="325">
        <v>0</v>
      </c>
      <c r="J226" s="325">
        <v>0</v>
      </c>
      <c r="K226" s="325">
        <v>0</v>
      </c>
      <c r="L226" s="324">
        <f>SUBTOTAL(9,H226:K226)</f>
        <v>1</v>
      </c>
      <c r="M226" s="326" t="s">
        <v>32</v>
      </c>
      <c r="N226" s="327"/>
      <c r="O226" s="328">
        <f t="shared" si="13"/>
        <v>0</v>
      </c>
      <c r="P226" s="206"/>
      <c r="Q226" s="330"/>
      <c r="S226" s="330"/>
      <c r="T226" s="329"/>
      <c r="U226" s="329"/>
      <c r="V226" s="329"/>
      <c r="W226" s="337"/>
    </row>
    <row r="227" spans="1:25" s="214" customFormat="1" ht="24.75" customHeight="1" thickTop="1" thickBot="1" x14ac:dyDescent="0.3">
      <c r="A227" s="333"/>
      <c r="B227" s="225" t="s">
        <v>62</v>
      </c>
      <c r="C227" s="323" t="s">
        <v>546</v>
      </c>
      <c r="D227" s="758" t="s">
        <v>547</v>
      </c>
      <c r="E227" s="793"/>
      <c r="F227" s="79" t="s">
        <v>460</v>
      </c>
      <c r="G227" s="334">
        <v>0</v>
      </c>
      <c r="H227" s="335">
        <v>0</v>
      </c>
      <c r="I227" s="335">
        <v>1</v>
      </c>
      <c r="J227" s="335">
        <v>0</v>
      </c>
      <c r="K227" s="335">
        <v>0</v>
      </c>
      <c r="L227" s="334">
        <f>SUBTOTAL(9,H227:K227)</f>
        <v>1</v>
      </c>
      <c r="M227" s="326" t="s">
        <v>32</v>
      </c>
      <c r="N227" s="336"/>
      <c r="O227" s="328">
        <f t="shared" si="13"/>
        <v>0</v>
      </c>
      <c r="P227" s="210"/>
      <c r="Q227" s="330"/>
      <c r="S227" s="329"/>
      <c r="T227" s="329"/>
      <c r="U227" s="329"/>
      <c r="V227" s="329"/>
      <c r="W227" s="330"/>
    </row>
    <row r="228" spans="1:25" s="214" customFormat="1" ht="61.5" customHeight="1" thickTop="1" thickBot="1" x14ac:dyDescent="0.3">
      <c r="B228" s="85" t="s">
        <v>548</v>
      </c>
      <c r="C228" s="196" t="s">
        <v>549</v>
      </c>
      <c r="D228" s="770" t="s">
        <v>550</v>
      </c>
      <c r="E228" s="788"/>
      <c r="F228" s="86" t="s">
        <v>551</v>
      </c>
      <c r="G228" s="338"/>
      <c r="H228" s="339"/>
      <c r="I228" s="339"/>
      <c r="J228" s="339"/>
      <c r="K228" s="339"/>
      <c r="L228" s="338"/>
      <c r="M228" s="339"/>
      <c r="N228" s="340"/>
      <c r="O228" s="328"/>
      <c r="P228" s="206"/>
      <c r="Q228" s="251"/>
      <c r="S228" s="194"/>
      <c r="T228" s="194"/>
      <c r="U228" s="194"/>
      <c r="V228" s="194"/>
      <c r="W228" s="194"/>
    </row>
    <row r="229" spans="1:25" s="214" customFormat="1" ht="36.75" customHeight="1" thickTop="1" thickBot="1" x14ac:dyDescent="0.3">
      <c r="B229" s="152" t="s">
        <v>552</v>
      </c>
      <c r="C229" s="196" t="s">
        <v>553</v>
      </c>
      <c r="D229" s="786" t="s">
        <v>554</v>
      </c>
      <c r="E229" s="367" t="s">
        <v>555</v>
      </c>
      <c r="F229" s="143" t="s">
        <v>127</v>
      </c>
      <c r="G229" s="341">
        <v>0.46</v>
      </c>
      <c r="H229" s="342">
        <v>0.55000000000000004</v>
      </c>
      <c r="I229" s="342">
        <v>0.6</v>
      </c>
      <c r="J229" s="342">
        <v>0.65</v>
      </c>
      <c r="K229" s="342">
        <v>0.7</v>
      </c>
      <c r="L229" s="341">
        <f>K229</f>
        <v>0.7</v>
      </c>
      <c r="M229" s="326" t="s">
        <v>45</v>
      </c>
      <c r="N229" s="343"/>
      <c r="O229" s="328">
        <f t="shared" ref="O229:O247" si="14">+N229/L229</f>
        <v>0</v>
      </c>
      <c r="P229" s="206"/>
      <c r="Q229" s="303"/>
      <c r="S229" s="194"/>
      <c r="T229" s="194"/>
      <c r="U229" s="194"/>
      <c r="V229" s="194"/>
      <c r="W229" s="194"/>
    </row>
    <row r="230" spans="1:25" s="214" customFormat="1" ht="44.25" customHeight="1" thickTop="1" thickBot="1" x14ac:dyDescent="0.3">
      <c r="B230" s="153"/>
      <c r="C230" s="196" t="s">
        <v>556</v>
      </c>
      <c r="D230" s="787"/>
      <c r="E230" s="384" t="s">
        <v>557</v>
      </c>
      <c r="F230" s="189" t="s">
        <v>558</v>
      </c>
      <c r="G230" s="341">
        <v>0.83</v>
      </c>
      <c r="H230" s="342">
        <v>0.85</v>
      </c>
      <c r="I230" s="342">
        <v>0.88</v>
      </c>
      <c r="J230" s="342">
        <v>0.91</v>
      </c>
      <c r="K230" s="342">
        <v>0.94</v>
      </c>
      <c r="L230" s="341">
        <f>K230</f>
        <v>0.94</v>
      </c>
      <c r="M230" s="326" t="s">
        <v>45</v>
      </c>
      <c r="N230" s="343"/>
      <c r="O230" s="328">
        <f t="shared" si="14"/>
        <v>0</v>
      </c>
      <c r="P230" s="206"/>
      <c r="Q230" s="303"/>
      <c r="S230" s="194"/>
      <c r="T230" s="194"/>
      <c r="U230" s="194"/>
      <c r="V230" s="194"/>
      <c r="W230" s="194"/>
    </row>
    <row r="231" spans="1:25" s="214" customFormat="1" ht="38.25" customHeight="1" thickTop="1" thickBot="1" x14ac:dyDescent="0.3">
      <c r="A231" s="344"/>
      <c r="B231" s="127" t="s">
        <v>36</v>
      </c>
      <c r="C231" s="323" t="s">
        <v>559</v>
      </c>
      <c r="D231" s="781" t="s">
        <v>560</v>
      </c>
      <c r="E231" s="788"/>
      <c r="F231" s="79" t="s">
        <v>127</v>
      </c>
      <c r="G231" s="331">
        <v>0.9</v>
      </c>
      <c r="H231" s="345">
        <v>0.9</v>
      </c>
      <c r="I231" s="345">
        <v>0.92</v>
      </c>
      <c r="J231" s="345">
        <v>0.93</v>
      </c>
      <c r="K231" s="345">
        <v>0.95</v>
      </c>
      <c r="L231" s="331">
        <f>K231</f>
        <v>0.95</v>
      </c>
      <c r="M231" s="326" t="s">
        <v>45</v>
      </c>
      <c r="N231" s="346"/>
      <c r="O231" s="328">
        <f t="shared" si="14"/>
        <v>0</v>
      </c>
      <c r="P231" s="210"/>
      <c r="Q231" s="330"/>
      <c r="S231" s="329"/>
      <c r="T231" s="329"/>
      <c r="U231" s="329"/>
      <c r="V231" s="329"/>
      <c r="W231" s="330"/>
    </row>
    <row r="232" spans="1:25" s="214" customFormat="1" ht="43.5" customHeight="1" thickTop="1" thickBot="1" x14ac:dyDescent="0.3">
      <c r="A232" s="322"/>
      <c r="B232" s="121" t="s">
        <v>99</v>
      </c>
      <c r="C232" s="323" t="s">
        <v>561</v>
      </c>
      <c r="D232" s="781" t="s">
        <v>562</v>
      </c>
      <c r="E232" s="788"/>
      <c r="F232" s="79" t="s">
        <v>127</v>
      </c>
      <c r="G232" s="324">
        <v>0</v>
      </c>
      <c r="H232" s="345">
        <v>0</v>
      </c>
      <c r="I232" s="345">
        <v>1</v>
      </c>
      <c r="J232" s="345">
        <v>1</v>
      </c>
      <c r="K232" s="345">
        <v>1</v>
      </c>
      <c r="L232" s="331">
        <f>K232</f>
        <v>1</v>
      </c>
      <c r="M232" s="326" t="s">
        <v>45</v>
      </c>
      <c r="N232" s="327"/>
      <c r="O232" s="328">
        <f t="shared" si="14"/>
        <v>0</v>
      </c>
      <c r="P232" s="209"/>
      <c r="Q232" s="347"/>
      <c r="R232" s="322"/>
      <c r="S232" s="348"/>
      <c r="T232" s="348"/>
      <c r="U232" s="348"/>
      <c r="V232" s="348"/>
      <c r="W232" s="349"/>
      <c r="X232" s="322"/>
    </row>
    <row r="233" spans="1:25" s="214" customFormat="1" ht="50.25" customHeight="1" thickTop="1" thickBot="1" x14ac:dyDescent="0.3">
      <c r="A233" s="344"/>
      <c r="B233" s="127" t="s">
        <v>33</v>
      </c>
      <c r="C233" s="323" t="s">
        <v>563</v>
      </c>
      <c r="D233" s="795" t="s">
        <v>564</v>
      </c>
      <c r="E233" s="788"/>
      <c r="F233" s="79" t="s">
        <v>127</v>
      </c>
      <c r="G233" s="350">
        <v>114</v>
      </c>
      <c r="H233" s="351">
        <v>130</v>
      </c>
      <c r="I233" s="351">
        <v>140</v>
      </c>
      <c r="J233" s="351">
        <v>150</v>
      </c>
      <c r="K233" s="351">
        <v>160</v>
      </c>
      <c r="L233" s="350">
        <f>SUM(H233:K233)</f>
        <v>580</v>
      </c>
      <c r="M233" s="326" t="s">
        <v>32</v>
      </c>
      <c r="N233" s="346"/>
      <c r="O233" s="328">
        <f t="shared" si="14"/>
        <v>0</v>
      </c>
      <c r="P233" s="210"/>
      <c r="Q233" s="330"/>
      <c r="S233" s="329"/>
      <c r="T233" s="329"/>
      <c r="U233" s="329"/>
      <c r="V233" s="329"/>
      <c r="W233" s="330"/>
    </row>
    <row r="234" spans="1:25" s="214" customFormat="1" ht="30.75" customHeight="1" thickTop="1" thickBot="1" x14ac:dyDescent="0.3">
      <c r="A234" s="322"/>
      <c r="B234" s="121" t="s">
        <v>50</v>
      </c>
      <c r="C234" s="323" t="s">
        <v>565</v>
      </c>
      <c r="D234" s="795" t="s">
        <v>566</v>
      </c>
      <c r="E234" s="788"/>
      <c r="F234" s="79" t="s">
        <v>127</v>
      </c>
      <c r="G234" s="331">
        <v>1</v>
      </c>
      <c r="H234" s="345">
        <v>1</v>
      </c>
      <c r="I234" s="345">
        <v>1</v>
      </c>
      <c r="J234" s="345">
        <v>1</v>
      </c>
      <c r="K234" s="345">
        <v>1</v>
      </c>
      <c r="L234" s="331">
        <f>K234</f>
        <v>1</v>
      </c>
      <c r="M234" s="326" t="s">
        <v>45</v>
      </c>
      <c r="N234" s="327"/>
      <c r="O234" s="328">
        <f t="shared" si="14"/>
        <v>0</v>
      </c>
      <c r="P234" s="209"/>
      <c r="Q234" s="347"/>
      <c r="R234" s="322"/>
      <c r="S234" s="348"/>
      <c r="T234" s="348"/>
      <c r="U234" s="348"/>
      <c r="V234" s="348"/>
      <c r="W234" s="349"/>
      <c r="X234" s="322"/>
    </row>
    <row r="235" spans="1:25" ht="34.5" customHeight="1" thickTop="1" thickBot="1" x14ac:dyDescent="0.3">
      <c r="A235" s="107"/>
      <c r="B235" s="108" t="s">
        <v>56</v>
      </c>
      <c r="C235" s="197" t="s">
        <v>567</v>
      </c>
      <c r="D235" s="795" t="s">
        <v>568</v>
      </c>
      <c r="E235" s="761"/>
      <c r="F235" s="79" t="s">
        <v>127</v>
      </c>
      <c r="G235" s="122">
        <v>0.8</v>
      </c>
      <c r="H235" s="123">
        <v>0.8</v>
      </c>
      <c r="I235" s="123">
        <v>0.83</v>
      </c>
      <c r="J235" s="123">
        <v>0.85</v>
      </c>
      <c r="K235" s="123">
        <v>0.9</v>
      </c>
      <c r="L235" s="122">
        <f>K235</f>
        <v>0.9</v>
      </c>
      <c r="M235" s="94" t="s">
        <v>45</v>
      </c>
      <c r="N235" s="110"/>
      <c r="O235" s="204">
        <f t="shared" si="14"/>
        <v>0</v>
      </c>
      <c r="P235" s="209"/>
      <c r="Q235" s="111"/>
      <c r="R235" s="107"/>
      <c r="S235" s="112"/>
      <c r="T235" s="112"/>
      <c r="U235" s="112"/>
      <c r="V235" s="112"/>
      <c r="W235" s="114"/>
      <c r="X235" s="107"/>
      <c r="Y235" s="53"/>
    </row>
    <row r="236" spans="1:25" ht="35.25" customHeight="1" thickTop="1" thickBot="1" x14ac:dyDescent="0.3">
      <c r="A236" s="107"/>
      <c r="B236" s="108" t="s">
        <v>59</v>
      </c>
      <c r="C236" s="197" t="s">
        <v>569</v>
      </c>
      <c r="D236" s="795" t="s">
        <v>570</v>
      </c>
      <c r="E236" s="761"/>
      <c r="F236" s="79" t="s">
        <v>127</v>
      </c>
      <c r="G236" s="122">
        <v>0.1</v>
      </c>
      <c r="H236" s="123">
        <v>0.1</v>
      </c>
      <c r="I236" s="123">
        <v>0.11</v>
      </c>
      <c r="J236" s="123">
        <v>0.12</v>
      </c>
      <c r="K236" s="123">
        <v>0.15</v>
      </c>
      <c r="L236" s="122">
        <f>K236</f>
        <v>0.15</v>
      </c>
      <c r="M236" s="94" t="s">
        <v>45</v>
      </c>
      <c r="N236" s="110"/>
      <c r="O236" s="204">
        <f t="shared" si="14"/>
        <v>0</v>
      </c>
      <c r="P236" s="209"/>
      <c r="Q236" s="111"/>
      <c r="R236" s="107"/>
      <c r="S236" s="112"/>
      <c r="T236" s="112"/>
      <c r="U236" s="112"/>
      <c r="V236" s="112"/>
      <c r="W236" s="114"/>
      <c r="X236" s="107"/>
      <c r="Y236" s="53"/>
    </row>
    <row r="237" spans="1:25" ht="36.75" customHeight="1" thickTop="1" thickBot="1" x14ac:dyDescent="0.3">
      <c r="A237" s="107"/>
      <c r="B237" s="108" t="s">
        <v>65</v>
      </c>
      <c r="C237" s="197" t="s">
        <v>571</v>
      </c>
      <c r="D237" s="795" t="s">
        <v>572</v>
      </c>
      <c r="E237" s="761"/>
      <c r="F237" s="79" t="s">
        <v>127</v>
      </c>
      <c r="G237" s="109">
        <v>0</v>
      </c>
      <c r="H237" s="67">
        <v>1</v>
      </c>
      <c r="I237" s="67">
        <v>0</v>
      </c>
      <c r="J237" s="67">
        <v>0</v>
      </c>
      <c r="K237" s="67">
        <v>0</v>
      </c>
      <c r="L237" s="109">
        <f>SUM(H237:K237)</f>
        <v>1</v>
      </c>
      <c r="M237" s="94" t="s">
        <v>32</v>
      </c>
      <c r="N237" s="110"/>
      <c r="O237" s="204">
        <f t="shared" si="14"/>
        <v>0</v>
      </c>
      <c r="P237" s="209"/>
      <c r="Q237" s="111"/>
      <c r="R237" s="107"/>
      <c r="S237" s="112"/>
      <c r="T237" s="112"/>
      <c r="U237" s="112"/>
      <c r="V237" s="112"/>
      <c r="W237" s="114"/>
      <c r="X237" s="107"/>
      <c r="Y237" s="53"/>
    </row>
    <row r="238" spans="1:25" ht="52.5" customHeight="1" thickTop="1" thickBot="1" x14ac:dyDescent="0.3">
      <c r="A238" s="107"/>
      <c r="B238" s="108" t="s">
        <v>99</v>
      </c>
      <c r="C238" s="198" t="s">
        <v>573</v>
      </c>
      <c r="D238" s="795" t="s">
        <v>574</v>
      </c>
      <c r="E238" s="761"/>
      <c r="F238" s="79" t="s">
        <v>127</v>
      </c>
      <c r="G238" s="109">
        <v>0</v>
      </c>
      <c r="H238" s="129">
        <v>12</v>
      </c>
      <c r="I238" s="129">
        <v>12</v>
      </c>
      <c r="J238" s="129">
        <v>12</v>
      </c>
      <c r="K238" s="129">
        <v>12</v>
      </c>
      <c r="L238" s="128">
        <f>K238</f>
        <v>12</v>
      </c>
      <c r="M238" s="94" t="s">
        <v>32</v>
      </c>
      <c r="N238" s="110"/>
      <c r="O238" s="204">
        <f t="shared" si="14"/>
        <v>0</v>
      </c>
      <c r="P238" s="209"/>
      <c r="Q238" s="111"/>
      <c r="R238" s="107"/>
      <c r="S238" s="112"/>
      <c r="T238" s="112"/>
      <c r="U238" s="112"/>
      <c r="V238" s="112"/>
      <c r="W238" s="114"/>
      <c r="X238" s="107"/>
      <c r="Y238" s="53"/>
    </row>
    <row r="239" spans="1:25" ht="52.5" customHeight="1" thickTop="1" thickBot="1" x14ac:dyDescent="0.3">
      <c r="A239" s="107"/>
      <c r="B239" s="108" t="s">
        <v>99</v>
      </c>
      <c r="C239" s="198" t="s">
        <v>575</v>
      </c>
      <c r="D239" s="795" t="s">
        <v>576</v>
      </c>
      <c r="E239" s="761"/>
      <c r="F239" s="79" t="s">
        <v>127</v>
      </c>
      <c r="G239" s="109">
        <v>1</v>
      </c>
      <c r="H239" s="67">
        <v>1</v>
      </c>
      <c r="I239" s="67">
        <v>1</v>
      </c>
      <c r="J239" s="67">
        <v>1</v>
      </c>
      <c r="K239" s="67">
        <v>1</v>
      </c>
      <c r="L239" s="109">
        <v>1</v>
      </c>
      <c r="M239" s="94" t="s">
        <v>32</v>
      </c>
      <c r="N239" s="110"/>
      <c r="O239" s="204">
        <f t="shared" si="14"/>
        <v>0</v>
      </c>
      <c r="P239" s="209"/>
      <c r="Q239" s="111"/>
      <c r="R239" s="107"/>
      <c r="S239" s="112"/>
      <c r="T239" s="112"/>
      <c r="U239" s="112"/>
      <c r="V239" s="112"/>
      <c r="W239" s="114"/>
      <c r="X239" s="107"/>
      <c r="Y239" s="53"/>
    </row>
    <row r="240" spans="1:25" ht="34.5" customHeight="1" thickTop="1" thickBot="1" x14ac:dyDescent="0.3">
      <c r="A240" s="107"/>
      <c r="B240" s="108" t="s">
        <v>72</v>
      </c>
      <c r="C240" s="198" t="s">
        <v>577</v>
      </c>
      <c r="D240" s="795" t="s">
        <v>578</v>
      </c>
      <c r="E240" s="761"/>
      <c r="F240" s="79" t="s">
        <v>558</v>
      </c>
      <c r="G240" s="122">
        <v>0.1</v>
      </c>
      <c r="H240" s="123">
        <v>0.9</v>
      </c>
      <c r="I240" s="67">
        <v>0</v>
      </c>
      <c r="J240" s="67">
        <v>0</v>
      </c>
      <c r="K240" s="67">
        <v>0</v>
      </c>
      <c r="L240" s="122">
        <f>SUM(G240:K240)</f>
        <v>1</v>
      </c>
      <c r="M240" s="94" t="s">
        <v>45</v>
      </c>
      <c r="N240" s="110"/>
      <c r="O240" s="204">
        <f t="shared" si="14"/>
        <v>0</v>
      </c>
      <c r="P240" s="212"/>
      <c r="Q240" s="114"/>
      <c r="R240" s="107"/>
      <c r="S240" s="112"/>
      <c r="T240" s="112"/>
      <c r="U240" s="112"/>
      <c r="V240" s="112"/>
      <c r="W240" s="114"/>
      <c r="X240" s="107"/>
      <c r="Y240" s="53"/>
    </row>
    <row r="241" spans="1:25" ht="34.5" customHeight="1" thickTop="1" thickBot="1" x14ac:dyDescent="0.3">
      <c r="A241" s="216"/>
      <c r="B241" s="217" t="s">
        <v>75</v>
      </c>
      <c r="C241" s="198" t="s">
        <v>579</v>
      </c>
      <c r="D241" s="795" t="s">
        <v>580</v>
      </c>
      <c r="E241" s="761"/>
      <c r="F241" s="79" t="s">
        <v>558</v>
      </c>
      <c r="G241" s="100">
        <v>0</v>
      </c>
      <c r="H241" s="134">
        <v>0.75</v>
      </c>
      <c r="I241" s="134">
        <v>0.25</v>
      </c>
      <c r="J241" s="101">
        <v>0</v>
      </c>
      <c r="K241" s="101">
        <v>0</v>
      </c>
      <c r="L241" s="135">
        <f>SUM(H241:K241)</f>
        <v>1</v>
      </c>
      <c r="M241" s="94" t="s">
        <v>45</v>
      </c>
      <c r="N241" s="102"/>
      <c r="O241" s="204">
        <f t="shared" si="14"/>
        <v>0</v>
      </c>
      <c r="P241" s="213"/>
      <c r="Q241" s="106"/>
      <c r="R241" s="98"/>
      <c r="S241" s="104"/>
      <c r="T241" s="104"/>
      <c r="U241" s="104"/>
      <c r="V241" s="104"/>
      <c r="W241" s="106"/>
      <c r="X241" s="98"/>
      <c r="Y241" s="53"/>
    </row>
    <row r="242" spans="1:25" ht="34.5" customHeight="1" thickTop="1" thickBot="1" x14ac:dyDescent="0.3">
      <c r="A242" s="107"/>
      <c r="B242" s="108" t="s">
        <v>78</v>
      </c>
      <c r="C242" s="198" t="s">
        <v>581</v>
      </c>
      <c r="D242" s="795" t="s">
        <v>582</v>
      </c>
      <c r="E242" s="761"/>
      <c r="F242" s="79" t="s">
        <v>558</v>
      </c>
      <c r="G242" s="122">
        <v>1</v>
      </c>
      <c r="H242" s="123">
        <v>1</v>
      </c>
      <c r="I242" s="123">
        <v>1</v>
      </c>
      <c r="J242" s="123">
        <v>1</v>
      </c>
      <c r="K242" s="123">
        <v>1</v>
      </c>
      <c r="L242" s="122">
        <f>K242</f>
        <v>1</v>
      </c>
      <c r="M242" s="94" t="s">
        <v>45</v>
      </c>
      <c r="N242" s="110"/>
      <c r="O242" s="204">
        <f t="shared" si="14"/>
        <v>0</v>
      </c>
      <c r="P242" s="209"/>
      <c r="Q242" s="111"/>
      <c r="R242" s="107"/>
      <c r="S242" s="112"/>
      <c r="T242" s="112"/>
      <c r="U242" s="112"/>
      <c r="V242" s="112"/>
      <c r="W242" s="114"/>
      <c r="X242" s="107"/>
      <c r="Y242" s="53"/>
    </row>
    <row r="243" spans="1:25" ht="39" customHeight="1" thickTop="1" thickBot="1" x14ac:dyDescent="0.3">
      <c r="A243" s="107"/>
      <c r="B243" s="108" t="s">
        <v>62</v>
      </c>
      <c r="C243" s="198" t="s">
        <v>583</v>
      </c>
      <c r="D243" s="758" t="s">
        <v>584</v>
      </c>
      <c r="E243" s="759"/>
      <c r="F243" s="79" t="s">
        <v>127</v>
      </c>
      <c r="G243" s="122">
        <v>1</v>
      </c>
      <c r="H243" s="123">
        <v>1</v>
      </c>
      <c r="I243" s="123">
        <v>1</v>
      </c>
      <c r="J243" s="123">
        <v>1</v>
      </c>
      <c r="K243" s="123">
        <v>1</v>
      </c>
      <c r="L243" s="122">
        <f>K243</f>
        <v>1</v>
      </c>
      <c r="M243" s="94" t="s">
        <v>45</v>
      </c>
      <c r="N243" s="110"/>
      <c r="O243" s="204">
        <f t="shared" si="14"/>
        <v>0</v>
      </c>
      <c r="P243" s="209"/>
      <c r="Q243" s="111"/>
      <c r="R243" s="107"/>
      <c r="S243" s="112"/>
      <c r="T243" s="112"/>
      <c r="U243" s="112"/>
      <c r="V243" s="112"/>
      <c r="W243" s="114"/>
      <c r="X243" s="107"/>
      <c r="Y243" s="53"/>
    </row>
    <row r="244" spans="1:25" ht="64.5" customHeight="1" thickTop="1" thickBot="1" x14ac:dyDescent="0.3">
      <c r="A244" s="107"/>
      <c r="B244" s="108" t="s">
        <v>82</v>
      </c>
      <c r="C244" s="198" t="s">
        <v>585</v>
      </c>
      <c r="D244" s="758" t="s">
        <v>586</v>
      </c>
      <c r="E244" s="759"/>
      <c r="F244" s="79" t="s">
        <v>558</v>
      </c>
      <c r="G244" s="122">
        <v>1</v>
      </c>
      <c r="H244" s="123">
        <v>1</v>
      </c>
      <c r="I244" s="123">
        <v>1</v>
      </c>
      <c r="J244" s="123">
        <v>1</v>
      </c>
      <c r="K244" s="123">
        <v>1</v>
      </c>
      <c r="L244" s="122">
        <f>K244</f>
        <v>1</v>
      </c>
      <c r="M244" s="94" t="s">
        <v>45</v>
      </c>
      <c r="N244" s="110"/>
      <c r="O244" s="204">
        <f t="shared" si="14"/>
        <v>0</v>
      </c>
      <c r="P244" s="209"/>
      <c r="Q244" s="111"/>
      <c r="R244" s="107"/>
      <c r="S244" s="112"/>
      <c r="T244" s="112"/>
      <c r="U244" s="112"/>
      <c r="V244" s="112"/>
      <c r="W244" s="114"/>
      <c r="X244" s="107"/>
      <c r="Y244" s="53"/>
    </row>
    <row r="245" spans="1:25" ht="38.25" customHeight="1" thickTop="1" thickBot="1" x14ac:dyDescent="0.3">
      <c r="A245" s="107"/>
      <c r="B245" s="108" t="s">
        <v>334</v>
      </c>
      <c r="C245" s="198" t="s">
        <v>587</v>
      </c>
      <c r="D245" s="758" t="s">
        <v>588</v>
      </c>
      <c r="E245" s="759"/>
      <c r="F245" s="79" t="s">
        <v>558</v>
      </c>
      <c r="G245" s="122">
        <v>0</v>
      </c>
      <c r="H245" s="123">
        <v>0</v>
      </c>
      <c r="I245" s="123">
        <v>0.5</v>
      </c>
      <c r="J245" s="123">
        <v>0.5</v>
      </c>
      <c r="K245" s="123">
        <v>0</v>
      </c>
      <c r="L245" s="122">
        <f>SUM(H245:K245)</f>
        <v>1</v>
      </c>
      <c r="M245" s="94" t="s">
        <v>45</v>
      </c>
      <c r="N245" s="110"/>
      <c r="O245" s="204">
        <f t="shared" si="14"/>
        <v>0</v>
      </c>
      <c r="P245" s="209"/>
      <c r="Q245" s="111"/>
      <c r="R245" s="107"/>
      <c r="S245" s="112"/>
      <c r="T245" s="112"/>
      <c r="U245" s="112"/>
      <c r="V245" s="112"/>
      <c r="W245" s="114"/>
      <c r="X245" s="107"/>
      <c r="Y245" s="53"/>
    </row>
    <row r="246" spans="1:25" ht="37.5" customHeight="1" thickTop="1" thickBot="1" x14ac:dyDescent="0.3">
      <c r="A246" s="216"/>
      <c r="B246" s="217" t="s">
        <v>66</v>
      </c>
      <c r="C246" s="198" t="s">
        <v>589</v>
      </c>
      <c r="D246" s="758" t="s">
        <v>590</v>
      </c>
      <c r="E246" s="759"/>
      <c r="F246" s="79" t="s">
        <v>127</v>
      </c>
      <c r="G246" s="100">
        <v>0</v>
      </c>
      <c r="H246" s="134">
        <v>1</v>
      </c>
      <c r="I246" s="134">
        <v>0</v>
      </c>
      <c r="J246" s="134">
        <v>0</v>
      </c>
      <c r="K246" s="134">
        <v>0</v>
      </c>
      <c r="L246" s="135">
        <f>SUM(H246:K246)</f>
        <v>1</v>
      </c>
      <c r="M246" s="94" t="s">
        <v>45</v>
      </c>
      <c r="N246" s="102"/>
      <c r="O246" s="204">
        <f t="shared" si="14"/>
        <v>0</v>
      </c>
      <c r="P246" s="210"/>
      <c r="Q246" s="125"/>
      <c r="R246" s="53"/>
      <c r="S246" s="124"/>
      <c r="T246" s="124"/>
      <c r="U246" s="124"/>
      <c r="V246" s="124"/>
      <c r="W246" s="125"/>
      <c r="X246" s="53"/>
      <c r="Y246" s="53"/>
    </row>
    <row r="247" spans="1:25" ht="33" customHeight="1" thickTop="1" thickBot="1" x14ac:dyDescent="0.3">
      <c r="A247" s="216"/>
      <c r="B247" s="217" t="s">
        <v>69</v>
      </c>
      <c r="C247" s="198" t="s">
        <v>591</v>
      </c>
      <c r="D247" s="758" t="s">
        <v>592</v>
      </c>
      <c r="E247" s="759"/>
      <c r="F247" s="79" t="s">
        <v>558</v>
      </c>
      <c r="G247" s="100">
        <v>0</v>
      </c>
      <c r="H247" s="134">
        <v>0.75</v>
      </c>
      <c r="I247" s="134">
        <v>1</v>
      </c>
      <c r="J247" s="134">
        <v>0</v>
      </c>
      <c r="K247" s="134">
        <v>0</v>
      </c>
      <c r="L247" s="135">
        <f>I247</f>
        <v>1</v>
      </c>
      <c r="M247" s="94" t="s">
        <v>45</v>
      </c>
      <c r="N247" s="102"/>
      <c r="O247" s="204">
        <f t="shared" si="14"/>
        <v>0</v>
      </c>
      <c r="P247" s="210"/>
      <c r="Q247" s="125"/>
      <c r="R247" s="53"/>
      <c r="S247" s="124"/>
      <c r="T247" s="124"/>
      <c r="U247" s="124"/>
      <c r="V247" s="124"/>
      <c r="W247" s="125"/>
      <c r="X247" s="53"/>
      <c r="Y247" s="53"/>
    </row>
    <row r="248" spans="1:25" ht="43.5" customHeight="1" thickTop="1" thickBot="1" x14ac:dyDescent="0.3">
      <c r="A248" s="216"/>
      <c r="B248" s="385"/>
      <c r="C248" s="198" t="s">
        <v>593</v>
      </c>
      <c r="D248" s="758" t="s">
        <v>594</v>
      </c>
      <c r="E248" s="759"/>
      <c r="F248" s="79" t="s">
        <v>558</v>
      </c>
      <c r="G248" s="122">
        <v>1</v>
      </c>
      <c r="H248" s="123">
        <v>1</v>
      </c>
      <c r="I248" s="123">
        <v>1</v>
      </c>
      <c r="J248" s="123">
        <v>1</v>
      </c>
      <c r="K248" s="123">
        <v>1</v>
      </c>
      <c r="L248" s="122">
        <f>K248</f>
        <v>1</v>
      </c>
      <c r="M248" s="94" t="s">
        <v>45</v>
      </c>
      <c r="N248" s="102"/>
      <c r="O248" s="204"/>
      <c r="P248" s="210"/>
      <c r="Q248" s="125"/>
      <c r="R248" s="53"/>
      <c r="S248" s="124"/>
      <c r="T248" s="124"/>
      <c r="U248" s="124"/>
      <c r="V248" s="124"/>
      <c r="W248" s="125"/>
      <c r="X248" s="53"/>
      <c r="Y248" s="53"/>
    </row>
    <row r="249" spans="1:25" ht="60" customHeight="1" thickTop="1" thickBot="1" x14ac:dyDescent="0.3">
      <c r="A249" s="245"/>
      <c r="B249" s="73" t="s">
        <v>595</v>
      </c>
      <c r="C249" s="196" t="s">
        <v>596</v>
      </c>
      <c r="D249" s="773" t="s">
        <v>597</v>
      </c>
      <c r="E249" s="764"/>
      <c r="F249" s="75" t="s">
        <v>598</v>
      </c>
      <c r="G249" s="73"/>
      <c r="H249" s="75"/>
      <c r="I249" s="75"/>
      <c r="J249" s="75"/>
      <c r="K249" s="75"/>
      <c r="L249" s="75"/>
      <c r="M249" s="76"/>
      <c r="N249" s="76"/>
      <c r="O249" s="204"/>
      <c r="P249" s="207"/>
      <c r="Q249" s="70"/>
      <c r="R249" s="70"/>
      <c r="S249" s="70"/>
      <c r="T249" s="70"/>
      <c r="U249" s="70"/>
      <c r="V249" s="70"/>
      <c r="W249" s="70"/>
      <c r="X249" s="77"/>
      <c r="Y249" s="53"/>
    </row>
    <row r="250" spans="1:25" ht="54" customHeight="1" thickTop="1" thickBot="1" x14ac:dyDescent="0.3">
      <c r="A250" s="53"/>
      <c r="B250" s="78" t="s">
        <v>599</v>
      </c>
      <c r="C250" s="196" t="s">
        <v>600</v>
      </c>
      <c r="D250" s="771" t="s">
        <v>601</v>
      </c>
      <c r="E250" s="764"/>
      <c r="F250" s="79" t="s">
        <v>598</v>
      </c>
      <c r="G250" s="80"/>
      <c r="H250" s="81"/>
      <c r="I250" s="81"/>
      <c r="J250" s="81"/>
      <c r="K250" s="81"/>
      <c r="L250" s="80"/>
      <c r="M250" s="81"/>
      <c r="N250" s="82"/>
      <c r="O250" s="204"/>
      <c r="P250" s="206"/>
      <c r="Q250" s="70"/>
      <c r="R250" s="53"/>
      <c r="S250" s="84"/>
      <c r="T250" s="84"/>
      <c r="U250" s="84"/>
      <c r="V250" s="84"/>
      <c r="W250" s="84"/>
      <c r="X250" s="53"/>
      <c r="Y250" s="53"/>
    </row>
    <row r="251" spans="1:25" ht="75" customHeight="1" thickTop="1" thickBot="1" x14ac:dyDescent="0.3">
      <c r="A251" s="53"/>
      <c r="B251" s="85" t="s">
        <v>602</v>
      </c>
      <c r="C251" s="196" t="s">
        <v>603</v>
      </c>
      <c r="D251" s="770" t="s">
        <v>604</v>
      </c>
      <c r="E251" s="761"/>
      <c r="F251" s="86" t="s">
        <v>598</v>
      </c>
      <c r="G251" s="87"/>
      <c r="H251" s="88"/>
      <c r="I251" s="88"/>
      <c r="J251" s="88"/>
      <c r="K251" s="88"/>
      <c r="L251" s="87"/>
      <c r="M251" s="88"/>
      <c r="N251" s="89"/>
      <c r="O251" s="204"/>
      <c r="P251" s="206"/>
      <c r="Q251" s="70"/>
      <c r="R251" s="53"/>
      <c r="S251" s="57"/>
      <c r="T251" s="57"/>
      <c r="U251" s="57"/>
      <c r="V251" s="57"/>
      <c r="W251" s="57"/>
      <c r="X251" s="53"/>
      <c r="Y251" s="53"/>
    </row>
    <row r="252" spans="1:25" ht="66" customHeight="1" thickTop="1" thickBot="1" x14ac:dyDescent="0.3">
      <c r="A252" s="53"/>
      <c r="B252" s="91" t="s">
        <v>605</v>
      </c>
      <c r="C252" s="196" t="s">
        <v>606</v>
      </c>
      <c r="D252" s="362" t="s">
        <v>597</v>
      </c>
      <c r="E252" s="366" t="s">
        <v>607</v>
      </c>
      <c r="F252" s="143" t="s">
        <v>598</v>
      </c>
      <c r="G252" s="92">
        <v>13</v>
      </c>
      <c r="H252" s="149">
        <v>10</v>
      </c>
      <c r="I252" s="149">
        <v>11</v>
      </c>
      <c r="J252" s="149">
        <v>10</v>
      </c>
      <c r="K252" s="149">
        <v>10</v>
      </c>
      <c r="L252" s="92">
        <f>SUM(H252:K252)</f>
        <v>41</v>
      </c>
      <c r="M252" s="94" t="s">
        <v>32</v>
      </c>
      <c r="N252" s="95"/>
      <c r="O252" s="204">
        <f t="shared" ref="O252:O266" si="15">+N252/L252</f>
        <v>0</v>
      </c>
      <c r="P252" s="206"/>
      <c r="Q252" s="120"/>
      <c r="R252" s="53"/>
      <c r="S252" s="57"/>
      <c r="T252" s="57"/>
      <c r="U252" s="57"/>
      <c r="V252" s="57"/>
      <c r="W252" s="57"/>
      <c r="X252" s="53"/>
      <c r="Y252" s="53"/>
    </row>
    <row r="253" spans="1:25" ht="42" customHeight="1" thickTop="1" thickBot="1" x14ac:dyDescent="0.3">
      <c r="A253" s="107"/>
      <c r="B253" s="108" t="s">
        <v>33</v>
      </c>
      <c r="C253" s="197" t="s">
        <v>608</v>
      </c>
      <c r="D253" s="789" t="s">
        <v>609</v>
      </c>
      <c r="E253" s="761"/>
      <c r="F253" s="79" t="s">
        <v>598</v>
      </c>
      <c r="G253" s="109">
        <v>1</v>
      </c>
      <c r="H253" s="67">
        <v>1</v>
      </c>
      <c r="I253" s="67">
        <v>1</v>
      </c>
      <c r="J253" s="67">
        <v>1</v>
      </c>
      <c r="K253" s="67">
        <v>1</v>
      </c>
      <c r="L253" s="92">
        <f>SUM(H253:K253)</f>
        <v>4</v>
      </c>
      <c r="M253" s="94" t="s">
        <v>32</v>
      </c>
      <c r="N253" s="110"/>
      <c r="O253" s="204">
        <f t="shared" si="15"/>
        <v>0</v>
      </c>
      <c r="P253" s="206"/>
      <c r="Q253" s="120"/>
      <c r="R253" s="53"/>
      <c r="S253" s="124"/>
      <c r="T253" s="124"/>
      <c r="U253" s="124"/>
      <c r="V253" s="124"/>
      <c r="W253" s="125"/>
      <c r="X253" s="53"/>
      <c r="Y253" s="53"/>
    </row>
    <row r="254" spans="1:25" ht="40.5" customHeight="1" thickTop="1" thickBot="1" x14ac:dyDescent="0.3">
      <c r="A254" s="107"/>
      <c r="B254" s="108" t="s">
        <v>36</v>
      </c>
      <c r="C254" s="197" t="s">
        <v>610</v>
      </c>
      <c r="D254" s="789" t="s">
        <v>926</v>
      </c>
      <c r="E254" s="761"/>
      <c r="F254" s="79" t="s">
        <v>598</v>
      </c>
      <c r="G254" s="109">
        <v>12</v>
      </c>
      <c r="H254" s="67">
        <v>8</v>
      </c>
      <c r="I254" s="67">
        <v>8</v>
      </c>
      <c r="J254" s="67">
        <v>8</v>
      </c>
      <c r="K254" s="67">
        <v>8</v>
      </c>
      <c r="L254" s="92">
        <f>SUM(H254:K254)</f>
        <v>32</v>
      </c>
      <c r="M254" s="94" t="s">
        <v>32</v>
      </c>
      <c r="N254" s="110"/>
      <c r="O254" s="204">
        <f t="shared" si="15"/>
        <v>0</v>
      </c>
      <c r="P254" s="206"/>
      <c r="Q254" s="120"/>
      <c r="R254" s="53"/>
      <c r="S254" s="124"/>
      <c r="T254" s="124"/>
      <c r="U254" s="124"/>
      <c r="V254" s="124"/>
      <c r="W254" s="125"/>
      <c r="X254" s="53"/>
      <c r="Y254" s="53"/>
    </row>
    <row r="255" spans="1:25" ht="34.5" customHeight="1" thickTop="1" thickBot="1" x14ac:dyDescent="0.3">
      <c r="A255" s="107"/>
      <c r="B255" s="108" t="s">
        <v>50</v>
      </c>
      <c r="C255" s="197" t="s">
        <v>611</v>
      </c>
      <c r="D255" s="789" t="s">
        <v>612</v>
      </c>
      <c r="E255" s="761"/>
      <c r="F255" s="79" t="s">
        <v>598</v>
      </c>
      <c r="G255" s="109">
        <v>1</v>
      </c>
      <c r="H255" s="67">
        <v>1</v>
      </c>
      <c r="I255" s="67">
        <v>1</v>
      </c>
      <c r="J255" s="67">
        <v>1</v>
      </c>
      <c r="K255" s="67">
        <v>1</v>
      </c>
      <c r="L255" s="92">
        <f>SUM(H255:K255)</f>
        <v>4</v>
      </c>
      <c r="M255" s="94" t="s">
        <v>32</v>
      </c>
      <c r="N255" s="110"/>
      <c r="O255" s="204">
        <f t="shared" si="15"/>
        <v>0</v>
      </c>
      <c r="P255" s="210"/>
      <c r="Q255" s="125"/>
      <c r="R255" s="53"/>
      <c r="S255" s="124"/>
      <c r="T255" s="124"/>
      <c r="U255" s="124"/>
      <c r="V255" s="124"/>
      <c r="W255" s="125"/>
      <c r="X255" s="53"/>
      <c r="Y255" s="53"/>
    </row>
    <row r="256" spans="1:25" ht="29.25" customHeight="1" thickTop="1" thickBot="1" x14ac:dyDescent="0.3">
      <c r="A256" s="107"/>
      <c r="B256" s="108" t="s">
        <v>53</v>
      </c>
      <c r="C256" s="197" t="s">
        <v>613</v>
      </c>
      <c r="D256" s="789" t="s">
        <v>614</v>
      </c>
      <c r="E256" s="761"/>
      <c r="F256" s="79" t="s">
        <v>598</v>
      </c>
      <c r="G256" s="109">
        <v>1</v>
      </c>
      <c r="H256" s="67">
        <v>0</v>
      </c>
      <c r="I256" s="67">
        <v>1</v>
      </c>
      <c r="J256" s="67">
        <v>0</v>
      </c>
      <c r="K256" s="67">
        <v>0</v>
      </c>
      <c r="L256" s="92">
        <f>SUM(H256:K256)</f>
        <v>1</v>
      </c>
      <c r="M256" s="94" t="s">
        <v>32</v>
      </c>
      <c r="N256" s="110"/>
      <c r="O256" s="204">
        <f t="shared" si="15"/>
        <v>0</v>
      </c>
      <c r="P256" s="206"/>
      <c r="Q256" s="120"/>
      <c r="R256" s="53"/>
      <c r="S256" s="124"/>
      <c r="T256" s="124"/>
      <c r="U256" s="124"/>
      <c r="V256" s="124"/>
      <c r="W256" s="125"/>
      <c r="X256" s="53"/>
      <c r="Y256" s="53"/>
    </row>
    <row r="257" spans="1:25" ht="33.75" customHeight="1" thickTop="1" thickBot="1" x14ac:dyDescent="0.3">
      <c r="A257" s="216"/>
      <c r="B257" s="217" t="s">
        <v>56</v>
      </c>
      <c r="C257" s="197" t="s">
        <v>615</v>
      </c>
      <c r="D257" s="789" t="s">
        <v>616</v>
      </c>
      <c r="E257" s="761"/>
      <c r="F257" s="79" t="s">
        <v>598</v>
      </c>
      <c r="G257" s="100">
        <v>69</v>
      </c>
      <c r="H257" s="101">
        <v>69</v>
      </c>
      <c r="I257" s="101">
        <v>69</v>
      </c>
      <c r="J257" s="101">
        <v>69</v>
      </c>
      <c r="K257" s="101">
        <v>69</v>
      </c>
      <c r="L257" s="100">
        <v>69</v>
      </c>
      <c r="M257" s="94" t="s">
        <v>32</v>
      </c>
      <c r="N257" s="102"/>
      <c r="O257" s="204">
        <f t="shared" si="15"/>
        <v>0</v>
      </c>
      <c r="P257" s="210"/>
      <c r="Q257" s="125"/>
      <c r="R257" s="53"/>
      <c r="S257" s="124"/>
      <c r="T257" s="124"/>
      <c r="U257" s="124"/>
      <c r="V257" s="124"/>
      <c r="W257" s="125"/>
      <c r="X257" s="53"/>
      <c r="Y257" s="53"/>
    </row>
    <row r="258" spans="1:25" ht="66" customHeight="1" thickTop="1" thickBot="1" x14ac:dyDescent="0.3">
      <c r="A258" s="53"/>
      <c r="B258" s="91" t="s">
        <v>617</v>
      </c>
      <c r="C258" s="196" t="s">
        <v>618</v>
      </c>
      <c r="D258" s="362" t="s">
        <v>619</v>
      </c>
      <c r="E258" s="384" t="s">
        <v>620</v>
      </c>
      <c r="F258" s="143" t="s">
        <v>598</v>
      </c>
      <c r="G258" s="92">
        <v>34</v>
      </c>
      <c r="H258" s="149">
        <v>16</v>
      </c>
      <c r="I258" s="149">
        <v>16</v>
      </c>
      <c r="J258" s="149">
        <v>17</v>
      </c>
      <c r="K258" s="149">
        <v>16</v>
      </c>
      <c r="L258" s="92">
        <f>SUM(H258:K258)</f>
        <v>65</v>
      </c>
      <c r="M258" s="94" t="s">
        <v>32</v>
      </c>
      <c r="N258" s="95"/>
      <c r="O258" s="204">
        <f t="shared" si="15"/>
        <v>0</v>
      </c>
      <c r="P258" s="206"/>
      <c r="Q258" s="120"/>
      <c r="R258" s="53"/>
      <c r="S258" s="57"/>
      <c r="T258" s="57"/>
      <c r="U258" s="57"/>
      <c r="V258" s="57"/>
      <c r="W258" s="57"/>
      <c r="X258" s="53"/>
      <c r="Y258" s="53"/>
    </row>
    <row r="259" spans="1:25" ht="57" customHeight="1" thickTop="1" thickBot="1" x14ac:dyDescent="0.3">
      <c r="A259" s="107"/>
      <c r="B259" s="108" t="s">
        <v>33</v>
      </c>
      <c r="C259" s="197" t="s">
        <v>621</v>
      </c>
      <c r="D259" s="794" t="s">
        <v>622</v>
      </c>
      <c r="E259" s="761"/>
      <c r="F259" s="79" t="s">
        <v>598</v>
      </c>
      <c r="G259" s="109">
        <v>34</v>
      </c>
      <c r="H259" s="67">
        <v>12</v>
      </c>
      <c r="I259" s="67">
        <v>12</v>
      </c>
      <c r="J259" s="67">
        <v>12</v>
      </c>
      <c r="K259" s="67">
        <v>12</v>
      </c>
      <c r="L259" s="92">
        <f>SUM(H259:K259)</f>
        <v>48</v>
      </c>
      <c r="M259" s="94" t="s">
        <v>32</v>
      </c>
      <c r="N259" s="110"/>
      <c r="O259" s="204">
        <f t="shared" si="15"/>
        <v>0</v>
      </c>
      <c r="P259" s="206"/>
      <c r="Q259" s="125"/>
      <c r="R259" s="53"/>
      <c r="S259" s="125"/>
      <c r="T259" s="124"/>
      <c r="U259" s="124"/>
      <c r="V259" s="124"/>
      <c r="W259" s="145"/>
      <c r="X259" s="53"/>
      <c r="Y259" s="53"/>
    </row>
    <row r="260" spans="1:25" ht="45.75" customHeight="1" thickTop="1" thickBot="1" x14ac:dyDescent="0.3">
      <c r="A260" s="107"/>
      <c r="B260" s="108" t="s">
        <v>36</v>
      </c>
      <c r="C260" s="197" t="s">
        <v>623</v>
      </c>
      <c r="D260" s="794" t="s">
        <v>624</v>
      </c>
      <c r="E260" s="761"/>
      <c r="F260" s="79" t="s">
        <v>598</v>
      </c>
      <c r="G260" s="109">
        <v>4</v>
      </c>
      <c r="H260" s="67">
        <v>4</v>
      </c>
      <c r="I260" s="67">
        <v>4</v>
      </c>
      <c r="J260" s="67">
        <v>4</v>
      </c>
      <c r="K260" s="67">
        <v>4</v>
      </c>
      <c r="L260" s="92">
        <v>4</v>
      </c>
      <c r="M260" s="94" t="s">
        <v>32</v>
      </c>
      <c r="N260" s="110"/>
      <c r="O260" s="204">
        <f t="shared" si="15"/>
        <v>0</v>
      </c>
      <c r="P260" s="206"/>
      <c r="Q260" s="125"/>
      <c r="R260" s="53"/>
      <c r="S260" s="125"/>
      <c r="T260" s="124"/>
      <c r="U260" s="124"/>
      <c r="V260" s="124"/>
      <c r="W260" s="145"/>
      <c r="X260" s="53"/>
      <c r="Y260" s="53"/>
    </row>
    <row r="261" spans="1:25" ht="46.5" customHeight="1" thickTop="1" thickBot="1" x14ac:dyDescent="0.3">
      <c r="A261" s="107"/>
      <c r="B261" s="108" t="s">
        <v>50</v>
      </c>
      <c r="C261" s="197" t="s">
        <v>625</v>
      </c>
      <c r="D261" s="794" t="s">
        <v>626</v>
      </c>
      <c r="E261" s="761"/>
      <c r="F261" s="79" t="s">
        <v>598</v>
      </c>
      <c r="G261" s="109">
        <v>1</v>
      </c>
      <c r="H261" s="67">
        <v>0</v>
      </c>
      <c r="I261" s="67">
        <v>0</v>
      </c>
      <c r="J261" s="67">
        <v>1</v>
      </c>
      <c r="K261" s="67">
        <v>0</v>
      </c>
      <c r="L261" s="109">
        <v>1</v>
      </c>
      <c r="M261" s="94" t="s">
        <v>32</v>
      </c>
      <c r="N261" s="110"/>
      <c r="O261" s="204">
        <f t="shared" si="15"/>
        <v>0</v>
      </c>
      <c r="P261" s="206"/>
      <c r="Q261" s="125"/>
      <c r="R261" s="53"/>
      <c r="S261" s="125"/>
      <c r="T261" s="124"/>
      <c r="U261" s="124"/>
      <c r="V261" s="124"/>
      <c r="W261" s="145"/>
      <c r="X261" s="53"/>
      <c r="Y261" s="53"/>
    </row>
    <row r="262" spans="1:25" ht="66" customHeight="1" thickTop="1" thickBot="1" x14ac:dyDescent="0.3">
      <c r="A262" s="216"/>
      <c r="B262" s="91" t="s">
        <v>627</v>
      </c>
      <c r="C262" s="196" t="s">
        <v>628</v>
      </c>
      <c r="D262" s="362" t="s">
        <v>629</v>
      </c>
      <c r="E262" s="188" t="s">
        <v>630</v>
      </c>
      <c r="F262" s="143" t="s">
        <v>598</v>
      </c>
      <c r="G262" s="92">
        <v>1</v>
      </c>
      <c r="H262" s="149">
        <v>15</v>
      </c>
      <c r="I262" s="149">
        <v>16</v>
      </c>
      <c r="J262" s="149">
        <v>15</v>
      </c>
      <c r="K262" s="149">
        <v>13</v>
      </c>
      <c r="L262" s="92">
        <f>SUM(H262:K262)</f>
        <v>59</v>
      </c>
      <c r="M262" s="94" t="s">
        <v>32</v>
      </c>
      <c r="N262" s="95"/>
      <c r="O262" s="204">
        <f t="shared" si="15"/>
        <v>0</v>
      </c>
      <c r="P262" s="206"/>
      <c r="Q262" s="120"/>
      <c r="R262" s="53"/>
      <c r="S262" s="57"/>
      <c r="T262" s="57"/>
      <c r="U262" s="57"/>
      <c r="V262" s="57"/>
      <c r="W262" s="57"/>
      <c r="X262" s="53"/>
      <c r="Y262" s="53"/>
    </row>
    <row r="263" spans="1:25" ht="42.75" customHeight="1" thickTop="1" thickBot="1" x14ac:dyDescent="0.3">
      <c r="A263" s="107"/>
      <c r="B263" s="108" t="s">
        <v>33</v>
      </c>
      <c r="C263" s="197" t="s">
        <v>631</v>
      </c>
      <c r="D263" s="762" t="s">
        <v>632</v>
      </c>
      <c r="E263" s="761"/>
      <c r="F263" s="79" t="s">
        <v>598</v>
      </c>
      <c r="G263" s="109">
        <v>0</v>
      </c>
      <c r="H263" s="67">
        <v>12</v>
      </c>
      <c r="I263" s="67">
        <v>12</v>
      </c>
      <c r="J263" s="67">
        <v>12</v>
      </c>
      <c r="K263" s="67">
        <v>12</v>
      </c>
      <c r="L263" s="92">
        <f>SUM(H263:K263)</f>
        <v>48</v>
      </c>
      <c r="M263" s="94" t="s">
        <v>32</v>
      </c>
      <c r="N263" s="110"/>
      <c r="O263" s="204">
        <f t="shared" si="15"/>
        <v>0</v>
      </c>
      <c r="P263" s="206"/>
      <c r="Q263" s="125"/>
      <c r="R263" s="53"/>
      <c r="S263" s="125"/>
      <c r="T263" s="124"/>
      <c r="U263" s="124"/>
      <c r="V263" s="124"/>
      <c r="W263" s="145"/>
      <c r="X263" s="53"/>
      <c r="Y263" s="53"/>
    </row>
    <row r="264" spans="1:25" ht="39.75" customHeight="1" thickTop="1" thickBot="1" x14ac:dyDescent="0.3">
      <c r="A264" s="107"/>
      <c r="B264" s="108" t="s">
        <v>36</v>
      </c>
      <c r="C264" s="197" t="s">
        <v>633</v>
      </c>
      <c r="D264" s="762" t="s">
        <v>634</v>
      </c>
      <c r="E264" s="761"/>
      <c r="F264" s="79" t="s">
        <v>598</v>
      </c>
      <c r="G264" s="109">
        <v>1</v>
      </c>
      <c r="H264" s="67">
        <v>0</v>
      </c>
      <c r="I264" s="67">
        <v>1</v>
      </c>
      <c r="J264" s="67">
        <v>0</v>
      </c>
      <c r="K264" s="67">
        <v>0</v>
      </c>
      <c r="L264" s="109">
        <v>1</v>
      </c>
      <c r="M264" s="94" t="s">
        <v>32</v>
      </c>
      <c r="N264" s="110"/>
      <c r="O264" s="204">
        <f t="shared" si="15"/>
        <v>0</v>
      </c>
      <c r="P264" s="206"/>
      <c r="Q264" s="125"/>
      <c r="R264" s="53"/>
      <c r="S264" s="125"/>
      <c r="T264" s="124"/>
      <c r="U264" s="124"/>
      <c r="V264" s="124"/>
      <c r="W264" s="145"/>
      <c r="X264" s="53"/>
      <c r="Y264" s="53"/>
    </row>
    <row r="265" spans="1:25" ht="37.5" customHeight="1" thickTop="1" thickBot="1" x14ac:dyDescent="0.3">
      <c r="A265" s="107"/>
      <c r="B265" s="108" t="s">
        <v>53</v>
      </c>
      <c r="C265" s="197" t="s">
        <v>635</v>
      </c>
      <c r="D265" s="762" t="s">
        <v>636</v>
      </c>
      <c r="E265" s="761"/>
      <c r="F265" s="79" t="s">
        <v>598</v>
      </c>
      <c r="G265" s="109">
        <v>1</v>
      </c>
      <c r="H265" s="67">
        <v>1</v>
      </c>
      <c r="I265" s="67">
        <v>1</v>
      </c>
      <c r="J265" s="67">
        <v>1</v>
      </c>
      <c r="K265" s="67">
        <v>1</v>
      </c>
      <c r="L265" s="109">
        <f>SUM(H265:K265)</f>
        <v>4</v>
      </c>
      <c r="M265" s="94" t="s">
        <v>32</v>
      </c>
      <c r="N265" s="110"/>
      <c r="O265" s="204">
        <f t="shared" si="15"/>
        <v>0</v>
      </c>
      <c r="P265" s="206"/>
      <c r="Q265" s="125"/>
      <c r="R265" s="53"/>
      <c r="S265" s="125"/>
      <c r="T265" s="124"/>
      <c r="U265" s="124"/>
      <c r="V265" s="124"/>
      <c r="W265" s="145"/>
      <c r="X265" s="53"/>
      <c r="Y265" s="53"/>
    </row>
    <row r="266" spans="1:25" ht="53.25" customHeight="1" thickTop="1" thickBot="1" x14ac:dyDescent="0.3">
      <c r="A266" s="216"/>
      <c r="B266" s="99" t="s">
        <v>50</v>
      </c>
      <c r="C266" s="197" t="s">
        <v>637</v>
      </c>
      <c r="D266" s="779" t="s">
        <v>638</v>
      </c>
      <c r="E266" s="761"/>
      <c r="F266" s="79" t="s">
        <v>598</v>
      </c>
      <c r="G266" s="100">
        <v>1</v>
      </c>
      <c r="H266" s="101">
        <v>2</v>
      </c>
      <c r="I266" s="101">
        <v>2</v>
      </c>
      <c r="J266" s="101">
        <v>2</v>
      </c>
      <c r="K266" s="101">
        <v>0</v>
      </c>
      <c r="L266" s="100">
        <f>SUM(H266:K266)</f>
        <v>6</v>
      </c>
      <c r="M266" s="94" t="s">
        <v>32</v>
      </c>
      <c r="N266" s="102"/>
      <c r="O266" s="204">
        <f t="shared" si="15"/>
        <v>0</v>
      </c>
      <c r="P266" s="210"/>
      <c r="Q266" s="125"/>
      <c r="R266" s="53"/>
      <c r="S266" s="124"/>
      <c r="T266" s="124"/>
      <c r="U266" s="124"/>
      <c r="V266" s="124"/>
      <c r="W266" s="125"/>
      <c r="X266" s="53"/>
      <c r="Y266" s="53"/>
    </row>
    <row r="267" spans="1:25" ht="99.75" customHeight="1" thickTop="1" thickBot="1" x14ac:dyDescent="0.3">
      <c r="A267" s="245"/>
      <c r="B267" s="73" t="s">
        <v>639</v>
      </c>
      <c r="C267" s="196" t="s">
        <v>640</v>
      </c>
      <c r="D267" s="773" t="s">
        <v>641</v>
      </c>
      <c r="E267" s="764"/>
      <c r="F267" s="75" t="s">
        <v>642</v>
      </c>
      <c r="G267" s="73"/>
      <c r="H267" s="75"/>
      <c r="I267" s="75"/>
      <c r="J267" s="75"/>
      <c r="K267" s="75"/>
      <c r="L267" s="75"/>
      <c r="M267" s="76"/>
      <c r="N267" s="76"/>
      <c r="O267" s="204"/>
      <c r="P267" s="207"/>
      <c r="Q267" s="70"/>
      <c r="R267" s="70"/>
      <c r="S267" s="70"/>
      <c r="T267" s="70"/>
      <c r="U267" s="70"/>
      <c r="V267" s="70"/>
      <c r="W267" s="70"/>
      <c r="X267" s="77"/>
      <c r="Y267" s="53"/>
    </row>
    <row r="268" spans="1:25" ht="93" customHeight="1" thickTop="1" thickBot="1" x14ac:dyDescent="0.3">
      <c r="A268" s="53"/>
      <c r="B268" s="78" t="s">
        <v>643</v>
      </c>
      <c r="C268" s="196" t="s">
        <v>644</v>
      </c>
      <c r="D268" s="771" t="s">
        <v>645</v>
      </c>
      <c r="E268" s="764"/>
      <c r="F268" s="79" t="s">
        <v>642</v>
      </c>
      <c r="G268" s="80"/>
      <c r="H268" s="81"/>
      <c r="I268" s="81"/>
      <c r="J268" s="81"/>
      <c r="K268" s="81"/>
      <c r="L268" s="80"/>
      <c r="M268" s="81"/>
      <c r="N268" s="82"/>
      <c r="O268" s="204"/>
      <c r="P268" s="206"/>
      <c r="Q268" s="70"/>
      <c r="R268" s="53"/>
      <c r="S268" s="84"/>
      <c r="T268" s="84"/>
      <c r="U268" s="84"/>
      <c r="V268" s="84"/>
      <c r="W268" s="84"/>
      <c r="X268" s="53"/>
      <c r="Y268" s="53"/>
    </row>
    <row r="269" spans="1:25" ht="72.75" customHeight="1" thickTop="1" thickBot="1" x14ac:dyDescent="0.3">
      <c r="A269" s="53"/>
      <c r="B269" s="85" t="s">
        <v>646</v>
      </c>
      <c r="C269" s="196" t="s">
        <v>647</v>
      </c>
      <c r="D269" s="770" t="s">
        <v>648</v>
      </c>
      <c r="E269" s="761"/>
      <c r="F269" s="86" t="s">
        <v>493</v>
      </c>
      <c r="G269" s="87"/>
      <c r="H269" s="88"/>
      <c r="I269" s="88"/>
      <c r="J269" s="88"/>
      <c r="K269" s="88"/>
      <c r="L269" s="87"/>
      <c r="M269" s="88"/>
      <c r="N269" s="89"/>
      <c r="O269" s="204"/>
      <c r="P269" s="206"/>
      <c r="Q269" s="70"/>
      <c r="R269" s="53"/>
      <c r="S269" s="57"/>
      <c r="T269" s="57"/>
      <c r="U269" s="57"/>
      <c r="V269" s="57"/>
      <c r="W269" s="57"/>
      <c r="X269" s="53"/>
      <c r="Y269" s="53"/>
    </row>
    <row r="270" spans="1:25" ht="62.25" customHeight="1" thickTop="1" thickBot="1" x14ac:dyDescent="0.3">
      <c r="A270" s="53"/>
      <c r="B270" s="799" t="s">
        <v>649</v>
      </c>
      <c r="C270" s="196" t="s">
        <v>650</v>
      </c>
      <c r="D270" s="786" t="s">
        <v>651</v>
      </c>
      <c r="E270" s="368" t="s">
        <v>916</v>
      </c>
      <c r="F270" s="86" t="s">
        <v>493</v>
      </c>
      <c r="G270" s="218">
        <v>0</v>
      </c>
      <c r="H270" s="305">
        <v>0.05</v>
      </c>
      <c r="I270" s="315">
        <v>0.6</v>
      </c>
      <c r="J270" s="315">
        <v>0.8</v>
      </c>
      <c r="K270" s="315"/>
      <c r="L270" s="220">
        <f>K270</f>
        <v>0</v>
      </c>
      <c r="M270" s="355" t="s">
        <v>45</v>
      </c>
      <c r="N270" s="221"/>
      <c r="O270" s="242" t="e">
        <f t="shared" ref="O270:O313" si="16">+N270/L270</f>
        <v>#DIV/0!</v>
      </c>
      <c r="P270" s="215" t="s">
        <v>905</v>
      </c>
      <c r="Q270" s="120"/>
      <c r="R270" s="53"/>
      <c r="S270" s="57"/>
      <c r="T270" s="57"/>
      <c r="U270" s="57"/>
      <c r="V270" s="57"/>
      <c r="W270" s="57"/>
      <c r="X270" s="53"/>
      <c r="Y270" s="53"/>
    </row>
    <row r="271" spans="1:25" ht="39.75" customHeight="1" thickTop="1" thickBot="1" x14ac:dyDescent="0.3">
      <c r="A271" s="53"/>
      <c r="B271" s="800"/>
      <c r="C271" s="196" t="s">
        <v>652</v>
      </c>
      <c r="D271" s="798"/>
      <c r="E271" s="369" t="s">
        <v>653</v>
      </c>
      <c r="F271" s="86" t="s">
        <v>493</v>
      </c>
      <c r="G271" s="356">
        <v>8.0882352941176475E-2</v>
      </c>
      <c r="H271" s="357">
        <v>0.11764705882352941</v>
      </c>
      <c r="I271" s="357">
        <v>0.125</v>
      </c>
      <c r="J271" s="357">
        <v>0.13970588235294118</v>
      </c>
      <c r="K271" s="357">
        <v>0.15441176470588236</v>
      </c>
      <c r="L271" s="358">
        <f>+K271</f>
        <v>0.15441176470588236</v>
      </c>
      <c r="M271" s="355" t="s">
        <v>45</v>
      </c>
      <c r="N271" s="221"/>
      <c r="O271" s="242">
        <f t="shared" si="16"/>
        <v>0</v>
      </c>
      <c r="P271" s="206"/>
      <c r="Q271" s="120"/>
      <c r="R271" s="53"/>
      <c r="S271" s="57"/>
      <c r="T271" s="57"/>
      <c r="U271" s="57"/>
      <c r="V271" s="57"/>
      <c r="W271" s="57"/>
      <c r="X271" s="53"/>
      <c r="Y271" s="53"/>
    </row>
    <row r="272" spans="1:25" ht="77.25" customHeight="1" thickTop="1" thickBot="1" x14ac:dyDescent="0.3">
      <c r="A272" s="53"/>
      <c r="B272" s="801"/>
      <c r="C272" s="196" t="s">
        <v>654</v>
      </c>
      <c r="D272" s="787"/>
      <c r="E272" s="370" t="s">
        <v>915</v>
      </c>
      <c r="F272" s="86" t="s">
        <v>493</v>
      </c>
      <c r="G272" s="356">
        <v>0</v>
      </c>
      <c r="H272" s="357">
        <v>0.02</v>
      </c>
      <c r="I272" s="357">
        <v>1</v>
      </c>
      <c r="J272" s="357">
        <v>1</v>
      </c>
      <c r="K272" s="357">
        <v>1</v>
      </c>
      <c r="L272" s="220">
        <f>+K272</f>
        <v>1</v>
      </c>
      <c r="M272" s="355" t="s">
        <v>45</v>
      </c>
      <c r="N272" s="221"/>
      <c r="O272" s="242">
        <f t="shared" si="16"/>
        <v>0</v>
      </c>
      <c r="P272" s="215" t="s">
        <v>904</v>
      </c>
      <c r="Q272" s="120"/>
      <c r="R272" s="53"/>
      <c r="S272" s="57"/>
      <c r="T272" s="57"/>
      <c r="U272" s="57"/>
      <c r="V272" s="57"/>
      <c r="W272" s="57"/>
      <c r="X272" s="53"/>
      <c r="Y272" s="53"/>
    </row>
    <row r="273" spans="1:25" ht="41.25" customHeight="1" thickTop="1" thickBot="1" x14ac:dyDescent="0.3">
      <c r="A273" s="53"/>
      <c r="B273" s="217" t="s">
        <v>924</v>
      </c>
      <c r="C273" s="222" t="s">
        <v>922</v>
      </c>
      <c r="D273" s="758" t="s">
        <v>923</v>
      </c>
      <c r="E273" s="759"/>
      <c r="F273" s="79" t="s">
        <v>493</v>
      </c>
      <c r="G273" s="218">
        <v>0</v>
      </c>
      <c r="H273" s="306">
        <v>0</v>
      </c>
      <c r="I273" s="306">
        <v>1</v>
      </c>
      <c r="J273" s="306"/>
      <c r="K273" s="306"/>
      <c r="L273" s="312">
        <f>+I273</f>
        <v>1</v>
      </c>
      <c r="M273" s="94" t="s">
        <v>32</v>
      </c>
      <c r="N273" s="221"/>
      <c r="O273" s="242">
        <f>+N273/L273</f>
        <v>0</v>
      </c>
      <c r="P273" s="226"/>
      <c r="Q273" s="120"/>
      <c r="R273" s="53"/>
      <c r="S273" s="57"/>
      <c r="T273" s="57"/>
      <c r="U273" s="57"/>
      <c r="V273" s="57"/>
      <c r="W273" s="57"/>
      <c r="X273" s="53"/>
      <c r="Y273" s="53"/>
    </row>
    <row r="274" spans="1:25" s="232" customFormat="1" ht="34.5" customHeight="1" thickTop="1" thickBot="1" x14ac:dyDescent="0.3">
      <c r="A274" s="216"/>
      <c r="B274" s="217" t="s">
        <v>36</v>
      </c>
      <c r="C274" s="222" t="s">
        <v>655</v>
      </c>
      <c r="D274" s="758" t="s">
        <v>656</v>
      </c>
      <c r="E274" s="759"/>
      <c r="F274" s="79" t="s">
        <v>493</v>
      </c>
      <c r="G274" s="218">
        <v>0</v>
      </c>
      <c r="H274" s="306">
        <v>0</v>
      </c>
      <c r="I274" s="306">
        <v>1</v>
      </c>
      <c r="J274" s="306">
        <v>2</v>
      </c>
      <c r="K274" s="306">
        <v>2</v>
      </c>
      <c r="L274" s="218">
        <v>5</v>
      </c>
      <c r="M274" s="94" t="s">
        <v>32</v>
      </c>
      <c r="N274" s="221"/>
      <c r="O274" s="242">
        <f t="shared" si="16"/>
        <v>0</v>
      </c>
      <c r="P274" s="226"/>
      <c r="Q274" s="227"/>
      <c r="R274" s="216"/>
      <c r="S274" s="229"/>
      <c r="T274" s="229"/>
      <c r="U274" s="229"/>
      <c r="V274" s="229"/>
      <c r="W274" s="230"/>
      <c r="X274" s="216"/>
      <c r="Y274" s="231"/>
    </row>
    <row r="275" spans="1:25" ht="38.25" customHeight="1" thickTop="1" thickBot="1" x14ac:dyDescent="0.3">
      <c r="A275" s="216"/>
      <c r="B275" s="217" t="s">
        <v>99</v>
      </c>
      <c r="C275" s="222" t="s">
        <v>657</v>
      </c>
      <c r="D275" s="758" t="s">
        <v>658</v>
      </c>
      <c r="E275" s="759"/>
      <c r="F275" s="79" t="s">
        <v>493</v>
      </c>
      <c r="G275" s="218">
        <v>0</v>
      </c>
      <c r="H275" s="219">
        <v>1</v>
      </c>
      <c r="I275" s="219">
        <v>0</v>
      </c>
      <c r="J275" s="219">
        <v>0</v>
      </c>
      <c r="K275" s="219">
        <v>0</v>
      </c>
      <c r="L275" s="220">
        <f>H275</f>
        <v>1</v>
      </c>
      <c r="M275" s="94" t="s">
        <v>45</v>
      </c>
      <c r="N275" s="221"/>
      <c r="O275" s="242">
        <f t="shared" si="16"/>
        <v>0</v>
      </c>
      <c r="P275" s="206"/>
      <c r="Q275" s="125"/>
      <c r="R275" s="53"/>
      <c r="S275" s="125"/>
      <c r="T275" s="124"/>
      <c r="U275" s="124"/>
      <c r="V275" s="124"/>
      <c r="W275" s="145"/>
      <c r="X275" s="53"/>
      <c r="Y275" s="53"/>
    </row>
    <row r="276" spans="1:25" ht="40.5" customHeight="1" thickTop="1" thickBot="1" x14ac:dyDescent="0.3">
      <c r="A276" s="216"/>
      <c r="B276" s="217" t="s">
        <v>62</v>
      </c>
      <c r="C276" s="222" t="s">
        <v>660</v>
      </c>
      <c r="D276" s="758" t="s">
        <v>661</v>
      </c>
      <c r="E276" s="759"/>
      <c r="F276" s="79" t="s">
        <v>493</v>
      </c>
      <c r="G276" s="218">
        <v>0</v>
      </c>
      <c r="H276" s="223">
        <v>1</v>
      </c>
      <c r="I276" s="223">
        <v>2</v>
      </c>
      <c r="J276" s="223">
        <v>0</v>
      </c>
      <c r="K276" s="223">
        <v>0</v>
      </c>
      <c r="L276" s="218">
        <f>SUM(H276:K276)</f>
        <v>3</v>
      </c>
      <c r="M276" s="94" t="s">
        <v>32</v>
      </c>
      <c r="N276" s="221"/>
      <c r="O276" s="242">
        <f t="shared" si="16"/>
        <v>0</v>
      </c>
      <c r="P276" s="206"/>
      <c r="Q276" s="125"/>
      <c r="R276" s="53"/>
      <c r="S276" s="125"/>
      <c r="T276" s="124"/>
      <c r="U276" s="124"/>
      <c r="V276" s="124"/>
      <c r="W276" s="145"/>
      <c r="X276" s="53"/>
      <c r="Y276" s="53"/>
    </row>
    <row r="277" spans="1:25" s="232" customFormat="1" ht="55.5" customHeight="1" thickTop="1" thickBot="1" x14ac:dyDescent="0.3">
      <c r="A277" s="216"/>
      <c r="B277" s="217" t="s">
        <v>33</v>
      </c>
      <c r="C277" s="222" t="s">
        <v>662</v>
      </c>
      <c r="D277" s="758" t="s">
        <v>663</v>
      </c>
      <c r="E277" s="759"/>
      <c r="F277" s="79" t="s">
        <v>493</v>
      </c>
      <c r="G277" s="218">
        <v>0</v>
      </c>
      <c r="H277" s="219">
        <v>0.25</v>
      </c>
      <c r="I277" s="306">
        <v>136</v>
      </c>
      <c r="J277" s="307">
        <v>60</v>
      </c>
      <c r="K277" s="307">
        <v>60</v>
      </c>
      <c r="L277" s="218">
        <f>SUM(H277:K277)</f>
        <v>256.25</v>
      </c>
      <c r="M277" s="94" t="s">
        <v>32</v>
      </c>
      <c r="N277" s="221"/>
      <c r="O277" s="242">
        <f t="shared" si="16"/>
        <v>0</v>
      </c>
      <c r="P277" s="226"/>
      <c r="Q277" s="227"/>
      <c r="R277" s="216"/>
      <c r="S277" s="229"/>
      <c r="T277" s="229"/>
      <c r="U277" s="229"/>
      <c r="V277" s="229"/>
      <c r="W277" s="230"/>
      <c r="X277" s="216"/>
      <c r="Y277" s="231"/>
    </row>
    <row r="278" spans="1:25" s="232" customFormat="1" ht="34.5" customHeight="1" thickTop="1" thickBot="1" x14ac:dyDescent="0.3">
      <c r="A278" s="216"/>
      <c r="B278" s="217" t="s">
        <v>33</v>
      </c>
      <c r="C278" s="222" t="s">
        <v>664</v>
      </c>
      <c r="D278" s="758" t="s">
        <v>665</v>
      </c>
      <c r="E278" s="759"/>
      <c r="F278" s="79" t="s">
        <v>493</v>
      </c>
      <c r="G278" s="223">
        <v>11</v>
      </c>
      <c r="H278" s="223">
        <v>5</v>
      </c>
      <c r="I278" s="223">
        <v>6</v>
      </c>
      <c r="J278" s="223">
        <v>8</v>
      </c>
      <c r="K278" s="223">
        <v>10</v>
      </c>
      <c r="L278" s="223">
        <f>+K278+G278</f>
        <v>21</v>
      </c>
      <c r="M278" s="94" t="s">
        <v>32</v>
      </c>
      <c r="N278" s="221"/>
      <c r="O278" s="242">
        <f t="shared" si="16"/>
        <v>0</v>
      </c>
      <c r="P278" s="226"/>
      <c r="Q278" s="227"/>
      <c r="R278" s="216"/>
      <c r="S278" s="229"/>
      <c r="T278" s="229"/>
      <c r="U278" s="229"/>
      <c r="V278" s="229"/>
      <c r="W278" s="230"/>
      <c r="X278" s="216"/>
      <c r="Y278" s="231"/>
    </row>
    <row r="279" spans="1:25" ht="35.25" customHeight="1" thickTop="1" thickBot="1" x14ac:dyDescent="0.3">
      <c r="A279" s="216"/>
      <c r="B279" s="217" t="s">
        <v>53</v>
      </c>
      <c r="C279" s="222" t="s">
        <v>666</v>
      </c>
      <c r="D279" s="758" t="s">
        <v>667</v>
      </c>
      <c r="E279" s="759"/>
      <c r="F279" s="79" t="s">
        <v>493</v>
      </c>
      <c r="G279" s="218">
        <v>0</v>
      </c>
      <c r="H279" s="219">
        <v>1</v>
      </c>
      <c r="I279" s="219">
        <v>0</v>
      </c>
      <c r="J279" s="219">
        <v>0</v>
      </c>
      <c r="K279" s="219">
        <v>0</v>
      </c>
      <c r="L279" s="220">
        <f>H279</f>
        <v>1</v>
      </c>
      <c r="M279" s="94" t="s">
        <v>45</v>
      </c>
      <c r="N279" s="221"/>
      <c r="O279" s="242">
        <f t="shared" si="16"/>
        <v>0</v>
      </c>
      <c r="P279" s="206"/>
      <c r="Q279" s="125"/>
      <c r="R279" s="53"/>
      <c r="S279" s="125"/>
      <c r="T279" s="124"/>
      <c r="U279" s="124"/>
      <c r="V279" s="124"/>
      <c r="W279" s="145"/>
      <c r="X279" s="53"/>
      <c r="Y279" s="53"/>
    </row>
    <row r="280" spans="1:25" ht="31.5" customHeight="1" thickTop="1" thickBot="1" x14ac:dyDescent="0.3">
      <c r="A280" s="216"/>
      <c r="B280" s="217" t="s">
        <v>59</v>
      </c>
      <c r="C280" s="222" t="s">
        <v>668</v>
      </c>
      <c r="D280" s="758" t="s">
        <v>669</v>
      </c>
      <c r="E280" s="759"/>
      <c r="F280" s="79" t="s">
        <v>493</v>
      </c>
      <c r="G280" s="218">
        <v>0</v>
      </c>
      <c r="H280" s="223">
        <v>1</v>
      </c>
      <c r="I280" s="223">
        <v>0</v>
      </c>
      <c r="J280" s="223">
        <v>0</v>
      </c>
      <c r="K280" s="223">
        <v>0</v>
      </c>
      <c r="L280" s="218">
        <f>SUM(H280:K280)</f>
        <v>1</v>
      </c>
      <c r="M280" s="94" t="s">
        <v>32</v>
      </c>
      <c r="N280" s="221"/>
      <c r="O280" s="242">
        <f t="shared" si="16"/>
        <v>0</v>
      </c>
      <c r="P280" s="206"/>
      <c r="Q280" s="125"/>
      <c r="R280" s="53"/>
      <c r="S280" s="125"/>
      <c r="T280" s="124"/>
      <c r="U280" s="124"/>
      <c r="V280" s="124"/>
      <c r="W280" s="145"/>
      <c r="X280" s="53"/>
      <c r="Y280" s="53"/>
    </row>
    <row r="281" spans="1:25" ht="56.25" customHeight="1" thickTop="1" thickBot="1" x14ac:dyDescent="0.3">
      <c r="A281" s="216"/>
      <c r="B281" s="217" t="s">
        <v>62</v>
      </c>
      <c r="C281" s="222" t="s">
        <v>670</v>
      </c>
      <c r="D281" s="758" t="s">
        <v>671</v>
      </c>
      <c r="E281" s="759"/>
      <c r="F281" s="79" t="s">
        <v>493</v>
      </c>
      <c r="G281" s="218">
        <v>0</v>
      </c>
      <c r="H281" s="219">
        <v>1</v>
      </c>
      <c r="I281" s="219">
        <v>0</v>
      </c>
      <c r="J281" s="219">
        <v>0</v>
      </c>
      <c r="K281" s="219">
        <v>0</v>
      </c>
      <c r="L281" s="220">
        <f>H281</f>
        <v>1</v>
      </c>
      <c r="M281" s="94" t="s">
        <v>45</v>
      </c>
      <c r="N281" s="221"/>
      <c r="O281" s="242">
        <f t="shared" si="16"/>
        <v>0</v>
      </c>
      <c r="P281" s="206"/>
      <c r="Q281" s="125"/>
      <c r="R281" s="53"/>
      <c r="S281" s="125"/>
      <c r="T281" s="124"/>
      <c r="U281" s="124"/>
      <c r="V281" s="124"/>
      <c r="W281" s="145"/>
      <c r="X281" s="53"/>
      <c r="Y281" s="53"/>
    </row>
    <row r="282" spans="1:25" ht="56.25" customHeight="1" thickTop="1" thickBot="1" x14ac:dyDescent="0.3">
      <c r="A282" s="216"/>
      <c r="B282" s="217" t="s">
        <v>65</v>
      </c>
      <c r="C282" s="222" t="s">
        <v>672</v>
      </c>
      <c r="D282" s="758" t="s">
        <v>673</v>
      </c>
      <c r="E282" s="759"/>
      <c r="F282" s="79" t="s">
        <v>493</v>
      </c>
      <c r="G282" s="109">
        <v>0</v>
      </c>
      <c r="H282" s="123">
        <v>0</v>
      </c>
      <c r="I282" s="123">
        <v>0.05</v>
      </c>
      <c r="J282" s="123">
        <v>0.05</v>
      </c>
      <c r="K282" s="123">
        <v>0.05</v>
      </c>
      <c r="L282" s="220">
        <f>SUBTOTAL(9,H282:K282)</f>
        <v>0.15000000000000002</v>
      </c>
      <c r="M282" s="94" t="s">
        <v>45</v>
      </c>
      <c r="N282" s="221"/>
      <c r="O282" s="242">
        <f t="shared" si="16"/>
        <v>0</v>
      </c>
      <c r="P282" s="209"/>
      <c r="Q282" s="114"/>
      <c r="R282" s="107"/>
      <c r="S282" s="114"/>
      <c r="T282" s="112"/>
      <c r="U282" s="112"/>
      <c r="V282" s="112"/>
      <c r="W282" s="178"/>
      <c r="X282" s="107"/>
      <c r="Y282" s="53"/>
    </row>
    <row r="283" spans="1:25" ht="31.5" customHeight="1" thickTop="1" thickBot="1" x14ac:dyDescent="0.3">
      <c r="A283" s="216"/>
      <c r="B283" s="217" t="s">
        <v>66</v>
      </c>
      <c r="C283" s="222" t="s">
        <v>674</v>
      </c>
      <c r="D283" s="758" t="s">
        <v>675</v>
      </c>
      <c r="E283" s="759"/>
      <c r="F283" s="79" t="s">
        <v>493</v>
      </c>
      <c r="G283" s="218">
        <v>0</v>
      </c>
      <c r="H283" s="223">
        <v>1</v>
      </c>
      <c r="I283" s="223">
        <v>0</v>
      </c>
      <c r="J283" s="223">
        <v>0</v>
      </c>
      <c r="K283" s="223">
        <v>0</v>
      </c>
      <c r="L283" s="218">
        <f>SUM(H283:K283)</f>
        <v>1</v>
      </c>
      <c r="M283" s="94" t="s">
        <v>32</v>
      </c>
      <c r="N283" s="221"/>
      <c r="O283" s="242">
        <f t="shared" si="16"/>
        <v>0</v>
      </c>
      <c r="P283" s="206"/>
      <c r="Q283" s="125"/>
      <c r="R283" s="53"/>
      <c r="S283" s="125"/>
      <c r="T283" s="124"/>
      <c r="U283" s="124"/>
      <c r="V283" s="124"/>
      <c r="W283" s="145"/>
      <c r="X283" s="53"/>
      <c r="Y283" s="53"/>
    </row>
    <row r="284" spans="1:25" ht="37.5" customHeight="1" thickTop="1" thickBot="1" x14ac:dyDescent="0.3">
      <c r="A284" s="216"/>
      <c r="B284" s="217" t="s">
        <v>72</v>
      </c>
      <c r="C284" s="222" t="s">
        <v>676</v>
      </c>
      <c r="D284" s="758" t="s">
        <v>677</v>
      </c>
      <c r="E284" s="759"/>
      <c r="F284" s="79" t="s">
        <v>493</v>
      </c>
      <c r="G284" s="109">
        <v>0</v>
      </c>
      <c r="H284" s="123">
        <v>0.5</v>
      </c>
      <c r="I284" s="123">
        <v>0.5</v>
      </c>
      <c r="J284" s="123">
        <v>0</v>
      </c>
      <c r="K284" s="123">
        <v>0</v>
      </c>
      <c r="L284" s="122">
        <v>1</v>
      </c>
      <c r="M284" s="94" t="s">
        <v>45</v>
      </c>
      <c r="N284" s="221"/>
      <c r="O284" s="242">
        <f t="shared" si="16"/>
        <v>0</v>
      </c>
      <c r="P284" s="211"/>
      <c r="Q284" s="53"/>
      <c r="R284" s="53"/>
      <c r="S284" s="53"/>
      <c r="T284" s="53"/>
      <c r="U284" s="53"/>
      <c r="V284" s="53"/>
      <c r="W284" s="53"/>
      <c r="X284" s="53"/>
      <c r="Y284" s="53"/>
    </row>
    <row r="285" spans="1:25" ht="42.75" customHeight="1" thickTop="1" thickBot="1" x14ac:dyDescent="0.3">
      <c r="A285" s="216"/>
      <c r="B285" s="217" t="s">
        <v>78</v>
      </c>
      <c r="C285" s="222" t="s">
        <v>678</v>
      </c>
      <c r="D285" s="758" t="s">
        <v>679</v>
      </c>
      <c r="E285" s="759"/>
      <c r="F285" s="79" t="s">
        <v>493</v>
      </c>
      <c r="G285" s="109">
        <v>0</v>
      </c>
      <c r="H285" s="123">
        <v>1</v>
      </c>
      <c r="I285" s="123">
        <v>1</v>
      </c>
      <c r="J285" s="123">
        <v>1</v>
      </c>
      <c r="K285" s="123">
        <v>1</v>
      </c>
      <c r="L285" s="122">
        <f>K285</f>
        <v>1</v>
      </c>
      <c r="M285" s="94" t="s">
        <v>45</v>
      </c>
      <c r="N285" s="221"/>
      <c r="O285" s="242">
        <f t="shared" si="16"/>
        <v>0</v>
      </c>
      <c r="P285" s="206"/>
      <c r="Q285" s="125"/>
      <c r="R285" s="53"/>
      <c r="S285" s="125"/>
      <c r="T285" s="124"/>
      <c r="U285" s="124"/>
      <c r="V285" s="124"/>
      <c r="W285" s="145"/>
      <c r="X285" s="53"/>
      <c r="Y285" s="53"/>
    </row>
    <row r="286" spans="1:25" ht="27" customHeight="1" thickTop="1" thickBot="1" x14ac:dyDescent="0.3">
      <c r="A286" s="216"/>
      <c r="B286" s="217" t="s">
        <v>82</v>
      </c>
      <c r="C286" s="222" t="s">
        <v>680</v>
      </c>
      <c r="D286" s="758" t="s">
        <v>681</v>
      </c>
      <c r="E286" s="759"/>
      <c r="F286" s="79" t="s">
        <v>493</v>
      </c>
      <c r="G286" s="109">
        <v>0</v>
      </c>
      <c r="H286" s="123">
        <v>0</v>
      </c>
      <c r="I286" s="123">
        <v>0.2</v>
      </c>
      <c r="J286" s="123">
        <v>0.4</v>
      </c>
      <c r="K286" s="123">
        <v>0.6</v>
      </c>
      <c r="L286" s="122">
        <f>K286</f>
        <v>0.6</v>
      </c>
      <c r="M286" s="94" t="s">
        <v>45</v>
      </c>
      <c r="N286" s="221"/>
      <c r="O286" s="242">
        <f t="shared" si="16"/>
        <v>0</v>
      </c>
      <c r="P286" s="206"/>
      <c r="Q286" s="125"/>
      <c r="R286" s="53"/>
      <c r="S286" s="125"/>
      <c r="T286" s="124"/>
      <c r="U286" s="124"/>
      <c r="V286" s="124"/>
      <c r="W286" s="145"/>
      <c r="X286" s="53"/>
      <c r="Y286" s="53"/>
    </row>
    <row r="287" spans="1:25" ht="27.75" customHeight="1" thickTop="1" thickBot="1" x14ac:dyDescent="0.3">
      <c r="A287" s="216"/>
      <c r="B287" s="217" t="s">
        <v>75</v>
      </c>
      <c r="C287" s="222" t="s">
        <v>683</v>
      </c>
      <c r="D287" s="758" t="s">
        <v>684</v>
      </c>
      <c r="E287" s="759"/>
      <c r="F287" s="79" t="s">
        <v>460</v>
      </c>
      <c r="G287" s="109">
        <v>0</v>
      </c>
      <c r="H287" s="123">
        <v>0.3</v>
      </c>
      <c r="I287" s="123">
        <v>0.3</v>
      </c>
      <c r="J287" s="123">
        <v>0.4</v>
      </c>
      <c r="K287" s="123">
        <v>0</v>
      </c>
      <c r="L287" s="122">
        <f>SUM(H287:K287)</f>
        <v>1</v>
      </c>
      <c r="M287" s="94" t="s">
        <v>45</v>
      </c>
      <c r="N287" s="110"/>
      <c r="O287" s="242">
        <f t="shared" si="16"/>
        <v>0</v>
      </c>
      <c r="P287" s="206"/>
      <c r="Q287" s="125"/>
      <c r="R287" s="53"/>
      <c r="S287" s="125"/>
      <c r="T287" s="124"/>
      <c r="U287" s="124"/>
      <c r="V287" s="124"/>
      <c r="W287" s="145"/>
      <c r="X287" s="53"/>
      <c r="Y287" s="53"/>
    </row>
    <row r="288" spans="1:25" ht="66" customHeight="1" thickTop="1" thickBot="1" x14ac:dyDescent="0.3">
      <c r="A288" s="53"/>
      <c r="B288" s="91" t="s">
        <v>686</v>
      </c>
      <c r="C288" s="196" t="s">
        <v>687</v>
      </c>
      <c r="D288" s="362" t="s">
        <v>688</v>
      </c>
      <c r="E288" s="188" t="s">
        <v>689</v>
      </c>
      <c r="F288" s="143" t="s">
        <v>690</v>
      </c>
      <c r="G288" s="220">
        <v>0</v>
      </c>
      <c r="H288" s="219">
        <v>0.25</v>
      </c>
      <c r="I288" s="219">
        <v>0.5</v>
      </c>
      <c r="J288" s="219">
        <v>0.75</v>
      </c>
      <c r="K288" s="219">
        <v>1</v>
      </c>
      <c r="L288" s="220">
        <f>K288</f>
        <v>1</v>
      </c>
      <c r="M288" s="94" t="s">
        <v>45</v>
      </c>
      <c r="N288" s="221"/>
      <c r="O288" s="242">
        <f t="shared" si="16"/>
        <v>0</v>
      </c>
      <c r="P288" s="206"/>
      <c r="Q288" s="120"/>
      <c r="R288" s="53"/>
      <c r="S288" s="57"/>
      <c r="T288" s="57"/>
      <c r="U288" s="57"/>
      <c r="V288" s="57"/>
      <c r="W288" s="57"/>
      <c r="X288" s="53"/>
      <c r="Y288" s="53"/>
    </row>
    <row r="289" spans="1:25" ht="39" customHeight="1" thickTop="1" thickBot="1" x14ac:dyDescent="0.3">
      <c r="A289" s="107"/>
      <c r="B289" s="108" t="s">
        <v>33</v>
      </c>
      <c r="C289" s="197" t="s">
        <v>691</v>
      </c>
      <c r="D289" s="762" t="s">
        <v>692</v>
      </c>
      <c r="E289" s="761"/>
      <c r="F289" s="79" t="s">
        <v>690</v>
      </c>
      <c r="G289" s="122">
        <v>1</v>
      </c>
      <c r="H289" s="123">
        <v>1</v>
      </c>
      <c r="I289" s="123">
        <v>1</v>
      </c>
      <c r="J289" s="123">
        <v>1</v>
      </c>
      <c r="K289" s="123">
        <v>1</v>
      </c>
      <c r="L289" s="122">
        <f>K289</f>
        <v>1</v>
      </c>
      <c r="M289" s="94" t="s">
        <v>45</v>
      </c>
      <c r="N289" s="221"/>
      <c r="O289" s="242">
        <f t="shared" si="16"/>
        <v>0</v>
      </c>
      <c r="P289" s="206"/>
      <c r="Q289" s="120"/>
      <c r="R289" s="53"/>
      <c r="S289" s="124"/>
      <c r="T289" s="124"/>
      <c r="U289" s="124"/>
      <c r="V289" s="124"/>
      <c r="W289" s="125"/>
      <c r="X289" s="53"/>
      <c r="Y289" s="53"/>
    </row>
    <row r="290" spans="1:25" ht="42.75" customHeight="1" thickTop="1" thickBot="1" x14ac:dyDescent="0.3">
      <c r="A290" s="107"/>
      <c r="B290" s="108" t="s">
        <v>36</v>
      </c>
      <c r="C290" s="197" t="s">
        <v>693</v>
      </c>
      <c r="D290" s="762" t="s">
        <v>694</v>
      </c>
      <c r="E290" s="761"/>
      <c r="F290" s="79" t="s">
        <v>690</v>
      </c>
      <c r="G290" s="109">
        <v>12</v>
      </c>
      <c r="H290" s="67">
        <v>12</v>
      </c>
      <c r="I290" s="67">
        <v>12</v>
      </c>
      <c r="J290" s="67">
        <v>12</v>
      </c>
      <c r="K290" s="67">
        <v>12</v>
      </c>
      <c r="L290" s="109">
        <f>K290</f>
        <v>12</v>
      </c>
      <c r="M290" s="94" t="s">
        <v>32</v>
      </c>
      <c r="N290" s="221"/>
      <c r="O290" s="242">
        <f t="shared" si="16"/>
        <v>0</v>
      </c>
      <c r="P290" s="206"/>
      <c r="Q290" s="120"/>
      <c r="R290" s="53"/>
      <c r="S290" s="124"/>
      <c r="T290" s="124"/>
      <c r="U290" s="124"/>
      <c r="V290" s="124"/>
      <c r="W290" s="125"/>
      <c r="X290" s="53"/>
      <c r="Y290" s="53"/>
    </row>
    <row r="291" spans="1:25" ht="51" customHeight="1" thickTop="1" thickBot="1" x14ac:dyDescent="0.3">
      <c r="A291" s="107"/>
      <c r="B291" s="108" t="s">
        <v>50</v>
      </c>
      <c r="C291" s="197" t="s">
        <v>695</v>
      </c>
      <c r="D291" s="762" t="s">
        <v>696</v>
      </c>
      <c r="E291" s="761"/>
      <c r="F291" s="79" t="s">
        <v>690</v>
      </c>
      <c r="G291" s="109">
        <v>0</v>
      </c>
      <c r="H291" s="67">
        <v>3</v>
      </c>
      <c r="I291" s="67">
        <v>3</v>
      </c>
      <c r="J291" s="67">
        <v>3</v>
      </c>
      <c r="K291" s="67">
        <v>3</v>
      </c>
      <c r="L291" s="109">
        <f>K291</f>
        <v>3</v>
      </c>
      <c r="M291" s="94" t="s">
        <v>32</v>
      </c>
      <c r="N291" s="221"/>
      <c r="O291" s="242">
        <f t="shared" si="16"/>
        <v>0</v>
      </c>
      <c r="P291" s="210"/>
      <c r="Q291" s="125"/>
      <c r="R291" s="53"/>
      <c r="S291" s="124"/>
      <c r="T291" s="124"/>
      <c r="U291" s="124"/>
      <c r="V291" s="124"/>
      <c r="W291" s="125"/>
      <c r="X291" s="53"/>
      <c r="Y291" s="53"/>
    </row>
    <row r="292" spans="1:25" ht="37.5" customHeight="1" thickTop="1" thickBot="1" x14ac:dyDescent="0.3">
      <c r="A292" s="107"/>
      <c r="B292" s="108" t="s">
        <v>53</v>
      </c>
      <c r="C292" s="197" t="s">
        <v>697</v>
      </c>
      <c r="D292" s="762" t="s">
        <v>698</v>
      </c>
      <c r="E292" s="761"/>
      <c r="F292" s="79" t="s">
        <v>690</v>
      </c>
      <c r="G292" s="109">
        <v>0</v>
      </c>
      <c r="H292" s="67">
        <v>2</v>
      </c>
      <c r="I292" s="67">
        <v>3</v>
      </c>
      <c r="J292" s="67">
        <v>3</v>
      </c>
      <c r="K292" s="67">
        <v>3</v>
      </c>
      <c r="L292" s="109">
        <f>SUM(H292:K292)</f>
        <v>11</v>
      </c>
      <c r="M292" s="94" t="s">
        <v>32</v>
      </c>
      <c r="N292" s="221"/>
      <c r="O292" s="242">
        <f t="shared" si="16"/>
        <v>0</v>
      </c>
      <c r="P292" s="206"/>
      <c r="Q292" s="120"/>
      <c r="R292" s="53"/>
      <c r="S292" s="124"/>
      <c r="T292" s="124"/>
      <c r="U292" s="124"/>
      <c r="V292" s="124"/>
      <c r="W292" s="125"/>
      <c r="X292" s="53"/>
      <c r="Y292" s="53"/>
    </row>
    <row r="293" spans="1:25" ht="31.5" customHeight="1" thickTop="1" thickBot="1" x14ac:dyDescent="0.3">
      <c r="A293" s="107"/>
      <c r="B293" s="108" t="s">
        <v>56</v>
      </c>
      <c r="C293" s="197" t="s">
        <v>699</v>
      </c>
      <c r="D293" s="762" t="s">
        <v>700</v>
      </c>
      <c r="E293" s="761"/>
      <c r="F293" s="79" t="s">
        <v>690</v>
      </c>
      <c r="G293" s="109">
        <v>1</v>
      </c>
      <c r="H293" s="67">
        <v>1</v>
      </c>
      <c r="I293" s="67">
        <v>1</v>
      </c>
      <c r="J293" s="67">
        <v>1</v>
      </c>
      <c r="K293" s="67">
        <v>1</v>
      </c>
      <c r="L293" s="109">
        <v>1</v>
      </c>
      <c r="M293" s="94" t="s">
        <v>32</v>
      </c>
      <c r="N293" s="221"/>
      <c r="O293" s="242">
        <f t="shared" si="16"/>
        <v>0</v>
      </c>
      <c r="P293" s="206"/>
      <c r="Q293" s="125"/>
      <c r="R293" s="53"/>
      <c r="S293" s="125"/>
      <c r="T293" s="124"/>
      <c r="U293" s="124"/>
      <c r="V293" s="124"/>
      <c r="W293" s="145"/>
      <c r="X293" s="53"/>
      <c r="Y293" s="53"/>
    </row>
    <row r="294" spans="1:25" ht="45" customHeight="1" thickTop="1" thickBot="1" x14ac:dyDescent="0.3">
      <c r="A294" s="107"/>
      <c r="B294" s="108" t="s">
        <v>59</v>
      </c>
      <c r="C294" s="197" t="s">
        <v>701</v>
      </c>
      <c r="D294" s="762" t="s">
        <v>702</v>
      </c>
      <c r="E294" s="761"/>
      <c r="F294" s="79" t="s">
        <v>690</v>
      </c>
      <c r="G294" s="109">
        <v>0</v>
      </c>
      <c r="H294" s="67">
        <v>4</v>
      </c>
      <c r="I294" s="67">
        <v>4</v>
      </c>
      <c r="J294" s="67">
        <v>4</v>
      </c>
      <c r="K294" s="67">
        <v>4</v>
      </c>
      <c r="L294" s="109">
        <f>K294</f>
        <v>4</v>
      </c>
      <c r="M294" s="94" t="s">
        <v>32</v>
      </c>
      <c r="N294" s="221"/>
      <c r="O294" s="242">
        <f t="shared" si="16"/>
        <v>0</v>
      </c>
      <c r="P294" s="206"/>
      <c r="Q294" s="125"/>
      <c r="R294" s="53"/>
      <c r="S294" s="125"/>
      <c r="T294" s="124"/>
      <c r="U294" s="124"/>
      <c r="V294" s="124"/>
      <c r="W294" s="145"/>
      <c r="X294" s="53"/>
      <c r="Y294" s="53"/>
    </row>
    <row r="295" spans="1:25" ht="33" customHeight="1" thickTop="1" thickBot="1" x14ac:dyDescent="0.3">
      <c r="A295" s="107"/>
      <c r="B295" s="108" t="s">
        <v>65</v>
      </c>
      <c r="C295" s="197" t="s">
        <v>703</v>
      </c>
      <c r="D295" s="762" t="s">
        <v>704</v>
      </c>
      <c r="E295" s="761"/>
      <c r="F295" s="79" t="s">
        <v>690</v>
      </c>
      <c r="G295" s="109">
        <v>1</v>
      </c>
      <c r="H295" s="67">
        <v>1</v>
      </c>
      <c r="I295" s="67">
        <v>1</v>
      </c>
      <c r="J295" s="67">
        <v>1</v>
      </c>
      <c r="K295" s="67">
        <v>1</v>
      </c>
      <c r="L295" s="109">
        <f t="shared" ref="L295:L300" si="17">SUM(H295:K295)</f>
        <v>4</v>
      </c>
      <c r="M295" s="94" t="s">
        <v>32</v>
      </c>
      <c r="N295" s="221"/>
      <c r="O295" s="242">
        <f t="shared" si="16"/>
        <v>0</v>
      </c>
      <c r="P295" s="206"/>
      <c r="Q295" s="125"/>
      <c r="R295" s="53"/>
      <c r="S295" s="125"/>
      <c r="T295" s="124"/>
      <c r="U295" s="124"/>
      <c r="V295" s="124"/>
      <c r="W295" s="145"/>
      <c r="X295" s="53"/>
      <c r="Y295" s="53"/>
    </row>
    <row r="296" spans="1:25" ht="36" customHeight="1" thickTop="1" thickBot="1" x14ac:dyDescent="0.3">
      <c r="A296" s="107"/>
      <c r="B296" s="108" t="s">
        <v>99</v>
      </c>
      <c r="C296" s="197" t="s">
        <v>705</v>
      </c>
      <c r="D296" s="762" t="s">
        <v>706</v>
      </c>
      <c r="E296" s="761"/>
      <c r="F296" s="79" t="s">
        <v>690</v>
      </c>
      <c r="G296" s="109">
        <v>1</v>
      </c>
      <c r="H296" s="67">
        <v>1</v>
      </c>
      <c r="I296" s="67">
        <v>1</v>
      </c>
      <c r="J296" s="67">
        <v>1</v>
      </c>
      <c r="K296" s="67">
        <v>1</v>
      </c>
      <c r="L296" s="109">
        <f t="shared" si="17"/>
        <v>4</v>
      </c>
      <c r="M296" s="94" t="s">
        <v>32</v>
      </c>
      <c r="N296" s="221"/>
      <c r="O296" s="242">
        <f t="shared" si="16"/>
        <v>0</v>
      </c>
      <c r="P296" s="206"/>
      <c r="Q296" s="125"/>
      <c r="R296" s="53"/>
      <c r="S296" s="125"/>
      <c r="T296" s="124"/>
      <c r="U296" s="124"/>
      <c r="V296" s="124"/>
      <c r="W296" s="145"/>
      <c r="X296" s="53"/>
      <c r="Y296" s="53"/>
    </row>
    <row r="297" spans="1:25" ht="36.75" customHeight="1" thickTop="1" thickBot="1" x14ac:dyDescent="0.3">
      <c r="A297" s="107"/>
      <c r="B297" s="108" t="s">
        <v>66</v>
      </c>
      <c r="C297" s="197" t="s">
        <v>707</v>
      </c>
      <c r="D297" s="762" t="s">
        <v>708</v>
      </c>
      <c r="E297" s="761"/>
      <c r="F297" s="79" t="s">
        <v>690</v>
      </c>
      <c r="G297" s="109">
        <v>0</v>
      </c>
      <c r="H297" s="123">
        <v>0.5</v>
      </c>
      <c r="I297" s="123">
        <v>0.5</v>
      </c>
      <c r="J297" s="67">
        <v>0</v>
      </c>
      <c r="K297" s="67">
        <v>0</v>
      </c>
      <c r="L297" s="122">
        <f t="shared" si="17"/>
        <v>1</v>
      </c>
      <c r="M297" s="94" t="s">
        <v>45</v>
      </c>
      <c r="N297" s="221"/>
      <c r="O297" s="242">
        <f t="shared" si="16"/>
        <v>0</v>
      </c>
      <c r="P297" s="206"/>
      <c r="Q297" s="125"/>
      <c r="R297" s="53"/>
      <c r="S297" s="125"/>
      <c r="T297" s="124"/>
      <c r="U297" s="124"/>
      <c r="V297" s="124"/>
      <c r="W297" s="145"/>
      <c r="X297" s="53"/>
      <c r="Y297" s="53"/>
    </row>
    <row r="298" spans="1:25" ht="34.5" customHeight="1" thickTop="1" thickBot="1" x14ac:dyDescent="0.3">
      <c r="A298" s="107"/>
      <c r="B298" s="108" t="s">
        <v>69</v>
      </c>
      <c r="C298" s="197" t="s">
        <v>709</v>
      </c>
      <c r="D298" s="762" t="s">
        <v>710</v>
      </c>
      <c r="E298" s="761"/>
      <c r="F298" s="79" t="s">
        <v>690</v>
      </c>
      <c r="G298" s="109">
        <v>0</v>
      </c>
      <c r="H298" s="67">
        <v>4</v>
      </c>
      <c r="I298" s="67">
        <v>4</v>
      </c>
      <c r="J298" s="67">
        <v>4</v>
      </c>
      <c r="K298" s="67">
        <v>4</v>
      </c>
      <c r="L298" s="109">
        <f t="shared" si="17"/>
        <v>16</v>
      </c>
      <c r="M298" s="94" t="s">
        <v>32</v>
      </c>
      <c r="N298" s="221"/>
      <c r="O298" s="242">
        <f t="shared" si="16"/>
        <v>0</v>
      </c>
      <c r="P298" s="206"/>
      <c r="Q298" s="125"/>
      <c r="R298" s="53"/>
      <c r="S298" s="125"/>
      <c r="T298" s="124"/>
      <c r="U298" s="124"/>
      <c r="V298" s="124"/>
      <c r="W298" s="145"/>
      <c r="X298" s="53"/>
      <c r="Y298" s="53"/>
    </row>
    <row r="299" spans="1:25" ht="33.75" customHeight="1" thickTop="1" thickBot="1" x14ac:dyDescent="0.3">
      <c r="A299" s="107"/>
      <c r="B299" s="108" t="s">
        <v>72</v>
      </c>
      <c r="C299" s="197" t="s">
        <v>711</v>
      </c>
      <c r="D299" s="762" t="s">
        <v>712</v>
      </c>
      <c r="E299" s="761"/>
      <c r="F299" s="79" t="s">
        <v>690</v>
      </c>
      <c r="G299" s="109">
        <v>0</v>
      </c>
      <c r="H299" s="67">
        <v>1</v>
      </c>
      <c r="I299" s="67">
        <v>0</v>
      </c>
      <c r="J299" s="67">
        <v>0</v>
      </c>
      <c r="K299" s="67">
        <v>0</v>
      </c>
      <c r="L299" s="109">
        <f t="shared" si="17"/>
        <v>1</v>
      </c>
      <c r="M299" s="94" t="s">
        <v>32</v>
      </c>
      <c r="N299" s="221"/>
      <c r="O299" s="242">
        <f t="shared" si="16"/>
        <v>0</v>
      </c>
      <c r="P299" s="206"/>
      <c r="Q299" s="125"/>
      <c r="R299" s="53"/>
      <c r="S299" s="125"/>
      <c r="T299" s="124"/>
      <c r="U299" s="124"/>
      <c r="V299" s="124"/>
      <c r="W299" s="145"/>
      <c r="X299" s="53"/>
      <c r="Y299" s="53"/>
    </row>
    <row r="300" spans="1:25" ht="40.5" customHeight="1" thickTop="1" thickBot="1" x14ac:dyDescent="0.3">
      <c r="A300" s="216"/>
      <c r="B300" s="217" t="s">
        <v>75</v>
      </c>
      <c r="C300" s="222" t="s">
        <v>713</v>
      </c>
      <c r="D300" s="758" t="s">
        <v>714</v>
      </c>
      <c r="E300" s="759"/>
      <c r="F300" s="79" t="s">
        <v>690</v>
      </c>
      <c r="G300" s="218">
        <v>0</v>
      </c>
      <c r="H300" s="219">
        <v>1</v>
      </c>
      <c r="I300" s="219">
        <v>0</v>
      </c>
      <c r="J300" s="219">
        <v>0</v>
      </c>
      <c r="K300" s="219">
        <v>0</v>
      </c>
      <c r="L300" s="220">
        <f t="shared" si="17"/>
        <v>1</v>
      </c>
      <c r="M300" s="94" t="s">
        <v>45</v>
      </c>
      <c r="N300" s="221"/>
      <c r="O300" s="242">
        <f t="shared" si="16"/>
        <v>0</v>
      </c>
      <c r="P300" s="206"/>
      <c r="Q300" s="125"/>
      <c r="R300" s="53"/>
      <c r="S300" s="125"/>
      <c r="T300" s="124"/>
      <c r="U300" s="124"/>
      <c r="V300" s="124"/>
      <c r="W300" s="145"/>
      <c r="X300" s="53"/>
      <c r="Y300" s="53"/>
    </row>
    <row r="301" spans="1:25" ht="45" customHeight="1" thickTop="1" thickBot="1" x14ac:dyDescent="0.3">
      <c r="A301" s="216"/>
      <c r="B301" s="217" t="s">
        <v>78</v>
      </c>
      <c r="C301" s="222" t="s">
        <v>715</v>
      </c>
      <c r="D301" s="758" t="s">
        <v>716</v>
      </c>
      <c r="E301" s="759"/>
      <c r="F301" s="79" t="s">
        <v>690</v>
      </c>
      <c r="G301" s="218">
        <v>0</v>
      </c>
      <c r="H301" s="219">
        <v>1</v>
      </c>
      <c r="I301" s="219">
        <v>0</v>
      </c>
      <c r="J301" s="219">
        <v>0</v>
      </c>
      <c r="K301" s="219">
        <v>0</v>
      </c>
      <c r="L301" s="220">
        <f>SUBTOTAL(9,H301:K301)</f>
        <v>1</v>
      </c>
      <c r="M301" s="94" t="s">
        <v>45</v>
      </c>
      <c r="N301" s="221"/>
      <c r="O301" s="242">
        <f t="shared" si="16"/>
        <v>0</v>
      </c>
      <c r="P301" s="206"/>
      <c r="Q301" s="125"/>
      <c r="R301" s="53"/>
      <c r="S301" s="125"/>
      <c r="T301" s="124"/>
      <c r="U301" s="124"/>
      <c r="V301" s="124"/>
      <c r="W301" s="145"/>
      <c r="X301" s="53"/>
      <c r="Y301" s="53"/>
    </row>
    <row r="302" spans="1:25" ht="59.25" customHeight="1" thickTop="1" thickBot="1" x14ac:dyDescent="0.3">
      <c r="A302" s="216"/>
      <c r="B302" s="217" t="s">
        <v>82</v>
      </c>
      <c r="C302" s="222" t="s">
        <v>717</v>
      </c>
      <c r="D302" s="758" t="s">
        <v>718</v>
      </c>
      <c r="E302" s="759"/>
      <c r="F302" s="79" t="s">
        <v>690</v>
      </c>
      <c r="G302" s="218">
        <v>0</v>
      </c>
      <c r="H302" s="219">
        <v>1</v>
      </c>
      <c r="I302" s="219">
        <v>0</v>
      </c>
      <c r="J302" s="219">
        <v>0</v>
      </c>
      <c r="K302" s="219">
        <v>0</v>
      </c>
      <c r="L302" s="220">
        <f>H302</f>
        <v>1</v>
      </c>
      <c r="M302" s="94" t="s">
        <v>45</v>
      </c>
      <c r="N302" s="221"/>
      <c r="O302" s="242">
        <f t="shared" si="16"/>
        <v>0</v>
      </c>
      <c r="P302" s="206"/>
      <c r="Q302" s="125"/>
      <c r="R302" s="53"/>
      <c r="S302" s="125"/>
      <c r="T302" s="124"/>
      <c r="U302" s="124"/>
      <c r="V302" s="124"/>
      <c r="W302" s="145"/>
      <c r="X302" s="53"/>
      <c r="Y302" s="53"/>
    </row>
    <row r="303" spans="1:25" ht="56.25" customHeight="1" thickTop="1" thickBot="1" x14ac:dyDescent="0.3">
      <c r="A303" s="216"/>
      <c r="B303" s="217" t="s">
        <v>334</v>
      </c>
      <c r="C303" s="222" t="s">
        <v>719</v>
      </c>
      <c r="D303" s="758" t="s">
        <v>720</v>
      </c>
      <c r="E303" s="759"/>
      <c r="F303" s="79" t="s">
        <v>337</v>
      </c>
      <c r="G303" s="219">
        <v>1</v>
      </c>
      <c r="H303" s="219">
        <v>1</v>
      </c>
      <c r="I303" s="219">
        <v>1</v>
      </c>
      <c r="J303" s="219">
        <v>1</v>
      </c>
      <c r="K303" s="219">
        <v>1</v>
      </c>
      <c r="L303" s="219">
        <v>1</v>
      </c>
      <c r="M303" s="94" t="s">
        <v>45</v>
      </c>
      <c r="N303" s="221"/>
      <c r="O303" s="242">
        <f t="shared" si="16"/>
        <v>0</v>
      </c>
      <c r="P303" s="206"/>
      <c r="Q303" s="125"/>
      <c r="R303" s="53"/>
      <c r="S303" s="125"/>
      <c r="T303" s="124"/>
      <c r="U303" s="124"/>
      <c r="V303" s="124"/>
      <c r="W303" s="145"/>
      <c r="X303" s="53"/>
      <c r="Y303" s="53"/>
    </row>
    <row r="304" spans="1:25" ht="62.25" customHeight="1" thickTop="1" thickBot="1" x14ac:dyDescent="0.3">
      <c r="A304" s="53"/>
      <c r="B304" s="799" t="s">
        <v>721</v>
      </c>
      <c r="C304" s="196" t="s">
        <v>722</v>
      </c>
      <c r="D304" s="799" t="s">
        <v>723</v>
      </c>
      <c r="E304" s="371" t="s">
        <v>724</v>
      </c>
      <c r="F304" s="86" t="s">
        <v>493</v>
      </c>
      <c r="G304" s="220">
        <v>0</v>
      </c>
      <c r="H304" s="219">
        <v>0.5</v>
      </c>
      <c r="I304" s="219">
        <v>1</v>
      </c>
      <c r="J304" s="219">
        <v>0</v>
      </c>
      <c r="K304" s="219">
        <v>0</v>
      </c>
      <c r="L304" s="220">
        <f>I304</f>
        <v>1</v>
      </c>
      <c r="M304" s="94" t="s">
        <v>45</v>
      </c>
      <c r="N304" s="221"/>
      <c r="O304" s="242">
        <f t="shared" si="16"/>
        <v>0</v>
      </c>
      <c r="P304" s="206"/>
      <c r="Q304" s="120"/>
      <c r="R304" s="53"/>
      <c r="S304" s="57"/>
      <c r="T304" s="57"/>
      <c r="U304" s="57"/>
      <c r="V304" s="57"/>
      <c r="W304" s="57"/>
      <c r="X304" s="53"/>
      <c r="Y304" s="53"/>
    </row>
    <row r="305" spans="1:25" ht="50.25" customHeight="1" thickTop="1" thickBot="1" x14ac:dyDescent="0.3">
      <c r="A305" s="53"/>
      <c r="B305" s="801"/>
      <c r="C305" s="196" t="s">
        <v>725</v>
      </c>
      <c r="D305" s="801"/>
      <c r="E305" s="366" t="s">
        <v>917</v>
      </c>
      <c r="F305" s="86" t="s">
        <v>493</v>
      </c>
      <c r="G305" s="218">
        <v>0</v>
      </c>
      <c r="H305" s="315">
        <v>1</v>
      </c>
      <c r="I305" s="315">
        <v>1</v>
      </c>
      <c r="J305" s="315">
        <v>1</v>
      </c>
      <c r="K305" s="315">
        <v>1</v>
      </c>
      <c r="L305" s="304">
        <f>SUM(H305:K305)</f>
        <v>4</v>
      </c>
      <c r="M305" s="94" t="s">
        <v>45</v>
      </c>
      <c r="N305" s="221"/>
      <c r="O305" s="242">
        <f t="shared" si="16"/>
        <v>0</v>
      </c>
      <c r="P305" s="215" t="s">
        <v>906</v>
      </c>
      <c r="Q305" s="120"/>
      <c r="R305" s="53"/>
      <c r="S305" s="57"/>
      <c r="T305" s="57"/>
      <c r="U305" s="57"/>
      <c r="V305" s="57"/>
      <c r="W305" s="57"/>
      <c r="X305" s="53"/>
      <c r="Y305" s="53"/>
    </row>
    <row r="306" spans="1:25" ht="38.25" customHeight="1" thickTop="1" thickBot="1" x14ac:dyDescent="0.3">
      <c r="A306" s="216"/>
      <c r="B306" s="217" t="s">
        <v>36</v>
      </c>
      <c r="C306" s="222" t="s">
        <v>727</v>
      </c>
      <c r="D306" s="774" t="s">
        <v>728</v>
      </c>
      <c r="E306" s="775"/>
      <c r="F306" s="79" t="s">
        <v>493</v>
      </c>
      <c r="G306" s="109">
        <v>0</v>
      </c>
      <c r="H306" s="123">
        <v>0.5</v>
      </c>
      <c r="I306" s="123">
        <v>1</v>
      </c>
      <c r="J306" s="123">
        <v>0</v>
      </c>
      <c r="K306" s="123">
        <v>0</v>
      </c>
      <c r="L306" s="122">
        <f>I306</f>
        <v>1</v>
      </c>
      <c r="M306" s="94" t="s">
        <v>45</v>
      </c>
      <c r="N306" s="221"/>
      <c r="O306" s="242">
        <f t="shared" si="16"/>
        <v>0</v>
      </c>
      <c r="P306" s="206"/>
      <c r="Q306" s="120"/>
      <c r="R306" s="53"/>
      <c r="S306" s="124"/>
      <c r="T306" s="124"/>
      <c r="U306" s="124"/>
      <c r="V306" s="124"/>
      <c r="W306" s="125"/>
      <c r="X306" s="53"/>
      <c r="Y306" s="53"/>
    </row>
    <row r="307" spans="1:25" ht="63" customHeight="1" thickTop="1" thickBot="1" x14ac:dyDescent="0.3">
      <c r="A307" s="216"/>
      <c r="B307" s="217" t="s">
        <v>99</v>
      </c>
      <c r="C307" s="222" t="s">
        <v>729</v>
      </c>
      <c r="D307" s="774" t="s">
        <v>730</v>
      </c>
      <c r="E307" s="775"/>
      <c r="F307" s="79" t="s">
        <v>493</v>
      </c>
      <c r="G307" s="218">
        <v>0</v>
      </c>
      <c r="H307" s="223">
        <v>1</v>
      </c>
      <c r="I307" s="223">
        <v>0</v>
      </c>
      <c r="J307" s="223">
        <v>0</v>
      </c>
      <c r="K307" s="223">
        <v>0</v>
      </c>
      <c r="L307" s="218">
        <f>SUM(H307:K307)</f>
        <v>1</v>
      </c>
      <c r="M307" s="94" t="s">
        <v>32</v>
      </c>
      <c r="N307" s="221"/>
      <c r="O307" s="242">
        <f t="shared" si="16"/>
        <v>0</v>
      </c>
      <c r="P307" s="209"/>
      <c r="Q307" s="111"/>
      <c r="R307" s="107"/>
      <c r="S307" s="112"/>
      <c r="T307" s="112"/>
      <c r="U307" s="112"/>
      <c r="V307" s="112"/>
      <c r="W307" s="114"/>
      <c r="X307" s="107"/>
      <c r="Y307" s="53"/>
    </row>
    <row r="308" spans="1:25" ht="36.75" customHeight="1" thickTop="1" thickBot="1" x14ac:dyDescent="0.3">
      <c r="A308" s="216"/>
      <c r="B308" s="217" t="s">
        <v>66</v>
      </c>
      <c r="C308" s="222" t="s">
        <v>731</v>
      </c>
      <c r="D308" s="774" t="s">
        <v>732</v>
      </c>
      <c r="E308" s="775"/>
      <c r="F308" s="79" t="s">
        <v>493</v>
      </c>
      <c r="G308" s="218">
        <v>0</v>
      </c>
      <c r="H308" s="223">
        <v>1</v>
      </c>
      <c r="I308" s="223">
        <v>0</v>
      </c>
      <c r="J308" s="223">
        <v>0</v>
      </c>
      <c r="K308" s="223">
        <v>0</v>
      </c>
      <c r="L308" s="218">
        <v>1</v>
      </c>
      <c r="M308" s="94" t="s">
        <v>32</v>
      </c>
      <c r="N308" s="221"/>
      <c r="O308" s="242">
        <f t="shared" si="16"/>
        <v>0</v>
      </c>
      <c r="P308" s="206"/>
      <c r="Q308" s="125"/>
      <c r="R308" s="53"/>
      <c r="S308" s="125"/>
      <c r="T308" s="124"/>
      <c r="U308" s="124"/>
      <c r="V308" s="124"/>
      <c r="W308" s="145"/>
      <c r="X308" s="53"/>
      <c r="Y308" s="53"/>
    </row>
    <row r="309" spans="1:25" ht="34.5" customHeight="1" thickTop="1" thickBot="1" x14ac:dyDescent="0.3">
      <c r="A309" s="216"/>
      <c r="B309" s="217" t="s">
        <v>53</v>
      </c>
      <c r="C309" s="222" t="s">
        <v>733</v>
      </c>
      <c r="D309" s="774" t="s">
        <v>734</v>
      </c>
      <c r="E309" s="775"/>
      <c r="F309" s="79" t="s">
        <v>493</v>
      </c>
      <c r="G309" s="218">
        <v>0</v>
      </c>
      <c r="H309" s="219">
        <v>1</v>
      </c>
      <c r="I309" s="219">
        <v>0</v>
      </c>
      <c r="J309" s="219">
        <v>0</v>
      </c>
      <c r="K309" s="219">
        <v>0</v>
      </c>
      <c r="L309" s="220">
        <f>H309</f>
        <v>1</v>
      </c>
      <c r="M309" s="94" t="s">
        <v>45</v>
      </c>
      <c r="N309" s="221"/>
      <c r="O309" s="242">
        <f t="shared" si="16"/>
        <v>0</v>
      </c>
      <c r="P309" s="206"/>
      <c r="Q309" s="125"/>
      <c r="R309" s="53"/>
      <c r="S309" s="125"/>
      <c r="T309" s="124"/>
      <c r="U309" s="124"/>
      <c r="V309" s="124"/>
      <c r="W309" s="145"/>
      <c r="X309" s="53"/>
      <c r="Y309" s="53"/>
    </row>
    <row r="310" spans="1:25" ht="31.5" customHeight="1" thickTop="1" thickBot="1" x14ac:dyDescent="0.3">
      <c r="A310" s="216"/>
      <c r="B310" s="217" t="s">
        <v>59</v>
      </c>
      <c r="C310" s="222" t="s">
        <v>735</v>
      </c>
      <c r="D310" s="774" t="s">
        <v>736</v>
      </c>
      <c r="E310" s="775"/>
      <c r="F310" s="79" t="s">
        <v>493</v>
      </c>
      <c r="G310" s="218">
        <v>0</v>
      </c>
      <c r="H310" s="223">
        <v>1</v>
      </c>
      <c r="I310" s="223">
        <v>2</v>
      </c>
      <c r="J310" s="223">
        <v>0</v>
      </c>
      <c r="K310" s="223">
        <v>0</v>
      </c>
      <c r="L310" s="218">
        <f>SUM(H310:K310)</f>
        <v>3</v>
      </c>
      <c r="M310" s="94" t="s">
        <v>32</v>
      </c>
      <c r="N310" s="221"/>
      <c r="O310" s="242">
        <f t="shared" si="16"/>
        <v>0</v>
      </c>
      <c r="P310" s="206"/>
      <c r="Q310" s="125"/>
      <c r="R310" s="53"/>
      <c r="S310" s="125"/>
      <c r="T310" s="124"/>
      <c r="U310" s="124"/>
      <c r="V310" s="124"/>
      <c r="W310" s="145"/>
      <c r="X310" s="53"/>
      <c r="Y310" s="53"/>
    </row>
    <row r="311" spans="1:25" ht="38.25" customHeight="1" thickTop="1" thickBot="1" x14ac:dyDescent="0.3">
      <c r="A311" s="216"/>
      <c r="B311" s="217" t="s">
        <v>65</v>
      </c>
      <c r="C311" s="222" t="s">
        <v>737</v>
      </c>
      <c r="D311" s="774" t="s">
        <v>738</v>
      </c>
      <c r="E311" s="775"/>
      <c r="F311" s="79" t="s">
        <v>493</v>
      </c>
      <c r="G311" s="122">
        <v>0.18</v>
      </c>
      <c r="H311" s="123">
        <v>0.4</v>
      </c>
      <c r="I311" s="123">
        <v>0.6</v>
      </c>
      <c r="J311" s="123">
        <v>0.8</v>
      </c>
      <c r="K311" s="123">
        <v>1</v>
      </c>
      <c r="L311" s="122">
        <f>K311</f>
        <v>1</v>
      </c>
      <c r="M311" s="94" t="s">
        <v>45</v>
      </c>
      <c r="N311" s="221"/>
      <c r="O311" s="242">
        <f t="shared" si="16"/>
        <v>0</v>
      </c>
      <c r="P311" s="212"/>
      <c r="Q311" s="114"/>
      <c r="R311" s="107"/>
      <c r="S311" s="112"/>
      <c r="T311" s="112"/>
      <c r="U311" s="112"/>
      <c r="V311" s="112"/>
      <c r="W311" s="114"/>
      <c r="X311" s="107"/>
      <c r="Y311" s="53"/>
    </row>
    <row r="312" spans="1:25" ht="37.5" customHeight="1" thickTop="1" thickBot="1" x14ac:dyDescent="0.3">
      <c r="A312" s="216"/>
      <c r="B312" s="217" t="s">
        <v>50</v>
      </c>
      <c r="C312" s="222" t="s">
        <v>739</v>
      </c>
      <c r="D312" s="774" t="s">
        <v>740</v>
      </c>
      <c r="E312" s="775"/>
      <c r="F312" s="79" t="s">
        <v>493</v>
      </c>
      <c r="G312" s="109">
        <v>0</v>
      </c>
      <c r="H312" s="123">
        <v>1</v>
      </c>
      <c r="I312" s="315">
        <v>1</v>
      </c>
      <c r="J312" s="315">
        <v>1</v>
      </c>
      <c r="K312" s="315">
        <v>1</v>
      </c>
      <c r="L312" s="314">
        <f>I312</f>
        <v>1</v>
      </c>
      <c r="M312" s="94" t="s">
        <v>45</v>
      </c>
      <c r="N312" s="221"/>
      <c r="O312" s="242">
        <f t="shared" si="16"/>
        <v>0</v>
      </c>
      <c r="P312" s="215" t="s">
        <v>909</v>
      </c>
      <c r="Q312" s="120"/>
      <c r="R312" s="53"/>
      <c r="S312" s="124"/>
      <c r="T312" s="124"/>
      <c r="U312" s="124"/>
      <c r="V312" s="124"/>
      <c r="W312" s="125"/>
      <c r="X312" s="53"/>
      <c r="Y312" s="53"/>
    </row>
    <row r="313" spans="1:25" ht="55.5" customHeight="1" thickTop="1" thickBot="1" x14ac:dyDescent="0.3">
      <c r="A313" s="216"/>
      <c r="B313" s="217" t="s">
        <v>33</v>
      </c>
      <c r="C313" s="133"/>
      <c r="D313" s="792" t="s">
        <v>741</v>
      </c>
      <c r="E313" s="764"/>
      <c r="F313" s="190" t="s">
        <v>493</v>
      </c>
      <c r="G313" s="130">
        <v>0</v>
      </c>
      <c r="H313" s="191">
        <v>0</v>
      </c>
      <c r="I313" s="191">
        <v>0.2</v>
      </c>
      <c r="J313" s="191">
        <v>0.3</v>
      </c>
      <c r="K313" s="191">
        <v>0.25</v>
      </c>
      <c r="L313" s="192">
        <f>SUBTOTAL(9,H313:K313)</f>
        <v>0.75</v>
      </c>
      <c r="M313" s="132" t="s">
        <v>45</v>
      </c>
      <c r="N313" s="319"/>
      <c r="O313" s="320">
        <f t="shared" si="16"/>
        <v>0</v>
      </c>
      <c r="P313" s="206"/>
      <c r="Q313" s="120"/>
      <c r="R313" s="53"/>
      <c r="S313" s="124"/>
      <c r="T313" s="124"/>
      <c r="U313" s="124"/>
      <c r="V313" s="124"/>
      <c r="W313" s="125"/>
      <c r="X313" s="53"/>
      <c r="Y313" s="53"/>
    </row>
    <row r="314" spans="1:25" ht="42.75" customHeight="1" thickTop="1" thickBot="1" x14ac:dyDescent="0.3">
      <c r="A314" s="245"/>
      <c r="B314" s="73" t="s">
        <v>742</v>
      </c>
      <c r="C314" s="74"/>
      <c r="D314" s="790">
        <f>3+16+12+4+3+3+14+11+1+2+9+8+16+2+2+2+6+4+3+8+14+17+7+17+5+3+4+15+15+10</f>
        <v>236</v>
      </c>
      <c r="E314" s="791"/>
      <c r="F314" s="75"/>
      <c r="G314" s="73"/>
      <c r="H314" s="75"/>
      <c r="I314" s="75"/>
      <c r="J314" s="75"/>
      <c r="K314" s="75"/>
      <c r="L314" s="75"/>
      <c r="M314" s="76"/>
      <c r="N314" s="76"/>
      <c r="O314" s="204"/>
      <c r="P314" s="207"/>
      <c r="Q314" s="70"/>
      <c r="R314" s="70"/>
      <c r="S314" s="70"/>
      <c r="T314" s="70"/>
      <c r="U314" s="70"/>
      <c r="V314" s="70"/>
      <c r="W314" s="70"/>
      <c r="X314" s="77"/>
      <c r="Y314" s="53"/>
    </row>
    <row r="315" spans="1:25" ht="15.75" customHeight="1" thickTop="1" x14ac:dyDescent="0.25">
      <c r="A315" s="53"/>
      <c r="B315" s="193"/>
      <c r="C315" s="193"/>
      <c r="D315" s="364"/>
      <c r="E315" s="194"/>
      <c r="F315" s="84"/>
      <c r="G315" s="120"/>
      <c r="L315" s="57"/>
      <c r="M315" s="53"/>
      <c r="N315" s="53"/>
      <c r="O315" s="53"/>
      <c r="P315" s="194"/>
      <c r="Q315" s="57"/>
      <c r="R315" s="53"/>
      <c r="S315" s="57"/>
      <c r="T315" s="57"/>
      <c r="U315" s="57"/>
      <c r="V315" s="57"/>
      <c r="W315" s="57"/>
      <c r="X315" s="53"/>
      <c r="Y315" s="53"/>
    </row>
    <row r="316" spans="1:25" ht="13.5" x14ac:dyDescent="0.25">
      <c r="A316" s="53"/>
      <c r="B316" s="53"/>
      <c r="C316" s="53"/>
      <c r="E316" s="53"/>
      <c r="F316" s="53"/>
      <c r="G316" s="53"/>
      <c r="M316" s="53"/>
      <c r="N316" s="53"/>
      <c r="O316" s="53"/>
      <c r="Q316" s="53"/>
      <c r="R316" s="53"/>
      <c r="S316" s="53"/>
      <c r="T316" s="53"/>
      <c r="U316" s="53"/>
      <c r="V316" s="53"/>
      <c r="W316" s="53"/>
      <c r="X316" s="53"/>
      <c r="Y316" s="53"/>
    </row>
    <row r="317" spans="1:25" ht="13.5" x14ac:dyDescent="0.25">
      <c r="A317" s="53"/>
      <c r="B317" s="53"/>
      <c r="C317" s="53"/>
      <c r="E317" s="53"/>
      <c r="F317" s="53"/>
      <c r="G317" s="53"/>
      <c r="M317" s="53"/>
      <c r="N317" s="53"/>
      <c r="O317" s="53"/>
      <c r="Q317" s="53"/>
      <c r="R317" s="53"/>
      <c r="S317" s="53"/>
      <c r="T317" s="53"/>
      <c r="U317" s="53"/>
      <c r="V317" s="53"/>
      <c r="W317" s="53"/>
      <c r="X317" s="53"/>
      <c r="Y317" s="53"/>
    </row>
    <row r="318" spans="1:25" ht="13.5" x14ac:dyDescent="0.25">
      <c r="A318" s="53"/>
      <c r="B318" s="53"/>
      <c r="C318" s="53"/>
      <c r="E318" s="53"/>
      <c r="F318" s="53"/>
      <c r="G318" s="53"/>
      <c r="M318" s="53"/>
      <c r="N318" s="53"/>
      <c r="O318" s="53"/>
      <c r="Q318" s="53"/>
      <c r="R318" s="53"/>
      <c r="S318" s="53"/>
      <c r="T318" s="53"/>
      <c r="U318" s="53"/>
      <c r="V318" s="53"/>
      <c r="W318" s="53"/>
      <c r="X318" s="53"/>
      <c r="Y318" s="53"/>
    </row>
    <row r="319" spans="1:25" ht="13.5" x14ac:dyDescent="0.25">
      <c r="A319" s="53"/>
      <c r="B319" s="53"/>
      <c r="C319" s="53"/>
      <c r="E319" s="53"/>
      <c r="F319" s="53"/>
      <c r="G319" s="53"/>
      <c r="M319" s="53"/>
      <c r="N319" s="53"/>
      <c r="O319" s="53"/>
      <c r="Q319" s="53"/>
      <c r="R319" s="53"/>
      <c r="S319" s="53"/>
      <c r="T319" s="53"/>
      <c r="U319" s="53"/>
      <c r="V319" s="53"/>
      <c r="W319" s="53"/>
      <c r="X319" s="53"/>
      <c r="Y319" s="53"/>
    </row>
    <row r="320" spans="1:25" ht="13.5" x14ac:dyDescent="0.25">
      <c r="A320" s="53"/>
      <c r="B320" s="53"/>
      <c r="C320" s="53"/>
      <c r="E320" s="53"/>
      <c r="F320" s="53"/>
      <c r="G320" s="53"/>
      <c r="M320" s="53"/>
      <c r="N320" s="53"/>
      <c r="O320" s="53"/>
      <c r="Q320" s="53"/>
      <c r="R320" s="53"/>
      <c r="S320" s="53"/>
      <c r="T320" s="53"/>
      <c r="U320" s="53"/>
      <c r="V320" s="53"/>
      <c r="W320" s="53"/>
      <c r="X320" s="53"/>
      <c r="Y320" s="53"/>
    </row>
    <row r="321" spans="1:25" ht="13.5" x14ac:dyDescent="0.25">
      <c r="A321" s="53"/>
      <c r="B321" s="53"/>
      <c r="C321" s="53"/>
      <c r="E321" s="53"/>
      <c r="F321" s="53"/>
      <c r="G321" s="53"/>
      <c r="M321" s="53"/>
      <c r="N321" s="53"/>
      <c r="O321" s="53"/>
      <c r="Q321" s="53"/>
      <c r="R321" s="53"/>
      <c r="S321" s="53"/>
      <c r="T321" s="53"/>
      <c r="U321" s="53"/>
      <c r="V321" s="53"/>
      <c r="W321" s="53"/>
      <c r="X321" s="53"/>
      <c r="Y321" s="53"/>
    </row>
    <row r="322" spans="1:25" ht="13.5" x14ac:dyDescent="0.25">
      <c r="A322" s="53"/>
      <c r="B322" s="53"/>
      <c r="C322" s="53"/>
      <c r="E322" s="53"/>
      <c r="F322" s="53"/>
      <c r="G322" s="53"/>
      <c r="M322" s="53"/>
      <c r="N322" s="53"/>
      <c r="O322" s="53"/>
      <c r="Q322" s="53"/>
      <c r="R322" s="53"/>
      <c r="S322" s="53"/>
      <c r="T322" s="53"/>
      <c r="U322" s="53"/>
      <c r="V322" s="53"/>
      <c r="W322" s="53"/>
      <c r="X322" s="53"/>
      <c r="Y322" s="53"/>
    </row>
    <row r="323" spans="1:25" ht="13.5" x14ac:dyDescent="0.25">
      <c r="A323" s="53"/>
      <c r="B323" s="53"/>
      <c r="C323" s="53"/>
      <c r="E323" s="53"/>
      <c r="F323" s="53"/>
      <c r="G323" s="53"/>
      <c r="M323" s="53"/>
      <c r="N323" s="53"/>
      <c r="O323" s="53"/>
      <c r="Q323" s="53"/>
      <c r="R323" s="53"/>
      <c r="S323" s="53"/>
      <c r="T323" s="53"/>
      <c r="U323" s="53"/>
      <c r="V323" s="53"/>
      <c r="W323" s="53"/>
      <c r="X323" s="53"/>
      <c r="Y323" s="53"/>
    </row>
    <row r="324" spans="1:25" ht="13.5" x14ac:dyDescent="0.25">
      <c r="A324" s="53"/>
      <c r="B324" s="53"/>
      <c r="C324" s="53"/>
      <c r="E324" s="53"/>
      <c r="F324" s="53"/>
      <c r="G324" s="53"/>
      <c r="M324" s="53"/>
      <c r="N324" s="53"/>
      <c r="O324" s="53"/>
      <c r="Q324" s="53"/>
      <c r="R324" s="53"/>
      <c r="S324" s="53"/>
      <c r="T324" s="53"/>
      <c r="U324" s="53"/>
      <c r="V324" s="53"/>
      <c r="W324" s="53"/>
      <c r="X324" s="53"/>
      <c r="Y324" s="53"/>
    </row>
    <row r="325" spans="1:25" ht="13.5" x14ac:dyDescent="0.25">
      <c r="A325" s="53"/>
      <c r="B325" s="53"/>
      <c r="C325" s="53"/>
      <c r="E325" s="53"/>
      <c r="F325" s="53"/>
      <c r="G325" s="53"/>
      <c r="M325" s="53"/>
      <c r="N325" s="53"/>
      <c r="O325" s="53"/>
      <c r="Q325" s="53"/>
      <c r="R325" s="53"/>
      <c r="S325" s="53"/>
      <c r="T325" s="53"/>
      <c r="U325" s="53"/>
      <c r="V325" s="53"/>
      <c r="W325" s="53"/>
      <c r="X325" s="53"/>
      <c r="Y325" s="53"/>
    </row>
    <row r="326" spans="1:25" ht="13.5" x14ac:dyDescent="0.25">
      <c r="A326" s="53"/>
      <c r="B326" s="53"/>
      <c r="C326" s="53"/>
      <c r="E326" s="53"/>
      <c r="F326" s="53"/>
      <c r="G326" s="53"/>
      <c r="M326" s="53"/>
      <c r="N326" s="53"/>
      <c r="O326" s="53"/>
      <c r="Q326" s="53"/>
      <c r="R326" s="53"/>
      <c r="S326" s="53"/>
      <c r="T326" s="53"/>
      <c r="U326" s="53"/>
      <c r="V326" s="53"/>
      <c r="W326" s="53"/>
      <c r="X326" s="53"/>
      <c r="Y326" s="53"/>
    </row>
    <row r="327" spans="1:25" ht="13.5" x14ac:dyDescent="0.25">
      <c r="A327" s="53"/>
      <c r="B327" s="53"/>
      <c r="C327" s="53"/>
      <c r="E327" s="53"/>
      <c r="F327" s="53"/>
      <c r="G327" s="53"/>
      <c r="M327" s="53"/>
      <c r="N327" s="53"/>
      <c r="O327" s="53"/>
      <c r="Q327" s="53"/>
      <c r="R327" s="53"/>
      <c r="S327" s="53"/>
      <c r="T327" s="53"/>
      <c r="U327" s="53"/>
      <c r="V327" s="53"/>
      <c r="W327" s="53"/>
      <c r="X327" s="53"/>
      <c r="Y327" s="53"/>
    </row>
    <row r="328" spans="1:25" ht="13.5" x14ac:dyDescent="0.25">
      <c r="A328" s="53"/>
      <c r="B328" s="53"/>
      <c r="C328" s="53"/>
      <c r="E328" s="53"/>
      <c r="F328" s="53"/>
      <c r="G328" s="53"/>
      <c r="M328" s="53"/>
      <c r="N328" s="53"/>
      <c r="O328" s="53"/>
      <c r="Q328" s="53"/>
      <c r="R328" s="53"/>
      <c r="S328" s="53"/>
      <c r="T328" s="53"/>
      <c r="U328" s="53"/>
      <c r="V328" s="53"/>
      <c r="W328" s="53"/>
      <c r="X328" s="53"/>
      <c r="Y328" s="53"/>
    </row>
    <row r="329" spans="1:25" ht="13.5" x14ac:dyDescent="0.25">
      <c r="A329" s="53"/>
      <c r="B329" s="53"/>
      <c r="C329" s="53"/>
      <c r="E329" s="53"/>
      <c r="F329" s="53"/>
      <c r="G329" s="53"/>
      <c r="M329" s="53"/>
      <c r="N329" s="53"/>
      <c r="O329" s="53"/>
      <c r="Q329" s="53"/>
      <c r="R329" s="53"/>
      <c r="S329" s="53"/>
      <c r="T329" s="53"/>
      <c r="U329" s="53"/>
      <c r="V329" s="53"/>
      <c r="W329" s="53"/>
      <c r="X329" s="53"/>
      <c r="Y329" s="53"/>
    </row>
    <row r="330" spans="1:25" ht="13.5" x14ac:dyDescent="0.25">
      <c r="A330" s="53"/>
      <c r="B330" s="53"/>
      <c r="C330" s="53"/>
      <c r="E330" s="53"/>
      <c r="F330" s="53"/>
      <c r="G330" s="53"/>
      <c r="M330" s="53"/>
      <c r="N330" s="53"/>
      <c r="O330" s="53"/>
      <c r="Q330" s="53"/>
      <c r="R330" s="53"/>
      <c r="S330" s="53"/>
      <c r="T330" s="53"/>
      <c r="U330" s="53"/>
      <c r="V330" s="53"/>
      <c r="W330" s="53"/>
      <c r="X330" s="53"/>
      <c r="Y330" s="53"/>
    </row>
    <row r="331" spans="1:25" ht="13.5" x14ac:dyDescent="0.25">
      <c r="A331" s="53"/>
      <c r="B331" s="53"/>
      <c r="C331" s="53"/>
      <c r="E331" s="53"/>
      <c r="F331" s="53"/>
      <c r="G331" s="53"/>
      <c r="M331" s="53"/>
      <c r="N331" s="53"/>
      <c r="O331" s="53"/>
      <c r="Q331" s="53"/>
      <c r="R331" s="53"/>
      <c r="S331" s="53"/>
      <c r="T331" s="53"/>
      <c r="U331" s="53"/>
      <c r="V331" s="53"/>
      <c r="W331" s="53"/>
      <c r="X331" s="53"/>
      <c r="Y331" s="53"/>
    </row>
    <row r="332" spans="1:25" ht="13.5" x14ac:dyDescent="0.25">
      <c r="A332" s="53"/>
      <c r="B332" s="53"/>
      <c r="C332" s="53"/>
      <c r="E332" s="53"/>
      <c r="F332" s="53"/>
      <c r="G332" s="53"/>
      <c r="M332" s="53"/>
      <c r="N332" s="53"/>
      <c r="O332" s="53"/>
      <c r="Q332" s="53"/>
      <c r="R332" s="53"/>
      <c r="S332" s="53"/>
      <c r="T332" s="53"/>
      <c r="U332" s="53"/>
      <c r="V332" s="53"/>
      <c r="W332" s="53"/>
      <c r="X332" s="53"/>
      <c r="Y332" s="53"/>
    </row>
    <row r="333" spans="1:25" ht="13.5" x14ac:dyDescent="0.25">
      <c r="A333" s="53"/>
      <c r="B333" s="53"/>
      <c r="C333" s="53"/>
      <c r="E333" s="53"/>
      <c r="F333" s="53"/>
      <c r="G333" s="53"/>
      <c r="M333" s="53"/>
      <c r="N333" s="53"/>
      <c r="O333" s="53"/>
      <c r="Q333" s="53"/>
      <c r="R333" s="53"/>
      <c r="S333" s="53"/>
      <c r="T333" s="53"/>
      <c r="U333" s="53"/>
      <c r="V333" s="53"/>
      <c r="W333" s="53"/>
      <c r="X333" s="53"/>
      <c r="Y333" s="53"/>
    </row>
    <row r="334" spans="1:25" ht="13.5" x14ac:dyDescent="0.25">
      <c r="A334" s="53"/>
      <c r="B334" s="53"/>
      <c r="C334" s="53"/>
      <c r="E334" s="53"/>
      <c r="F334" s="53"/>
      <c r="G334" s="53"/>
      <c r="M334" s="53"/>
      <c r="N334" s="53"/>
      <c r="O334" s="53"/>
      <c r="Q334" s="53"/>
      <c r="R334" s="53"/>
      <c r="S334" s="53"/>
      <c r="T334" s="53"/>
      <c r="U334" s="53"/>
      <c r="V334" s="53"/>
      <c r="W334" s="53"/>
      <c r="X334" s="53"/>
      <c r="Y334" s="53"/>
    </row>
    <row r="335" spans="1:25" ht="13.5" x14ac:dyDescent="0.25">
      <c r="A335" s="53"/>
      <c r="B335" s="53"/>
      <c r="C335" s="53"/>
      <c r="E335" s="53"/>
      <c r="F335" s="53"/>
      <c r="G335" s="53"/>
      <c r="M335" s="53"/>
      <c r="N335" s="53"/>
      <c r="O335" s="53"/>
      <c r="Q335" s="53"/>
      <c r="R335" s="53"/>
      <c r="S335" s="53"/>
      <c r="T335" s="53"/>
      <c r="U335" s="53"/>
      <c r="V335" s="53"/>
      <c r="W335" s="53"/>
      <c r="X335" s="53"/>
      <c r="Y335" s="53"/>
    </row>
    <row r="336" spans="1:25" ht="13.5" x14ac:dyDescent="0.25">
      <c r="A336" s="53"/>
      <c r="B336" s="53"/>
      <c r="C336" s="53"/>
      <c r="E336" s="53"/>
      <c r="F336" s="53"/>
      <c r="G336" s="53"/>
      <c r="M336" s="53"/>
      <c r="N336" s="53"/>
      <c r="O336" s="53"/>
      <c r="Q336" s="53"/>
      <c r="R336" s="53"/>
      <c r="S336" s="53"/>
      <c r="T336" s="53"/>
      <c r="U336" s="53"/>
      <c r="V336" s="53"/>
      <c r="W336" s="53"/>
      <c r="X336" s="53"/>
      <c r="Y336" s="53"/>
    </row>
    <row r="337" spans="1:25" ht="13.5" x14ac:dyDescent="0.25">
      <c r="A337" s="53"/>
      <c r="B337" s="53"/>
      <c r="C337" s="53"/>
      <c r="E337" s="53"/>
      <c r="F337" s="53"/>
      <c r="G337" s="53"/>
      <c r="M337" s="53"/>
      <c r="N337" s="53"/>
      <c r="O337" s="53"/>
      <c r="Q337" s="53"/>
      <c r="R337" s="53"/>
      <c r="S337" s="53"/>
      <c r="T337" s="53"/>
      <c r="U337" s="53"/>
      <c r="V337" s="53"/>
      <c r="W337" s="53"/>
      <c r="X337" s="53"/>
      <c r="Y337" s="53"/>
    </row>
    <row r="338" spans="1:25" ht="13.5" x14ac:dyDescent="0.25">
      <c r="A338" s="53"/>
      <c r="B338" s="53"/>
      <c r="C338" s="53"/>
      <c r="E338" s="53"/>
      <c r="F338" s="53"/>
      <c r="G338" s="53"/>
      <c r="M338" s="53"/>
      <c r="N338" s="53"/>
      <c r="O338" s="53"/>
      <c r="Q338" s="53"/>
      <c r="R338" s="53"/>
      <c r="S338" s="53"/>
      <c r="T338" s="53"/>
      <c r="U338" s="53"/>
      <c r="V338" s="53"/>
      <c r="W338" s="53"/>
      <c r="X338" s="53"/>
      <c r="Y338" s="53"/>
    </row>
    <row r="339" spans="1:25" ht="13.5" x14ac:dyDescent="0.25">
      <c r="A339" s="53"/>
      <c r="B339" s="53"/>
      <c r="C339" s="53"/>
      <c r="E339" s="53"/>
      <c r="F339" s="53"/>
      <c r="G339" s="53"/>
      <c r="M339" s="53"/>
      <c r="N339" s="53"/>
      <c r="O339" s="53"/>
      <c r="Q339" s="53"/>
      <c r="R339" s="53"/>
      <c r="S339" s="53"/>
      <c r="T339" s="53"/>
      <c r="U339" s="53"/>
      <c r="V339" s="53"/>
      <c r="W339" s="53"/>
      <c r="X339" s="53"/>
      <c r="Y339" s="53"/>
    </row>
    <row r="340" spans="1:25" ht="13.5" x14ac:dyDescent="0.25">
      <c r="A340" s="53"/>
      <c r="B340" s="53"/>
      <c r="C340" s="53"/>
      <c r="E340" s="53"/>
      <c r="F340" s="53"/>
      <c r="G340" s="53"/>
      <c r="M340" s="53"/>
      <c r="N340" s="53"/>
      <c r="O340" s="53"/>
      <c r="Q340" s="53"/>
      <c r="R340" s="53"/>
      <c r="S340" s="53"/>
      <c r="T340" s="53"/>
      <c r="U340" s="53"/>
      <c r="V340" s="53"/>
      <c r="W340" s="53"/>
      <c r="X340" s="53"/>
      <c r="Y340" s="53"/>
    </row>
    <row r="341" spans="1:25" ht="13.5" x14ac:dyDescent="0.25">
      <c r="A341" s="53"/>
      <c r="B341" s="53"/>
      <c r="C341" s="53"/>
      <c r="E341" s="53"/>
      <c r="F341" s="53"/>
      <c r="G341" s="53"/>
      <c r="M341" s="53"/>
      <c r="N341" s="53"/>
      <c r="O341" s="53"/>
      <c r="Q341" s="53"/>
      <c r="R341" s="53"/>
      <c r="S341" s="53"/>
      <c r="T341" s="53"/>
      <c r="U341" s="53"/>
      <c r="V341" s="53"/>
      <c r="W341" s="53"/>
      <c r="X341" s="53"/>
      <c r="Y341" s="53"/>
    </row>
    <row r="342" spans="1:25" ht="13.5" x14ac:dyDescent="0.25">
      <c r="A342" s="53"/>
      <c r="B342" s="53"/>
      <c r="C342" s="53"/>
      <c r="E342" s="53"/>
      <c r="F342" s="53"/>
      <c r="G342" s="53"/>
      <c r="M342" s="53"/>
      <c r="N342" s="53"/>
      <c r="O342" s="53"/>
      <c r="Q342" s="53"/>
      <c r="R342" s="53"/>
      <c r="S342" s="53"/>
      <c r="T342" s="53"/>
      <c r="U342" s="53"/>
      <c r="V342" s="53"/>
      <c r="W342" s="53"/>
      <c r="X342" s="53"/>
      <c r="Y342" s="53"/>
    </row>
    <row r="343" spans="1:25" ht="13.5" x14ac:dyDescent="0.25">
      <c r="A343" s="53"/>
      <c r="B343" s="53"/>
      <c r="C343" s="53"/>
      <c r="E343" s="53"/>
      <c r="F343" s="53"/>
      <c r="G343" s="53"/>
      <c r="M343" s="53"/>
      <c r="N343" s="53"/>
      <c r="O343" s="53"/>
      <c r="Q343" s="53"/>
      <c r="R343" s="53"/>
      <c r="S343" s="53"/>
      <c r="T343" s="53"/>
      <c r="U343" s="53"/>
      <c r="V343" s="53"/>
      <c r="W343" s="53"/>
      <c r="X343" s="53"/>
      <c r="Y343" s="53"/>
    </row>
    <row r="344" spans="1:25" ht="13.5" x14ac:dyDescent="0.25">
      <c r="A344" s="53"/>
      <c r="B344" s="53"/>
      <c r="C344" s="53"/>
      <c r="E344" s="53"/>
      <c r="F344" s="53"/>
      <c r="G344" s="53"/>
      <c r="M344" s="53"/>
      <c r="N344" s="53"/>
      <c r="O344" s="53"/>
      <c r="Q344" s="53"/>
      <c r="R344" s="53"/>
      <c r="S344" s="53"/>
      <c r="T344" s="53"/>
      <c r="U344" s="53"/>
      <c r="V344" s="53"/>
      <c r="W344" s="53"/>
      <c r="X344" s="53"/>
      <c r="Y344" s="53"/>
    </row>
    <row r="345" spans="1:25" ht="13.5" x14ac:dyDescent="0.25">
      <c r="A345" s="53"/>
      <c r="B345" s="53"/>
      <c r="C345" s="53"/>
      <c r="E345" s="53"/>
      <c r="F345" s="53"/>
      <c r="G345" s="53"/>
      <c r="M345" s="53"/>
      <c r="N345" s="53"/>
      <c r="O345" s="53"/>
      <c r="Q345" s="53"/>
      <c r="R345" s="53"/>
      <c r="S345" s="53"/>
      <c r="T345" s="53"/>
      <c r="U345" s="53"/>
      <c r="V345" s="53"/>
      <c r="W345" s="53"/>
      <c r="X345" s="53"/>
      <c r="Y345" s="53"/>
    </row>
    <row r="346" spans="1:25" ht="13.5" x14ac:dyDescent="0.25">
      <c r="A346" s="53"/>
      <c r="B346" s="53"/>
      <c r="C346" s="53"/>
      <c r="E346" s="53"/>
      <c r="F346" s="53"/>
      <c r="G346" s="53"/>
      <c r="M346" s="53"/>
      <c r="N346" s="53"/>
      <c r="O346" s="53"/>
      <c r="Q346" s="53"/>
      <c r="R346" s="53"/>
      <c r="S346" s="53"/>
      <c r="T346" s="53"/>
      <c r="U346" s="53"/>
      <c r="V346" s="53"/>
      <c r="W346" s="53"/>
      <c r="X346" s="53"/>
      <c r="Y346" s="53"/>
    </row>
    <row r="347" spans="1:25" ht="13.5" x14ac:dyDescent="0.25">
      <c r="A347" s="53"/>
      <c r="B347" s="53"/>
      <c r="C347" s="53"/>
      <c r="E347" s="53"/>
      <c r="F347" s="53"/>
      <c r="G347" s="53"/>
      <c r="M347" s="53"/>
      <c r="N347" s="53"/>
      <c r="O347" s="53"/>
      <c r="Q347" s="53"/>
      <c r="R347" s="53"/>
      <c r="S347" s="53"/>
      <c r="T347" s="53"/>
      <c r="U347" s="53"/>
      <c r="V347" s="53"/>
      <c r="W347" s="53"/>
      <c r="X347" s="53"/>
      <c r="Y347" s="53"/>
    </row>
    <row r="348" spans="1:25" ht="13.5" x14ac:dyDescent="0.25">
      <c r="A348" s="53"/>
      <c r="B348" s="53"/>
      <c r="C348" s="53"/>
      <c r="E348" s="53"/>
      <c r="F348" s="53"/>
      <c r="G348" s="53"/>
      <c r="M348" s="53"/>
      <c r="N348" s="53"/>
      <c r="O348" s="53"/>
      <c r="Q348" s="53"/>
      <c r="R348" s="53"/>
      <c r="S348" s="53"/>
      <c r="T348" s="53"/>
      <c r="U348" s="53"/>
      <c r="V348" s="53"/>
      <c r="W348" s="53"/>
      <c r="X348" s="53"/>
      <c r="Y348" s="53"/>
    </row>
    <row r="349" spans="1:25" ht="13.5" x14ac:dyDescent="0.25">
      <c r="A349" s="53"/>
      <c r="B349" s="53"/>
      <c r="C349" s="53"/>
      <c r="E349" s="53"/>
      <c r="F349" s="53"/>
      <c r="G349" s="53"/>
      <c r="M349" s="53"/>
      <c r="N349" s="53"/>
      <c r="O349" s="53"/>
      <c r="Q349" s="53"/>
      <c r="R349" s="53"/>
      <c r="S349" s="53"/>
      <c r="T349" s="53"/>
      <c r="U349" s="53"/>
      <c r="V349" s="53"/>
      <c r="W349" s="53"/>
      <c r="X349" s="53"/>
      <c r="Y349" s="53"/>
    </row>
    <row r="350" spans="1:25" ht="13.5" x14ac:dyDescent="0.25">
      <c r="A350" s="53"/>
      <c r="B350" s="53"/>
      <c r="C350" s="53"/>
      <c r="E350" s="53"/>
      <c r="F350" s="53"/>
      <c r="G350" s="53"/>
      <c r="M350" s="53"/>
      <c r="N350" s="53"/>
      <c r="O350" s="53"/>
      <c r="Q350" s="53"/>
      <c r="R350" s="53"/>
      <c r="S350" s="53"/>
      <c r="T350" s="53"/>
      <c r="U350" s="53"/>
      <c r="V350" s="53"/>
      <c r="W350" s="53"/>
      <c r="X350" s="53"/>
      <c r="Y350" s="53"/>
    </row>
    <row r="351" spans="1:25" ht="13.5" x14ac:dyDescent="0.25">
      <c r="A351" s="53"/>
      <c r="B351" s="53"/>
      <c r="C351" s="53"/>
      <c r="E351" s="53"/>
      <c r="F351" s="53"/>
      <c r="G351" s="53"/>
      <c r="M351" s="53"/>
      <c r="N351" s="53"/>
      <c r="O351" s="53"/>
      <c r="Q351" s="53"/>
      <c r="R351" s="53"/>
      <c r="S351" s="53"/>
      <c r="T351" s="53"/>
      <c r="U351" s="53"/>
      <c r="V351" s="53"/>
      <c r="W351" s="53"/>
      <c r="X351" s="53"/>
      <c r="Y351" s="53"/>
    </row>
    <row r="352" spans="1:25" ht="13.5" x14ac:dyDescent="0.25">
      <c r="A352" s="53"/>
      <c r="B352" s="53"/>
      <c r="C352" s="53"/>
      <c r="E352" s="53"/>
      <c r="F352" s="53"/>
      <c r="G352" s="53"/>
      <c r="M352" s="53"/>
      <c r="N352" s="53"/>
      <c r="O352" s="53"/>
      <c r="Q352" s="53"/>
      <c r="R352" s="53"/>
      <c r="S352" s="53"/>
      <c r="T352" s="53"/>
      <c r="U352" s="53"/>
      <c r="V352" s="53"/>
      <c r="W352" s="53"/>
      <c r="X352" s="53"/>
      <c r="Y352" s="53"/>
    </row>
    <row r="353" spans="1:25" ht="13.5" x14ac:dyDescent="0.25">
      <c r="A353" s="53"/>
      <c r="B353" s="53"/>
      <c r="C353" s="53"/>
      <c r="E353" s="53"/>
      <c r="F353" s="53"/>
      <c r="G353" s="53"/>
      <c r="M353" s="53"/>
      <c r="N353" s="53"/>
      <c r="O353" s="53"/>
      <c r="Q353" s="53"/>
      <c r="R353" s="53"/>
      <c r="S353" s="53"/>
      <c r="T353" s="53"/>
      <c r="U353" s="53"/>
      <c r="V353" s="53"/>
      <c r="W353" s="53"/>
      <c r="X353" s="53"/>
      <c r="Y353" s="53"/>
    </row>
    <row r="354" spans="1:25" ht="13.5" x14ac:dyDescent="0.25">
      <c r="A354" s="53"/>
      <c r="B354" s="53"/>
      <c r="C354" s="53"/>
      <c r="E354" s="53"/>
      <c r="F354" s="53"/>
      <c r="G354" s="53"/>
      <c r="M354" s="53"/>
      <c r="N354" s="53"/>
      <c r="O354" s="53"/>
      <c r="Q354" s="53"/>
      <c r="R354" s="53"/>
      <c r="S354" s="53"/>
      <c r="T354" s="53"/>
      <c r="U354" s="53"/>
      <c r="V354" s="53"/>
      <c r="W354" s="53"/>
      <c r="X354" s="53"/>
      <c r="Y354" s="53"/>
    </row>
    <row r="355" spans="1:25" ht="13.5" x14ac:dyDescent="0.25">
      <c r="A355" s="53"/>
      <c r="B355" s="53"/>
      <c r="C355" s="53"/>
      <c r="E355" s="53"/>
      <c r="F355" s="53"/>
      <c r="G355" s="53"/>
      <c r="M355" s="53"/>
      <c r="N355" s="53"/>
      <c r="O355" s="53"/>
      <c r="Q355" s="53"/>
      <c r="R355" s="53"/>
      <c r="S355" s="53"/>
      <c r="T355" s="53"/>
      <c r="U355" s="53"/>
      <c r="V355" s="53"/>
      <c r="W355" s="53"/>
      <c r="X355" s="53"/>
      <c r="Y355" s="53"/>
    </row>
    <row r="356" spans="1:25" ht="13.5" x14ac:dyDescent="0.25">
      <c r="A356" s="53"/>
      <c r="B356" s="53"/>
      <c r="C356" s="53"/>
      <c r="E356" s="53"/>
      <c r="F356" s="53"/>
      <c r="G356" s="53"/>
      <c r="M356" s="53"/>
      <c r="N356" s="53"/>
      <c r="O356" s="53"/>
      <c r="Q356" s="53"/>
      <c r="R356" s="53"/>
      <c r="S356" s="53"/>
      <c r="T356" s="53"/>
      <c r="U356" s="53"/>
      <c r="V356" s="53"/>
      <c r="W356" s="53"/>
      <c r="X356" s="53"/>
      <c r="Y356" s="53"/>
    </row>
    <row r="357" spans="1:25" ht="13.5" x14ac:dyDescent="0.25">
      <c r="A357" s="53"/>
      <c r="B357" s="53"/>
      <c r="C357" s="53"/>
      <c r="E357" s="53"/>
      <c r="F357" s="53"/>
      <c r="G357" s="53"/>
      <c r="M357" s="53"/>
      <c r="N357" s="53"/>
      <c r="O357" s="53"/>
      <c r="Q357" s="53"/>
      <c r="R357" s="53"/>
      <c r="S357" s="53"/>
      <c r="T357" s="53"/>
      <c r="U357" s="53"/>
      <c r="V357" s="53"/>
      <c r="W357" s="53"/>
      <c r="X357" s="53"/>
      <c r="Y357" s="53"/>
    </row>
    <row r="358" spans="1:25" ht="13.5" x14ac:dyDescent="0.25">
      <c r="A358" s="53"/>
      <c r="B358" s="53"/>
      <c r="C358" s="53"/>
      <c r="E358" s="53"/>
      <c r="F358" s="53"/>
      <c r="G358" s="53"/>
      <c r="M358" s="53"/>
      <c r="N358" s="53"/>
      <c r="O358" s="53"/>
      <c r="Q358" s="53"/>
      <c r="R358" s="53"/>
      <c r="S358" s="53"/>
      <c r="T358" s="53"/>
      <c r="U358" s="53"/>
      <c r="V358" s="53"/>
      <c r="W358" s="53"/>
      <c r="X358" s="53"/>
      <c r="Y358" s="53"/>
    </row>
    <row r="359" spans="1:25" ht="13.5" x14ac:dyDescent="0.25">
      <c r="A359" s="53"/>
      <c r="B359" s="53"/>
      <c r="C359" s="53"/>
      <c r="E359" s="53"/>
      <c r="F359" s="53"/>
      <c r="G359" s="53"/>
      <c r="M359" s="53"/>
      <c r="N359" s="53"/>
      <c r="O359" s="53"/>
      <c r="Q359" s="53"/>
      <c r="R359" s="53"/>
      <c r="S359" s="53"/>
      <c r="T359" s="53"/>
      <c r="U359" s="53"/>
      <c r="V359" s="53"/>
      <c r="W359" s="53"/>
      <c r="X359" s="53"/>
      <c r="Y359" s="53"/>
    </row>
    <row r="360" spans="1:25" ht="13.5" x14ac:dyDescent="0.25">
      <c r="A360" s="53"/>
      <c r="B360" s="53"/>
      <c r="C360" s="53"/>
      <c r="E360" s="53"/>
      <c r="F360" s="53"/>
      <c r="G360" s="53"/>
      <c r="M360" s="53"/>
      <c r="N360" s="53"/>
      <c r="O360" s="53"/>
      <c r="Q360" s="53"/>
      <c r="R360" s="53"/>
      <c r="S360" s="53"/>
      <c r="T360" s="53"/>
      <c r="U360" s="53"/>
      <c r="V360" s="53"/>
      <c r="W360" s="53"/>
      <c r="X360" s="53"/>
      <c r="Y360" s="53"/>
    </row>
    <row r="361" spans="1:25" ht="13.5" x14ac:dyDescent="0.25">
      <c r="A361" s="53"/>
      <c r="B361" s="53"/>
      <c r="C361" s="53"/>
      <c r="E361" s="53"/>
      <c r="F361" s="53"/>
      <c r="G361" s="53"/>
      <c r="M361" s="53"/>
      <c r="N361" s="53"/>
      <c r="O361" s="53"/>
      <c r="Q361" s="53"/>
      <c r="R361" s="53"/>
      <c r="S361" s="53"/>
      <c r="T361" s="53"/>
      <c r="U361" s="53"/>
      <c r="V361" s="53"/>
      <c r="W361" s="53"/>
      <c r="X361" s="53"/>
      <c r="Y361" s="53"/>
    </row>
    <row r="362" spans="1:25" ht="13.5" x14ac:dyDescent="0.25">
      <c r="A362" s="53"/>
      <c r="B362" s="53"/>
      <c r="C362" s="53"/>
      <c r="E362" s="53"/>
      <c r="F362" s="53"/>
      <c r="G362" s="53"/>
      <c r="M362" s="53"/>
      <c r="N362" s="53"/>
      <c r="O362" s="53"/>
      <c r="Q362" s="53"/>
      <c r="R362" s="53"/>
      <c r="S362" s="53"/>
      <c r="T362" s="53"/>
      <c r="U362" s="53"/>
      <c r="V362" s="53"/>
      <c r="W362" s="53"/>
      <c r="X362" s="53"/>
      <c r="Y362" s="53"/>
    </row>
    <row r="363" spans="1:25" ht="13.5" x14ac:dyDescent="0.25">
      <c r="A363" s="53"/>
      <c r="B363" s="53"/>
      <c r="C363" s="53"/>
      <c r="E363" s="53"/>
      <c r="F363" s="53"/>
      <c r="G363" s="53"/>
      <c r="M363" s="53"/>
      <c r="N363" s="53"/>
      <c r="O363" s="53"/>
      <c r="Q363" s="53"/>
      <c r="R363" s="53"/>
      <c r="S363" s="53"/>
      <c r="T363" s="53"/>
      <c r="U363" s="53"/>
      <c r="V363" s="53"/>
      <c r="W363" s="53"/>
      <c r="X363" s="53"/>
      <c r="Y363" s="53"/>
    </row>
    <row r="364" spans="1:25" ht="13.5" x14ac:dyDescent="0.25">
      <c r="A364" s="53"/>
      <c r="B364" s="53"/>
      <c r="C364" s="53"/>
      <c r="E364" s="53"/>
      <c r="F364" s="53"/>
      <c r="G364" s="53"/>
      <c r="M364" s="53"/>
      <c r="N364" s="53"/>
      <c r="O364" s="53"/>
      <c r="Q364" s="53"/>
      <c r="R364" s="53"/>
      <c r="S364" s="53"/>
      <c r="T364" s="53"/>
      <c r="U364" s="53"/>
      <c r="V364" s="53"/>
      <c r="W364" s="53"/>
      <c r="X364" s="53"/>
      <c r="Y364" s="53"/>
    </row>
    <row r="365" spans="1:25" ht="13.5" x14ac:dyDescent="0.25">
      <c r="A365" s="53"/>
      <c r="B365" s="53"/>
      <c r="C365" s="53"/>
      <c r="E365" s="53"/>
      <c r="F365" s="53"/>
      <c r="G365" s="53"/>
      <c r="M365" s="53"/>
      <c r="N365" s="53"/>
      <c r="O365" s="53"/>
      <c r="Q365" s="53"/>
      <c r="R365" s="53"/>
      <c r="S365" s="53"/>
      <c r="T365" s="53"/>
      <c r="U365" s="53"/>
      <c r="V365" s="53"/>
      <c r="W365" s="53"/>
      <c r="X365" s="53"/>
      <c r="Y365" s="53"/>
    </row>
    <row r="366" spans="1:25" ht="13.5" x14ac:dyDescent="0.25">
      <c r="A366" s="53"/>
      <c r="B366" s="53"/>
      <c r="C366" s="53"/>
      <c r="E366" s="53"/>
      <c r="F366" s="53"/>
      <c r="G366" s="53"/>
      <c r="M366" s="53"/>
      <c r="N366" s="53"/>
      <c r="O366" s="53"/>
      <c r="Q366" s="53"/>
      <c r="R366" s="53"/>
      <c r="S366" s="53"/>
      <c r="T366" s="53"/>
      <c r="U366" s="53"/>
      <c r="V366" s="53"/>
      <c r="W366" s="53"/>
      <c r="X366" s="53"/>
      <c r="Y366" s="53"/>
    </row>
    <row r="367" spans="1:25" ht="13.5" x14ac:dyDescent="0.25">
      <c r="A367" s="53"/>
      <c r="B367" s="53"/>
      <c r="C367" s="53"/>
      <c r="E367" s="53"/>
      <c r="F367" s="53"/>
      <c r="G367" s="53"/>
      <c r="M367" s="53"/>
      <c r="N367" s="53"/>
      <c r="O367" s="53"/>
      <c r="Q367" s="53"/>
      <c r="R367" s="53"/>
      <c r="S367" s="53"/>
      <c r="T367" s="53"/>
      <c r="U367" s="53"/>
      <c r="V367" s="53"/>
      <c r="W367" s="53"/>
      <c r="X367" s="53"/>
      <c r="Y367" s="53"/>
    </row>
    <row r="368" spans="1:25" ht="13.5" x14ac:dyDescent="0.25">
      <c r="A368" s="53"/>
      <c r="B368" s="53"/>
      <c r="C368" s="53"/>
      <c r="E368" s="53"/>
      <c r="F368" s="53"/>
      <c r="G368" s="53"/>
      <c r="M368" s="53"/>
      <c r="N368" s="53"/>
      <c r="O368" s="53"/>
      <c r="Q368" s="53"/>
      <c r="R368" s="53"/>
      <c r="S368" s="53"/>
      <c r="T368" s="53"/>
      <c r="U368" s="53"/>
      <c r="V368" s="53"/>
      <c r="W368" s="53"/>
      <c r="X368" s="53"/>
      <c r="Y368" s="53"/>
    </row>
    <row r="369" spans="1:25" ht="13.5" x14ac:dyDescent="0.25">
      <c r="A369" s="53"/>
      <c r="B369" s="53"/>
      <c r="C369" s="53"/>
      <c r="E369" s="53"/>
      <c r="F369" s="53"/>
      <c r="G369" s="53"/>
      <c r="M369" s="53"/>
      <c r="N369" s="53"/>
      <c r="O369" s="53"/>
      <c r="Q369" s="53"/>
      <c r="R369" s="53"/>
      <c r="S369" s="53"/>
      <c r="T369" s="53"/>
      <c r="U369" s="53"/>
      <c r="V369" s="53"/>
      <c r="W369" s="53"/>
      <c r="X369" s="53"/>
      <c r="Y369" s="53"/>
    </row>
    <row r="370" spans="1:25" ht="13.5" x14ac:dyDescent="0.25">
      <c r="A370" s="53"/>
      <c r="B370" s="53"/>
      <c r="C370" s="53"/>
      <c r="E370" s="53"/>
      <c r="F370" s="53"/>
      <c r="G370" s="53"/>
      <c r="M370" s="53"/>
      <c r="N370" s="53"/>
      <c r="O370" s="53"/>
      <c r="Q370" s="53"/>
      <c r="R370" s="53"/>
      <c r="S370" s="53"/>
      <c r="T370" s="53"/>
      <c r="U370" s="53"/>
      <c r="V370" s="53"/>
      <c r="W370" s="53"/>
      <c r="X370" s="53"/>
      <c r="Y370" s="53"/>
    </row>
    <row r="371" spans="1:25" ht="13.5" x14ac:dyDescent="0.25">
      <c r="A371" s="53"/>
      <c r="B371" s="53"/>
      <c r="C371" s="53"/>
      <c r="E371" s="53"/>
      <c r="F371" s="53"/>
      <c r="G371" s="53"/>
      <c r="M371" s="53"/>
      <c r="N371" s="53"/>
      <c r="O371" s="53"/>
      <c r="Q371" s="53"/>
      <c r="R371" s="53"/>
      <c r="S371" s="53"/>
      <c r="T371" s="53"/>
      <c r="U371" s="53"/>
      <c r="V371" s="53"/>
      <c r="W371" s="53"/>
      <c r="X371" s="53"/>
      <c r="Y371" s="53"/>
    </row>
    <row r="372" spans="1:25" ht="13.5" x14ac:dyDescent="0.25">
      <c r="A372" s="53"/>
      <c r="B372" s="53"/>
      <c r="C372" s="53"/>
      <c r="E372" s="53"/>
      <c r="F372" s="53"/>
      <c r="G372" s="53"/>
      <c r="M372" s="53"/>
      <c r="N372" s="53"/>
      <c r="O372" s="53"/>
      <c r="Q372" s="53"/>
      <c r="R372" s="53"/>
      <c r="S372" s="53"/>
      <c r="T372" s="53"/>
      <c r="U372" s="53"/>
      <c r="V372" s="53"/>
      <c r="W372" s="53"/>
      <c r="X372" s="53"/>
      <c r="Y372" s="53"/>
    </row>
    <row r="373" spans="1:25" ht="13.5" x14ac:dyDescent="0.25">
      <c r="A373" s="53"/>
      <c r="B373" s="53"/>
      <c r="C373" s="53"/>
      <c r="E373" s="53"/>
      <c r="F373" s="53"/>
      <c r="G373" s="53"/>
      <c r="M373" s="53"/>
      <c r="N373" s="53"/>
      <c r="O373" s="53"/>
      <c r="Q373" s="53"/>
      <c r="R373" s="53"/>
      <c r="S373" s="53"/>
      <c r="T373" s="53"/>
      <c r="U373" s="53"/>
      <c r="V373" s="53"/>
      <c r="W373" s="53"/>
      <c r="X373" s="53"/>
      <c r="Y373" s="53"/>
    </row>
    <row r="374" spans="1:25" ht="13.5" x14ac:dyDescent="0.25">
      <c r="A374" s="53"/>
      <c r="B374" s="53"/>
      <c r="C374" s="53"/>
      <c r="E374" s="53"/>
      <c r="F374" s="53"/>
      <c r="G374" s="53"/>
      <c r="M374" s="53"/>
      <c r="N374" s="53"/>
      <c r="O374" s="53"/>
      <c r="Q374" s="53"/>
      <c r="R374" s="53"/>
      <c r="S374" s="53"/>
      <c r="T374" s="53"/>
      <c r="U374" s="53"/>
      <c r="V374" s="53"/>
      <c r="W374" s="53"/>
      <c r="X374" s="53"/>
      <c r="Y374" s="53"/>
    </row>
    <row r="375" spans="1:25" ht="13.5" x14ac:dyDescent="0.25">
      <c r="A375" s="53"/>
      <c r="B375" s="53"/>
      <c r="C375" s="53"/>
      <c r="E375" s="53"/>
      <c r="F375" s="53"/>
      <c r="G375" s="53"/>
      <c r="M375" s="53"/>
      <c r="N375" s="53"/>
      <c r="O375" s="53"/>
      <c r="Q375" s="53"/>
      <c r="R375" s="53"/>
      <c r="S375" s="53"/>
      <c r="T375" s="53"/>
      <c r="U375" s="53"/>
      <c r="V375" s="53"/>
      <c r="W375" s="53"/>
      <c r="X375" s="53"/>
      <c r="Y375" s="53"/>
    </row>
    <row r="376" spans="1:25" ht="13.5" x14ac:dyDescent="0.25">
      <c r="A376" s="53"/>
      <c r="B376" s="53"/>
      <c r="C376" s="53"/>
      <c r="E376" s="53"/>
      <c r="F376" s="53"/>
      <c r="G376" s="53"/>
      <c r="M376" s="53"/>
      <c r="N376" s="53"/>
      <c r="O376" s="53"/>
      <c r="Q376" s="53"/>
      <c r="R376" s="53"/>
      <c r="S376" s="53"/>
      <c r="T376" s="53"/>
      <c r="U376" s="53"/>
      <c r="V376" s="53"/>
      <c r="W376" s="53"/>
      <c r="X376" s="53"/>
      <c r="Y376" s="53"/>
    </row>
    <row r="377" spans="1:25" ht="13.5" x14ac:dyDescent="0.25">
      <c r="A377" s="53"/>
      <c r="B377" s="53"/>
      <c r="C377" s="53"/>
      <c r="E377" s="53"/>
      <c r="F377" s="53"/>
      <c r="G377" s="53"/>
      <c r="M377" s="53"/>
      <c r="N377" s="53"/>
      <c r="O377" s="53"/>
      <c r="Q377" s="53"/>
      <c r="R377" s="53"/>
      <c r="S377" s="53"/>
      <c r="T377" s="53"/>
      <c r="U377" s="53"/>
      <c r="V377" s="53"/>
      <c r="W377" s="53"/>
      <c r="X377" s="53"/>
      <c r="Y377" s="53"/>
    </row>
    <row r="378" spans="1:25" ht="13.5" x14ac:dyDescent="0.25">
      <c r="A378" s="53"/>
      <c r="B378" s="53"/>
      <c r="C378" s="53"/>
      <c r="E378" s="53"/>
      <c r="F378" s="53"/>
      <c r="G378" s="53"/>
      <c r="M378" s="53"/>
      <c r="N378" s="53"/>
      <c r="O378" s="53"/>
      <c r="Q378" s="53"/>
      <c r="R378" s="53"/>
      <c r="S378" s="53"/>
      <c r="T378" s="53"/>
      <c r="U378" s="53"/>
      <c r="V378" s="53"/>
      <c r="W378" s="53"/>
      <c r="X378" s="53"/>
      <c r="Y378" s="53"/>
    </row>
    <row r="379" spans="1:25" ht="13.5" x14ac:dyDescent="0.25">
      <c r="A379" s="53"/>
      <c r="B379" s="53"/>
      <c r="C379" s="53"/>
      <c r="E379" s="53"/>
      <c r="F379" s="53"/>
      <c r="G379" s="53"/>
      <c r="M379" s="53"/>
      <c r="N379" s="53"/>
      <c r="O379" s="53"/>
      <c r="Q379" s="53"/>
      <c r="R379" s="53"/>
      <c r="S379" s="53"/>
      <c r="T379" s="53"/>
      <c r="U379" s="53"/>
      <c r="V379" s="53"/>
      <c r="W379" s="53"/>
      <c r="X379" s="53"/>
      <c r="Y379" s="53"/>
    </row>
    <row r="380" spans="1:25" ht="13.5" x14ac:dyDescent="0.25">
      <c r="A380" s="53"/>
      <c r="B380" s="53"/>
      <c r="C380" s="53"/>
      <c r="E380" s="53"/>
      <c r="F380" s="53"/>
      <c r="G380" s="53"/>
      <c r="M380" s="53"/>
      <c r="N380" s="53"/>
      <c r="O380" s="53"/>
      <c r="Q380" s="53"/>
      <c r="R380" s="53"/>
      <c r="S380" s="53"/>
      <c r="T380" s="53"/>
      <c r="U380" s="53"/>
      <c r="V380" s="53"/>
      <c r="W380" s="53"/>
      <c r="X380" s="53"/>
      <c r="Y380" s="53"/>
    </row>
    <row r="381" spans="1:25" ht="13.5" x14ac:dyDescent="0.25">
      <c r="A381" s="53"/>
      <c r="B381" s="53"/>
      <c r="C381" s="53"/>
      <c r="E381" s="53"/>
      <c r="F381" s="53"/>
      <c r="G381" s="53"/>
      <c r="M381" s="53"/>
      <c r="N381" s="53"/>
      <c r="O381" s="53"/>
      <c r="Q381" s="53"/>
      <c r="R381" s="53"/>
      <c r="S381" s="53"/>
      <c r="T381" s="53"/>
      <c r="U381" s="53"/>
      <c r="V381" s="53"/>
      <c r="W381" s="53"/>
      <c r="X381" s="53"/>
      <c r="Y381" s="53"/>
    </row>
    <row r="382" spans="1:25" ht="13.5" x14ac:dyDescent="0.25">
      <c r="A382" s="53"/>
      <c r="B382" s="53"/>
      <c r="C382" s="53"/>
      <c r="E382" s="53"/>
      <c r="F382" s="53"/>
      <c r="G382" s="53"/>
      <c r="M382" s="53"/>
      <c r="N382" s="53"/>
      <c r="O382" s="53"/>
      <c r="Q382" s="53"/>
      <c r="R382" s="53"/>
      <c r="S382" s="53"/>
      <c r="T382" s="53"/>
      <c r="U382" s="53"/>
      <c r="V382" s="53"/>
      <c r="W382" s="53"/>
      <c r="X382" s="53"/>
      <c r="Y382" s="53"/>
    </row>
    <row r="383" spans="1:25" ht="13.5" x14ac:dyDescent="0.25">
      <c r="A383" s="53"/>
      <c r="B383" s="53"/>
      <c r="C383" s="53"/>
      <c r="E383" s="53"/>
      <c r="F383" s="53"/>
      <c r="G383" s="53"/>
      <c r="M383" s="53"/>
      <c r="N383" s="53"/>
      <c r="O383" s="53"/>
      <c r="Q383" s="53"/>
      <c r="R383" s="53"/>
      <c r="S383" s="53"/>
      <c r="T383" s="53"/>
      <c r="U383" s="53"/>
      <c r="V383" s="53"/>
      <c r="W383" s="53"/>
      <c r="X383" s="53"/>
      <c r="Y383" s="53"/>
    </row>
    <row r="384" spans="1:25" ht="13.5" x14ac:dyDescent="0.25">
      <c r="A384" s="53"/>
      <c r="B384" s="53"/>
      <c r="C384" s="53"/>
      <c r="E384" s="53"/>
      <c r="F384" s="53"/>
      <c r="G384" s="53"/>
      <c r="M384" s="53"/>
      <c r="N384" s="53"/>
      <c r="O384" s="53"/>
      <c r="Q384" s="53"/>
      <c r="R384" s="53"/>
      <c r="S384" s="53"/>
      <c r="T384" s="53"/>
      <c r="U384" s="53"/>
      <c r="V384" s="53"/>
      <c r="W384" s="53"/>
      <c r="X384" s="53"/>
      <c r="Y384" s="53"/>
    </row>
    <row r="385" spans="1:25" ht="13.5" x14ac:dyDescent="0.25">
      <c r="A385" s="53"/>
      <c r="B385" s="53"/>
      <c r="C385" s="53"/>
      <c r="E385" s="53"/>
      <c r="F385" s="53"/>
      <c r="G385" s="53"/>
      <c r="M385" s="53"/>
      <c r="N385" s="53"/>
      <c r="O385" s="53"/>
      <c r="Q385" s="53"/>
      <c r="R385" s="53"/>
      <c r="S385" s="53"/>
      <c r="T385" s="53"/>
      <c r="U385" s="53"/>
      <c r="V385" s="53"/>
      <c r="W385" s="53"/>
      <c r="X385" s="53"/>
      <c r="Y385" s="53"/>
    </row>
    <row r="386" spans="1:25" ht="13.5" x14ac:dyDescent="0.25">
      <c r="A386" s="53"/>
      <c r="B386" s="53"/>
      <c r="C386" s="53"/>
      <c r="E386" s="53"/>
      <c r="F386" s="53"/>
      <c r="G386" s="53"/>
      <c r="M386" s="53"/>
      <c r="N386" s="53"/>
      <c r="O386" s="53"/>
      <c r="Q386" s="53"/>
      <c r="R386" s="53"/>
      <c r="S386" s="53"/>
      <c r="T386" s="53"/>
      <c r="U386" s="53"/>
      <c r="V386" s="53"/>
      <c r="W386" s="53"/>
      <c r="X386" s="53"/>
      <c r="Y386" s="53"/>
    </row>
    <row r="387" spans="1:25" ht="13.5" x14ac:dyDescent="0.25">
      <c r="A387" s="53"/>
      <c r="B387" s="53"/>
      <c r="C387" s="53"/>
      <c r="E387" s="53"/>
      <c r="F387" s="53"/>
      <c r="G387" s="53"/>
      <c r="M387" s="53"/>
      <c r="N387" s="53"/>
      <c r="O387" s="53"/>
      <c r="Q387" s="53"/>
      <c r="R387" s="53"/>
      <c r="S387" s="53"/>
      <c r="T387" s="53"/>
      <c r="U387" s="53"/>
      <c r="V387" s="53"/>
      <c r="W387" s="53"/>
      <c r="X387" s="53"/>
      <c r="Y387" s="53"/>
    </row>
    <row r="388" spans="1:25" ht="13.5" x14ac:dyDescent="0.25">
      <c r="A388" s="53"/>
      <c r="B388" s="53"/>
      <c r="C388" s="53"/>
      <c r="E388" s="53"/>
      <c r="F388" s="53"/>
      <c r="G388" s="53"/>
      <c r="M388" s="53"/>
      <c r="N388" s="53"/>
      <c r="O388" s="53"/>
      <c r="Q388" s="53"/>
      <c r="R388" s="53"/>
      <c r="S388" s="53"/>
      <c r="T388" s="53"/>
      <c r="U388" s="53"/>
      <c r="V388" s="53"/>
      <c r="W388" s="53"/>
      <c r="X388" s="53"/>
      <c r="Y388" s="53"/>
    </row>
    <row r="389" spans="1:25" ht="13.5" x14ac:dyDescent="0.25">
      <c r="A389" s="53"/>
      <c r="B389" s="53"/>
      <c r="C389" s="53"/>
      <c r="E389" s="53"/>
      <c r="F389" s="53"/>
      <c r="G389" s="53"/>
      <c r="M389" s="53"/>
      <c r="N389" s="53"/>
      <c r="O389" s="53"/>
      <c r="Q389" s="53"/>
      <c r="R389" s="53"/>
      <c r="S389" s="53"/>
      <c r="T389" s="53"/>
      <c r="U389" s="53"/>
      <c r="V389" s="53"/>
      <c r="W389" s="53"/>
      <c r="X389" s="53"/>
      <c r="Y389" s="53"/>
    </row>
    <row r="390" spans="1:25" ht="13.5" x14ac:dyDescent="0.25">
      <c r="A390" s="53"/>
      <c r="B390" s="53"/>
      <c r="C390" s="53"/>
      <c r="E390" s="53"/>
      <c r="F390" s="53"/>
      <c r="G390" s="53"/>
      <c r="M390" s="53"/>
      <c r="N390" s="53"/>
      <c r="O390" s="53"/>
      <c r="Q390" s="53"/>
      <c r="R390" s="53"/>
      <c r="S390" s="53"/>
      <c r="T390" s="53"/>
      <c r="U390" s="53"/>
      <c r="V390" s="53"/>
      <c r="W390" s="53"/>
      <c r="X390" s="53"/>
      <c r="Y390" s="53"/>
    </row>
    <row r="391" spans="1:25" ht="13.5" x14ac:dyDescent="0.25">
      <c r="A391" s="53"/>
      <c r="B391" s="53"/>
      <c r="C391" s="53"/>
      <c r="E391" s="53"/>
      <c r="F391" s="53"/>
      <c r="G391" s="53"/>
      <c r="M391" s="53"/>
      <c r="N391" s="53"/>
      <c r="O391" s="53"/>
      <c r="Q391" s="53"/>
      <c r="R391" s="53"/>
      <c r="S391" s="53"/>
      <c r="T391" s="53"/>
      <c r="U391" s="53"/>
      <c r="V391" s="53"/>
      <c r="W391" s="53"/>
      <c r="X391" s="53"/>
      <c r="Y391" s="53"/>
    </row>
    <row r="392" spans="1:25" ht="13.5" x14ac:dyDescent="0.25">
      <c r="A392" s="53"/>
      <c r="B392" s="53"/>
      <c r="C392" s="53"/>
      <c r="E392" s="53"/>
      <c r="F392" s="53"/>
      <c r="G392" s="53"/>
      <c r="M392" s="53"/>
      <c r="N392" s="53"/>
      <c r="O392" s="53"/>
      <c r="Q392" s="53"/>
      <c r="R392" s="53"/>
      <c r="S392" s="53"/>
      <c r="T392" s="53"/>
      <c r="U392" s="53"/>
      <c r="V392" s="53"/>
      <c r="W392" s="53"/>
      <c r="X392" s="53"/>
      <c r="Y392" s="53"/>
    </row>
    <row r="393" spans="1:25" ht="13.5" x14ac:dyDescent="0.25">
      <c r="A393" s="53"/>
      <c r="B393" s="53"/>
      <c r="C393" s="53"/>
      <c r="E393" s="53"/>
      <c r="F393" s="53"/>
      <c r="G393" s="53"/>
      <c r="M393" s="53"/>
      <c r="N393" s="53"/>
      <c r="O393" s="53"/>
      <c r="Q393" s="53"/>
      <c r="R393" s="53"/>
      <c r="S393" s="53"/>
      <c r="T393" s="53"/>
      <c r="U393" s="53"/>
      <c r="V393" s="53"/>
      <c r="W393" s="53"/>
      <c r="X393" s="53"/>
      <c r="Y393" s="53"/>
    </row>
    <row r="394" spans="1:25" ht="13.5" x14ac:dyDescent="0.25">
      <c r="A394" s="53"/>
      <c r="B394" s="53"/>
      <c r="C394" s="53"/>
      <c r="E394" s="53"/>
      <c r="F394" s="53"/>
      <c r="G394" s="53"/>
      <c r="M394" s="53"/>
      <c r="N394" s="53"/>
      <c r="O394" s="53"/>
      <c r="Q394" s="53"/>
      <c r="R394" s="53"/>
      <c r="S394" s="53"/>
      <c r="T394" s="53"/>
      <c r="U394" s="53"/>
      <c r="V394" s="53"/>
      <c r="W394" s="53"/>
      <c r="X394" s="53"/>
      <c r="Y394" s="53"/>
    </row>
    <row r="395" spans="1:25" ht="13.5" x14ac:dyDescent="0.25">
      <c r="A395" s="53"/>
      <c r="B395" s="53"/>
      <c r="C395" s="53"/>
      <c r="E395" s="53"/>
      <c r="F395" s="53"/>
      <c r="G395" s="53"/>
      <c r="M395" s="53"/>
      <c r="N395" s="53"/>
      <c r="O395" s="53"/>
      <c r="Q395" s="53"/>
      <c r="R395" s="53"/>
      <c r="S395" s="53"/>
      <c r="T395" s="53"/>
      <c r="U395" s="53"/>
      <c r="V395" s="53"/>
      <c r="W395" s="53"/>
      <c r="X395" s="53"/>
      <c r="Y395" s="53"/>
    </row>
    <row r="396" spans="1:25" ht="13.5" x14ac:dyDescent="0.25">
      <c r="A396" s="53"/>
      <c r="B396" s="53"/>
      <c r="C396" s="53"/>
      <c r="E396" s="53"/>
      <c r="F396" s="53"/>
      <c r="G396" s="53"/>
      <c r="M396" s="53"/>
      <c r="N396" s="53"/>
      <c r="O396" s="53"/>
      <c r="Q396" s="53"/>
      <c r="R396" s="53"/>
      <c r="S396" s="53"/>
      <c r="T396" s="53"/>
      <c r="U396" s="53"/>
      <c r="V396" s="53"/>
      <c r="W396" s="53"/>
      <c r="X396" s="53"/>
      <c r="Y396" s="53"/>
    </row>
    <row r="397" spans="1:25" ht="13.5" x14ac:dyDescent="0.25">
      <c r="A397" s="53"/>
      <c r="B397" s="53"/>
      <c r="C397" s="53"/>
      <c r="E397" s="53"/>
      <c r="F397" s="53"/>
      <c r="G397" s="53"/>
      <c r="M397" s="53"/>
      <c r="N397" s="53"/>
      <c r="O397" s="53"/>
      <c r="Q397" s="53"/>
      <c r="R397" s="53"/>
      <c r="S397" s="53"/>
      <c r="T397" s="53"/>
      <c r="U397" s="53"/>
      <c r="V397" s="53"/>
      <c r="W397" s="53"/>
      <c r="X397" s="53"/>
      <c r="Y397" s="53"/>
    </row>
    <row r="398" spans="1:25" ht="13.5" x14ac:dyDescent="0.25">
      <c r="A398" s="53"/>
      <c r="B398" s="53"/>
      <c r="C398" s="53"/>
      <c r="E398" s="53"/>
      <c r="F398" s="53"/>
      <c r="G398" s="53"/>
      <c r="M398" s="53"/>
      <c r="N398" s="53"/>
      <c r="O398" s="53"/>
      <c r="Q398" s="53"/>
      <c r="R398" s="53"/>
      <c r="S398" s="53"/>
      <c r="T398" s="53"/>
      <c r="U398" s="53"/>
      <c r="V398" s="53"/>
      <c r="W398" s="53"/>
      <c r="X398" s="53"/>
      <c r="Y398" s="53"/>
    </row>
    <row r="399" spans="1:25" ht="13.5" x14ac:dyDescent="0.25">
      <c r="A399" s="53"/>
      <c r="B399" s="53"/>
      <c r="C399" s="53"/>
      <c r="E399" s="53"/>
      <c r="F399" s="53"/>
      <c r="G399" s="53"/>
      <c r="M399" s="53"/>
      <c r="N399" s="53"/>
      <c r="O399" s="53"/>
      <c r="Q399" s="53"/>
      <c r="R399" s="53"/>
      <c r="S399" s="53"/>
      <c r="T399" s="53"/>
      <c r="U399" s="53"/>
      <c r="V399" s="53"/>
      <c r="W399" s="53"/>
      <c r="X399" s="53"/>
      <c r="Y399" s="53"/>
    </row>
    <row r="400" spans="1:25" ht="13.5" x14ac:dyDescent="0.25">
      <c r="A400" s="53"/>
      <c r="B400" s="53"/>
      <c r="C400" s="53"/>
      <c r="E400" s="53"/>
      <c r="F400" s="53"/>
      <c r="G400" s="53"/>
      <c r="M400" s="53"/>
      <c r="N400" s="53"/>
      <c r="O400" s="53"/>
      <c r="Q400" s="53"/>
      <c r="R400" s="53"/>
      <c r="S400" s="53"/>
      <c r="T400" s="53"/>
      <c r="U400" s="53"/>
      <c r="V400" s="53"/>
      <c r="W400" s="53"/>
      <c r="X400" s="53"/>
      <c r="Y400" s="53"/>
    </row>
    <row r="401" spans="1:25" ht="13.5" x14ac:dyDescent="0.25">
      <c r="A401" s="53"/>
      <c r="B401" s="53"/>
      <c r="C401" s="53"/>
      <c r="E401" s="53"/>
      <c r="F401" s="53"/>
      <c r="G401" s="53"/>
      <c r="M401" s="53"/>
      <c r="N401" s="53"/>
      <c r="O401" s="53"/>
      <c r="Q401" s="53"/>
      <c r="R401" s="53"/>
      <c r="S401" s="53"/>
      <c r="T401" s="53"/>
      <c r="U401" s="53"/>
      <c r="V401" s="53"/>
      <c r="W401" s="53"/>
      <c r="X401" s="53"/>
      <c r="Y401" s="53"/>
    </row>
    <row r="402" spans="1:25" ht="13.5" x14ac:dyDescent="0.25">
      <c r="A402" s="53"/>
      <c r="B402" s="53"/>
      <c r="C402" s="53"/>
      <c r="E402" s="53"/>
      <c r="F402" s="53"/>
      <c r="G402" s="53"/>
      <c r="M402" s="53"/>
      <c r="N402" s="53"/>
      <c r="O402" s="53"/>
      <c r="Q402" s="53"/>
      <c r="R402" s="53"/>
      <c r="S402" s="53"/>
      <c r="T402" s="53"/>
      <c r="U402" s="53"/>
      <c r="V402" s="53"/>
      <c r="W402" s="53"/>
      <c r="X402" s="53"/>
      <c r="Y402" s="53"/>
    </row>
    <row r="403" spans="1:25" ht="13.5" x14ac:dyDescent="0.25">
      <c r="A403" s="53"/>
      <c r="B403" s="53"/>
      <c r="C403" s="53"/>
      <c r="E403" s="53"/>
      <c r="F403" s="53"/>
      <c r="G403" s="53"/>
      <c r="M403" s="53"/>
      <c r="N403" s="53"/>
      <c r="O403" s="53"/>
      <c r="Q403" s="53"/>
      <c r="R403" s="53"/>
      <c r="S403" s="53"/>
      <c r="T403" s="53"/>
      <c r="U403" s="53"/>
      <c r="V403" s="53"/>
      <c r="W403" s="53"/>
      <c r="X403" s="53"/>
      <c r="Y403" s="53"/>
    </row>
    <row r="404" spans="1:25" ht="13.5" x14ac:dyDescent="0.25">
      <c r="A404" s="53"/>
      <c r="B404" s="53"/>
      <c r="C404" s="53"/>
      <c r="E404" s="53"/>
      <c r="F404" s="53"/>
      <c r="G404" s="53"/>
      <c r="M404" s="53"/>
      <c r="N404" s="53"/>
      <c r="O404" s="53"/>
      <c r="Q404" s="53"/>
      <c r="R404" s="53"/>
      <c r="S404" s="53"/>
      <c r="T404" s="53"/>
      <c r="U404" s="53"/>
      <c r="V404" s="53"/>
      <c r="W404" s="53"/>
      <c r="X404" s="53"/>
      <c r="Y404" s="53"/>
    </row>
    <row r="405" spans="1:25" ht="13.5" x14ac:dyDescent="0.25">
      <c r="A405" s="53"/>
      <c r="B405" s="53"/>
      <c r="C405" s="53"/>
      <c r="E405" s="53"/>
      <c r="F405" s="53"/>
      <c r="G405" s="53"/>
      <c r="M405" s="53"/>
      <c r="N405" s="53"/>
      <c r="O405" s="53"/>
      <c r="Q405" s="53"/>
      <c r="R405" s="53"/>
      <c r="S405" s="53"/>
      <c r="T405" s="53"/>
      <c r="U405" s="53"/>
      <c r="V405" s="53"/>
      <c r="W405" s="53"/>
      <c r="X405" s="53"/>
      <c r="Y405" s="53"/>
    </row>
    <row r="406" spans="1:25" ht="13.5" x14ac:dyDescent="0.25">
      <c r="A406" s="53"/>
      <c r="B406" s="53"/>
      <c r="C406" s="53"/>
      <c r="E406" s="53"/>
      <c r="F406" s="53"/>
      <c r="G406" s="53"/>
      <c r="M406" s="53"/>
      <c r="N406" s="53"/>
      <c r="O406" s="53"/>
      <c r="Q406" s="53"/>
      <c r="R406" s="53"/>
      <c r="S406" s="53"/>
      <c r="T406" s="53"/>
      <c r="U406" s="53"/>
      <c r="V406" s="53"/>
      <c r="W406" s="53"/>
      <c r="X406" s="53"/>
      <c r="Y406" s="53"/>
    </row>
    <row r="407" spans="1:25" ht="13.5" x14ac:dyDescent="0.25">
      <c r="A407" s="53"/>
      <c r="B407" s="53"/>
      <c r="C407" s="53"/>
      <c r="E407" s="53"/>
      <c r="F407" s="53"/>
      <c r="G407" s="53"/>
      <c r="M407" s="53"/>
      <c r="N407" s="53"/>
      <c r="O407" s="53"/>
      <c r="Q407" s="53"/>
      <c r="R407" s="53"/>
      <c r="S407" s="53"/>
      <c r="T407" s="53"/>
      <c r="U407" s="53"/>
      <c r="V407" s="53"/>
      <c r="W407" s="53"/>
      <c r="X407" s="53"/>
      <c r="Y407" s="53"/>
    </row>
    <row r="408" spans="1:25" ht="13.5" x14ac:dyDescent="0.25">
      <c r="A408" s="53"/>
      <c r="B408" s="53"/>
      <c r="C408" s="53"/>
      <c r="E408" s="53"/>
      <c r="F408" s="53"/>
      <c r="G408" s="53"/>
      <c r="M408" s="53"/>
      <c r="N408" s="53"/>
      <c r="O408" s="53"/>
      <c r="Q408" s="53"/>
      <c r="R408" s="53"/>
      <c r="S408" s="53"/>
      <c r="T408" s="53"/>
      <c r="U408" s="53"/>
      <c r="V408" s="53"/>
      <c r="W408" s="53"/>
      <c r="X408" s="53"/>
      <c r="Y408" s="53"/>
    </row>
    <row r="409" spans="1:25" ht="13.5" x14ac:dyDescent="0.25">
      <c r="A409" s="53"/>
      <c r="B409" s="53"/>
      <c r="C409" s="53"/>
      <c r="E409" s="53"/>
      <c r="F409" s="53"/>
      <c r="G409" s="53"/>
      <c r="M409" s="53"/>
      <c r="N409" s="53"/>
      <c r="O409" s="53"/>
      <c r="Q409" s="53"/>
      <c r="R409" s="53"/>
      <c r="S409" s="53"/>
      <c r="T409" s="53"/>
      <c r="U409" s="53"/>
      <c r="V409" s="53"/>
      <c r="W409" s="53"/>
      <c r="X409" s="53"/>
      <c r="Y409" s="53"/>
    </row>
    <row r="410" spans="1:25" ht="13.5" x14ac:dyDescent="0.25">
      <c r="A410" s="53"/>
      <c r="B410" s="53"/>
      <c r="C410" s="53"/>
      <c r="E410" s="53"/>
      <c r="F410" s="53"/>
      <c r="G410" s="53"/>
      <c r="M410" s="53"/>
      <c r="N410" s="53"/>
      <c r="O410" s="53"/>
      <c r="Q410" s="53"/>
      <c r="R410" s="53"/>
      <c r="S410" s="53"/>
      <c r="T410" s="53"/>
      <c r="U410" s="53"/>
      <c r="V410" s="53"/>
      <c r="W410" s="53"/>
      <c r="X410" s="53"/>
      <c r="Y410" s="53"/>
    </row>
    <row r="411" spans="1:25" ht="13.5" x14ac:dyDescent="0.25">
      <c r="A411" s="53"/>
      <c r="B411" s="53"/>
      <c r="C411" s="53"/>
      <c r="E411" s="53"/>
      <c r="F411" s="53"/>
      <c r="G411" s="53"/>
      <c r="M411" s="53"/>
      <c r="N411" s="53"/>
      <c r="O411" s="53"/>
      <c r="Q411" s="53"/>
      <c r="R411" s="53"/>
      <c r="S411" s="53"/>
      <c r="T411" s="53"/>
      <c r="U411" s="53"/>
      <c r="V411" s="53"/>
      <c r="W411" s="53"/>
      <c r="X411" s="53"/>
      <c r="Y411" s="53"/>
    </row>
    <row r="412" spans="1:25" ht="13.5" x14ac:dyDescent="0.25">
      <c r="A412" s="53"/>
      <c r="B412" s="53"/>
      <c r="C412" s="53"/>
      <c r="E412" s="53"/>
      <c r="F412" s="53"/>
      <c r="G412" s="53"/>
      <c r="M412" s="53"/>
      <c r="N412" s="53"/>
      <c r="O412" s="53"/>
      <c r="Q412" s="53"/>
      <c r="R412" s="53"/>
      <c r="S412" s="53"/>
      <c r="T412" s="53"/>
      <c r="U412" s="53"/>
      <c r="V412" s="53"/>
      <c r="W412" s="53"/>
      <c r="X412" s="53"/>
      <c r="Y412" s="53"/>
    </row>
    <row r="413" spans="1:25" ht="13.5" x14ac:dyDescent="0.25">
      <c r="A413" s="53"/>
      <c r="B413" s="53"/>
      <c r="C413" s="53"/>
      <c r="E413" s="53"/>
      <c r="F413" s="53"/>
      <c r="G413" s="53"/>
      <c r="M413" s="53"/>
      <c r="N413" s="53"/>
      <c r="O413" s="53"/>
      <c r="Q413" s="53"/>
      <c r="R413" s="53"/>
      <c r="S413" s="53"/>
      <c r="T413" s="53"/>
      <c r="U413" s="53"/>
      <c r="V413" s="53"/>
      <c r="W413" s="53"/>
      <c r="X413" s="53"/>
      <c r="Y413" s="53"/>
    </row>
    <row r="414" spans="1:25" ht="13.5" x14ac:dyDescent="0.25">
      <c r="A414" s="53"/>
      <c r="B414" s="53"/>
      <c r="C414" s="53"/>
      <c r="E414" s="53"/>
      <c r="F414" s="53"/>
      <c r="G414" s="53"/>
      <c r="M414" s="53"/>
      <c r="N414" s="53"/>
      <c r="O414" s="53"/>
      <c r="Q414" s="53"/>
      <c r="R414" s="53"/>
      <c r="S414" s="53"/>
      <c r="T414" s="53"/>
      <c r="U414" s="53"/>
      <c r="V414" s="53"/>
      <c r="W414" s="53"/>
      <c r="X414" s="53"/>
      <c r="Y414" s="53"/>
    </row>
    <row r="415" spans="1:25" ht="13.5" x14ac:dyDescent="0.25">
      <c r="A415" s="53"/>
      <c r="B415" s="53"/>
      <c r="C415" s="53"/>
      <c r="E415" s="53"/>
      <c r="F415" s="53"/>
      <c r="G415" s="53"/>
      <c r="M415" s="53"/>
      <c r="N415" s="53"/>
      <c r="O415" s="53"/>
      <c r="Q415" s="53"/>
      <c r="R415" s="53"/>
      <c r="S415" s="53"/>
      <c r="T415" s="53"/>
      <c r="U415" s="53"/>
      <c r="V415" s="53"/>
      <c r="W415" s="53"/>
      <c r="X415" s="53"/>
      <c r="Y415" s="53"/>
    </row>
    <row r="416" spans="1:25" ht="13.5" x14ac:dyDescent="0.25">
      <c r="A416" s="53"/>
      <c r="B416" s="53"/>
      <c r="C416" s="53"/>
      <c r="E416" s="53"/>
      <c r="F416" s="53"/>
      <c r="G416" s="53"/>
      <c r="M416" s="53"/>
      <c r="N416" s="53"/>
      <c r="O416" s="53"/>
      <c r="Q416" s="53"/>
      <c r="R416" s="53"/>
      <c r="S416" s="53"/>
      <c r="T416" s="53"/>
      <c r="U416" s="53"/>
      <c r="V416" s="53"/>
      <c r="W416" s="53"/>
      <c r="X416" s="53"/>
      <c r="Y416" s="53"/>
    </row>
    <row r="417" spans="1:25" ht="13.5" x14ac:dyDescent="0.25">
      <c r="A417" s="53"/>
      <c r="B417" s="53"/>
      <c r="C417" s="53"/>
      <c r="E417" s="53"/>
      <c r="F417" s="53"/>
      <c r="G417" s="53"/>
      <c r="M417" s="53"/>
      <c r="N417" s="53"/>
      <c r="O417" s="53"/>
      <c r="Q417" s="53"/>
      <c r="R417" s="53"/>
      <c r="S417" s="53"/>
      <c r="T417" s="53"/>
      <c r="U417" s="53"/>
      <c r="V417" s="53"/>
      <c r="W417" s="53"/>
      <c r="X417" s="53"/>
      <c r="Y417" s="53"/>
    </row>
    <row r="418" spans="1:25" ht="13.5" x14ac:dyDescent="0.25">
      <c r="A418" s="53"/>
      <c r="B418" s="53"/>
      <c r="C418" s="53"/>
      <c r="E418" s="53"/>
      <c r="F418" s="53"/>
      <c r="G418" s="53"/>
      <c r="M418" s="53"/>
      <c r="N418" s="53"/>
      <c r="O418" s="53"/>
      <c r="Q418" s="53"/>
      <c r="R418" s="53"/>
      <c r="S418" s="53"/>
      <c r="T418" s="53"/>
      <c r="U418" s="53"/>
      <c r="V418" s="53"/>
      <c r="W418" s="53"/>
      <c r="X418" s="53"/>
      <c r="Y418" s="53"/>
    </row>
    <row r="419" spans="1:25" ht="13.5" x14ac:dyDescent="0.25">
      <c r="A419" s="53"/>
      <c r="B419" s="53"/>
      <c r="C419" s="53"/>
      <c r="E419" s="53"/>
      <c r="F419" s="53"/>
      <c r="G419" s="53"/>
      <c r="M419" s="53"/>
      <c r="N419" s="53"/>
      <c r="O419" s="53"/>
      <c r="Q419" s="53"/>
      <c r="R419" s="53"/>
      <c r="S419" s="53"/>
      <c r="T419" s="53"/>
      <c r="U419" s="53"/>
      <c r="V419" s="53"/>
      <c r="W419" s="53"/>
      <c r="X419" s="53"/>
      <c r="Y419" s="53"/>
    </row>
    <row r="420" spans="1:25" ht="13.5" x14ac:dyDescent="0.25">
      <c r="A420" s="53"/>
      <c r="B420" s="53"/>
      <c r="C420" s="53"/>
      <c r="E420" s="53"/>
      <c r="F420" s="53"/>
      <c r="G420" s="53"/>
      <c r="M420" s="53"/>
      <c r="N420" s="53"/>
      <c r="O420" s="53"/>
      <c r="Q420" s="53"/>
      <c r="R420" s="53"/>
      <c r="S420" s="53"/>
      <c r="T420" s="53"/>
      <c r="U420" s="53"/>
      <c r="V420" s="53"/>
      <c r="W420" s="53"/>
      <c r="X420" s="53"/>
      <c r="Y420" s="53"/>
    </row>
    <row r="421" spans="1:25" ht="13.5" x14ac:dyDescent="0.25">
      <c r="A421" s="53"/>
      <c r="B421" s="53"/>
      <c r="C421" s="53"/>
      <c r="E421" s="53"/>
      <c r="F421" s="53"/>
      <c r="G421" s="53"/>
      <c r="M421" s="53"/>
      <c r="N421" s="53"/>
      <c r="O421" s="53"/>
      <c r="Q421" s="53"/>
      <c r="R421" s="53"/>
      <c r="S421" s="53"/>
      <c r="T421" s="53"/>
      <c r="U421" s="53"/>
      <c r="V421" s="53"/>
      <c r="W421" s="53"/>
      <c r="X421" s="53"/>
      <c r="Y421" s="53"/>
    </row>
    <row r="422" spans="1:25" ht="13.5" x14ac:dyDescent="0.25">
      <c r="A422" s="53"/>
      <c r="B422" s="53"/>
      <c r="C422" s="53"/>
      <c r="E422" s="53"/>
      <c r="F422" s="53"/>
      <c r="G422" s="53"/>
      <c r="M422" s="53"/>
      <c r="N422" s="53"/>
      <c r="O422" s="53"/>
      <c r="Q422" s="53"/>
      <c r="R422" s="53"/>
      <c r="S422" s="53"/>
      <c r="T422" s="53"/>
      <c r="U422" s="53"/>
      <c r="V422" s="53"/>
      <c r="W422" s="53"/>
      <c r="X422" s="53"/>
      <c r="Y422" s="53"/>
    </row>
    <row r="423" spans="1:25" ht="13.5" x14ac:dyDescent="0.25">
      <c r="A423" s="53"/>
      <c r="B423" s="53"/>
      <c r="C423" s="53"/>
      <c r="E423" s="53"/>
      <c r="F423" s="53"/>
      <c r="G423" s="53"/>
      <c r="M423" s="53"/>
      <c r="N423" s="53"/>
      <c r="O423" s="53"/>
      <c r="Q423" s="53"/>
      <c r="R423" s="53"/>
      <c r="S423" s="53"/>
      <c r="T423" s="53"/>
      <c r="U423" s="53"/>
      <c r="V423" s="53"/>
      <c r="W423" s="53"/>
      <c r="X423" s="53"/>
      <c r="Y423" s="53"/>
    </row>
    <row r="424" spans="1:25" ht="13.5" x14ac:dyDescent="0.25">
      <c r="A424" s="53"/>
      <c r="B424" s="53"/>
      <c r="C424" s="53"/>
      <c r="E424" s="53"/>
      <c r="F424" s="53"/>
      <c r="G424" s="53"/>
      <c r="M424" s="53"/>
      <c r="N424" s="53"/>
      <c r="O424" s="53"/>
      <c r="Q424" s="53"/>
      <c r="R424" s="53"/>
      <c r="S424" s="53"/>
      <c r="T424" s="53"/>
      <c r="U424" s="53"/>
      <c r="V424" s="53"/>
      <c r="W424" s="53"/>
      <c r="X424" s="53"/>
      <c r="Y424" s="53"/>
    </row>
    <row r="425" spans="1:25" ht="13.5" x14ac:dyDescent="0.25">
      <c r="A425" s="53"/>
      <c r="B425" s="53"/>
      <c r="C425" s="53"/>
      <c r="E425" s="53"/>
      <c r="F425" s="53"/>
      <c r="G425" s="53"/>
      <c r="M425" s="53"/>
      <c r="N425" s="53"/>
      <c r="O425" s="53"/>
      <c r="Q425" s="53"/>
      <c r="R425" s="53"/>
      <c r="S425" s="53"/>
      <c r="T425" s="53"/>
      <c r="U425" s="53"/>
      <c r="V425" s="53"/>
      <c r="W425" s="53"/>
      <c r="X425" s="53"/>
      <c r="Y425" s="53"/>
    </row>
    <row r="426" spans="1:25" ht="13.5" x14ac:dyDescent="0.25">
      <c r="A426" s="53"/>
      <c r="B426" s="53"/>
      <c r="C426" s="53"/>
      <c r="E426" s="53"/>
      <c r="F426" s="53"/>
      <c r="G426" s="53"/>
      <c r="M426" s="53"/>
      <c r="N426" s="53"/>
      <c r="O426" s="53"/>
      <c r="Q426" s="53"/>
      <c r="R426" s="53"/>
      <c r="S426" s="53"/>
      <c r="T426" s="53"/>
      <c r="U426" s="53"/>
      <c r="V426" s="53"/>
      <c r="W426" s="53"/>
      <c r="X426" s="53"/>
      <c r="Y426" s="53"/>
    </row>
    <row r="427" spans="1:25" ht="13.5" x14ac:dyDescent="0.25">
      <c r="A427" s="53"/>
      <c r="B427" s="53"/>
      <c r="C427" s="53"/>
      <c r="E427" s="53"/>
      <c r="F427" s="53"/>
      <c r="G427" s="53"/>
      <c r="M427" s="53"/>
      <c r="N427" s="53"/>
      <c r="O427" s="53"/>
      <c r="Q427" s="53"/>
      <c r="R427" s="53"/>
      <c r="S427" s="53"/>
      <c r="T427" s="53"/>
      <c r="U427" s="53"/>
      <c r="V427" s="53"/>
      <c r="W427" s="53"/>
      <c r="X427" s="53"/>
      <c r="Y427" s="53"/>
    </row>
    <row r="428" spans="1:25" ht="13.5" x14ac:dyDescent="0.25">
      <c r="A428" s="53"/>
      <c r="B428" s="53"/>
      <c r="C428" s="53"/>
      <c r="E428" s="53"/>
      <c r="F428" s="53"/>
      <c r="G428" s="53"/>
      <c r="M428" s="53"/>
      <c r="N428" s="53"/>
      <c r="O428" s="53"/>
      <c r="Q428" s="53"/>
      <c r="R428" s="53"/>
      <c r="S428" s="53"/>
      <c r="T428" s="53"/>
      <c r="U428" s="53"/>
      <c r="V428" s="53"/>
      <c r="W428" s="53"/>
      <c r="X428" s="53"/>
      <c r="Y428" s="53"/>
    </row>
    <row r="429" spans="1:25" ht="13.5" x14ac:dyDescent="0.25">
      <c r="A429" s="53"/>
      <c r="B429" s="53"/>
      <c r="C429" s="53"/>
      <c r="E429" s="53"/>
      <c r="F429" s="53"/>
      <c r="G429" s="53"/>
      <c r="M429" s="53"/>
      <c r="N429" s="53"/>
      <c r="O429" s="53"/>
      <c r="Q429" s="53"/>
      <c r="R429" s="53"/>
      <c r="S429" s="53"/>
      <c r="T429" s="53"/>
      <c r="U429" s="53"/>
      <c r="V429" s="53"/>
      <c r="W429" s="53"/>
      <c r="X429" s="53"/>
      <c r="Y429" s="53"/>
    </row>
    <row r="430" spans="1:25" ht="13.5" x14ac:dyDescent="0.25">
      <c r="A430" s="53"/>
      <c r="B430" s="53"/>
      <c r="C430" s="53"/>
      <c r="E430" s="53"/>
      <c r="F430" s="53"/>
      <c r="G430" s="53"/>
      <c r="M430" s="53"/>
      <c r="N430" s="53"/>
      <c r="O430" s="53"/>
      <c r="Q430" s="53"/>
      <c r="R430" s="53"/>
      <c r="S430" s="53"/>
      <c r="T430" s="53"/>
      <c r="U430" s="53"/>
      <c r="V430" s="53"/>
      <c r="W430" s="53"/>
      <c r="X430" s="53"/>
      <c r="Y430" s="53"/>
    </row>
    <row r="431" spans="1:25" ht="13.5" x14ac:dyDescent="0.25">
      <c r="A431" s="53"/>
      <c r="B431" s="53"/>
      <c r="C431" s="53"/>
      <c r="E431" s="53"/>
      <c r="F431" s="53"/>
      <c r="G431" s="53"/>
      <c r="M431" s="53"/>
      <c r="N431" s="53"/>
      <c r="O431" s="53"/>
      <c r="Q431" s="53"/>
      <c r="R431" s="53"/>
      <c r="S431" s="53"/>
      <c r="T431" s="53"/>
      <c r="U431" s="53"/>
      <c r="V431" s="53"/>
      <c r="W431" s="53"/>
      <c r="X431" s="53"/>
      <c r="Y431" s="53"/>
    </row>
    <row r="432" spans="1:25" ht="13.5" x14ac:dyDescent="0.25">
      <c r="A432" s="53"/>
      <c r="B432" s="53"/>
      <c r="C432" s="53"/>
      <c r="E432" s="53"/>
      <c r="F432" s="53"/>
      <c r="G432" s="53"/>
      <c r="M432" s="53"/>
      <c r="N432" s="53"/>
      <c r="O432" s="53"/>
      <c r="Q432" s="53"/>
      <c r="R432" s="53"/>
      <c r="S432" s="53"/>
      <c r="T432" s="53"/>
      <c r="U432" s="53"/>
      <c r="V432" s="53"/>
      <c r="W432" s="53"/>
      <c r="X432" s="53"/>
      <c r="Y432" s="53"/>
    </row>
    <row r="433" spans="1:25" ht="13.5" x14ac:dyDescent="0.25">
      <c r="A433" s="53"/>
      <c r="B433" s="53"/>
      <c r="C433" s="53"/>
      <c r="E433" s="53"/>
      <c r="F433" s="53"/>
      <c r="G433" s="53"/>
      <c r="M433" s="53"/>
      <c r="N433" s="53"/>
      <c r="O433" s="53"/>
      <c r="Q433" s="53"/>
      <c r="R433" s="53"/>
      <c r="S433" s="53"/>
      <c r="T433" s="53"/>
      <c r="U433" s="53"/>
      <c r="V433" s="53"/>
      <c r="W433" s="53"/>
      <c r="X433" s="53"/>
      <c r="Y433" s="53"/>
    </row>
    <row r="434" spans="1:25" ht="13.5" x14ac:dyDescent="0.25">
      <c r="A434" s="53"/>
      <c r="B434" s="53"/>
      <c r="C434" s="53"/>
      <c r="E434" s="53"/>
      <c r="F434" s="53"/>
      <c r="G434" s="53"/>
      <c r="M434" s="53"/>
      <c r="N434" s="53"/>
      <c r="O434" s="53"/>
      <c r="Q434" s="53"/>
      <c r="R434" s="53"/>
      <c r="S434" s="53"/>
      <c r="T434" s="53"/>
      <c r="U434" s="53"/>
      <c r="V434" s="53"/>
      <c r="W434" s="53"/>
      <c r="X434" s="53"/>
      <c r="Y434" s="53"/>
    </row>
    <row r="435" spans="1:25" ht="13.5" x14ac:dyDescent="0.25">
      <c r="A435" s="53"/>
      <c r="B435" s="53"/>
      <c r="C435" s="53"/>
      <c r="E435" s="53"/>
      <c r="F435" s="53"/>
      <c r="G435" s="53"/>
      <c r="M435" s="53"/>
      <c r="N435" s="53"/>
      <c r="O435" s="53"/>
      <c r="Q435" s="53"/>
      <c r="R435" s="53"/>
      <c r="S435" s="53"/>
      <c r="T435" s="53"/>
      <c r="U435" s="53"/>
      <c r="V435" s="53"/>
      <c r="W435" s="53"/>
      <c r="X435" s="53"/>
      <c r="Y435" s="53"/>
    </row>
    <row r="436" spans="1:25" ht="13.5" x14ac:dyDescent="0.25">
      <c r="A436" s="53"/>
      <c r="B436" s="53"/>
      <c r="C436" s="53"/>
      <c r="E436" s="53"/>
      <c r="F436" s="53"/>
      <c r="G436" s="53"/>
      <c r="M436" s="53"/>
      <c r="N436" s="53"/>
      <c r="O436" s="53"/>
      <c r="Q436" s="53"/>
      <c r="R436" s="53"/>
      <c r="S436" s="53"/>
      <c r="T436" s="53"/>
      <c r="U436" s="53"/>
      <c r="V436" s="53"/>
      <c r="W436" s="53"/>
      <c r="X436" s="53"/>
      <c r="Y436" s="53"/>
    </row>
    <row r="437" spans="1:25" ht="13.5" x14ac:dyDescent="0.25">
      <c r="A437" s="53"/>
      <c r="B437" s="53"/>
      <c r="C437" s="53"/>
      <c r="E437" s="53"/>
      <c r="F437" s="53"/>
      <c r="G437" s="53"/>
      <c r="M437" s="53"/>
      <c r="N437" s="53"/>
      <c r="O437" s="53"/>
      <c r="Q437" s="53"/>
      <c r="R437" s="53"/>
      <c r="S437" s="53"/>
      <c r="T437" s="53"/>
      <c r="U437" s="53"/>
      <c r="V437" s="53"/>
      <c r="W437" s="53"/>
      <c r="X437" s="53"/>
      <c r="Y437" s="53"/>
    </row>
    <row r="438" spans="1:25" ht="13.5" x14ac:dyDescent="0.25">
      <c r="A438" s="53"/>
      <c r="B438" s="53"/>
      <c r="C438" s="53"/>
      <c r="E438" s="53"/>
      <c r="F438" s="53"/>
      <c r="G438" s="53"/>
      <c r="M438" s="53"/>
      <c r="N438" s="53"/>
      <c r="O438" s="53"/>
      <c r="Q438" s="53"/>
      <c r="R438" s="53"/>
      <c r="S438" s="53"/>
      <c r="T438" s="53"/>
      <c r="U438" s="53"/>
      <c r="V438" s="53"/>
      <c r="W438" s="53"/>
      <c r="X438" s="53"/>
      <c r="Y438" s="53"/>
    </row>
    <row r="439" spans="1:25" ht="13.5" x14ac:dyDescent="0.25">
      <c r="A439" s="53"/>
      <c r="B439" s="53"/>
      <c r="C439" s="53"/>
      <c r="E439" s="53"/>
      <c r="F439" s="53"/>
      <c r="G439" s="53"/>
      <c r="M439" s="53"/>
      <c r="N439" s="53"/>
      <c r="O439" s="53"/>
      <c r="Q439" s="53"/>
      <c r="R439" s="53"/>
      <c r="S439" s="53"/>
      <c r="T439" s="53"/>
      <c r="U439" s="53"/>
      <c r="V439" s="53"/>
      <c r="W439" s="53"/>
      <c r="X439" s="53"/>
      <c r="Y439" s="53"/>
    </row>
    <row r="440" spans="1:25" ht="13.5" x14ac:dyDescent="0.25">
      <c r="A440" s="53"/>
      <c r="B440" s="53"/>
      <c r="C440" s="53"/>
      <c r="E440" s="53"/>
      <c r="F440" s="53"/>
      <c r="G440" s="53"/>
      <c r="M440" s="53"/>
      <c r="N440" s="53"/>
      <c r="O440" s="53"/>
      <c r="Q440" s="53"/>
      <c r="R440" s="53"/>
      <c r="S440" s="53"/>
      <c r="T440" s="53"/>
      <c r="U440" s="53"/>
      <c r="V440" s="53"/>
      <c r="W440" s="53"/>
      <c r="X440" s="53"/>
      <c r="Y440" s="53"/>
    </row>
    <row r="441" spans="1:25" ht="13.5" x14ac:dyDescent="0.25">
      <c r="A441" s="53"/>
      <c r="B441" s="53"/>
      <c r="C441" s="53"/>
      <c r="E441" s="53"/>
      <c r="F441" s="53"/>
      <c r="G441" s="53"/>
      <c r="M441" s="53"/>
      <c r="N441" s="53"/>
      <c r="O441" s="53"/>
      <c r="Q441" s="53"/>
      <c r="R441" s="53"/>
      <c r="S441" s="53"/>
      <c r="T441" s="53"/>
      <c r="U441" s="53"/>
      <c r="V441" s="53"/>
      <c r="W441" s="53"/>
      <c r="X441" s="53"/>
      <c r="Y441" s="53"/>
    </row>
    <row r="442" spans="1:25" ht="13.5" x14ac:dyDescent="0.25">
      <c r="A442" s="53"/>
      <c r="B442" s="53"/>
      <c r="C442" s="53"/>
      <c r="E442" s="53"/>
      <c r="F442" s="53"/>
      <c r="G442" s="53"/>
      <c r="M442" s="53"/>
      <c r="N442" s="53"/>
      <c r="O442" s="53"/>
      <c r="Q442" s="53"/>
      <c r="R442" s="53"/>
      <c r="S442" s="53"/>
      <c r="T442" s="53"/>
      <c r="U442" s="53"/>
      <c r="V442" s="53"/>
      <c r="W442" s="53"/>
      <c r="X442" s="53"/>
      <c r="Y442" s="53"/>
    </row>
    <row r="443" spans="1:25" ht="13.5" x14ac:dyDescent="0.25">
      <c r="A443" s="53"/>
      <c r="B443" s="53"/>
      <c r="C443" s="53"/>
      <c r="E443" s="53"/>
      <c r="F443" s="53"/>
      <c r="G443" s="53"/>
      <c r="M443" s="53"/>
      <c r="N443" s="53"/>
      <c r="O443" s="53"/>
      <c r="Q443" s="53"/>
      <c r="R443" s="53"/>
      <c r="S443" s="53"/>
      <c r="T443" s="53"/>
      <c r="U443" s="53"/>
      <c r="V443" s="53"/>
      <c r="W443" s="53"/>
      <c r="X443" s="53"/>
      <c r="Y443" s="53"/>
    </row>
    <row r="444" spans="1:25" ht="13.5" x14ac:dyDescent="0.25">
      <c r="A444" s="53"/>
      <c r="B444" s="53"/>
      <c r="C444" s="53"/>
      <c r="E444" s="53"/>
      <c r="F444" s="53"/>
      <c r="G444" s="53"/>
      <c r="M444" s="53"/>
      <c r="N444" s="53"/>
      <c r="O444" s="53"/>
      <c r="Q444" s="53"/>
      <c r="R444" s="53"/>
      <c r="S444" s="53"/>
      <c r="T444" s="53"/>
      <c r="U444" s="53"/>
      <c r="V444" s="53"/>
      <c r="W444" s="53"/>
      <c r="X444" s="53"/>
      <c r="Y444" s="53"/>
    </row>
    <row r="445" spans="1:25" ht="13.5" x14ac:dyDescent="0.25">
      <c r="A445" s="53"/>
      <c r="B445" s="53"/>
      <c r="C445" s="53"/>
      <c r="E445" s="53"/>
      <c r="F445" s="53"/>
      <c r="G445" s="53"/>
      <c r="M445" s="53"/>
      <c r="N445" s="53"/>
      <c r="O445" s="53"/>
      <c r="Q445" s="53"/>
      <c r="R445" s="53"/>
      <c r="S445" s="53"/>
      <c r="T445" s="53"/>
      <c r="U445" s="53"/>
      <c r="V445" s="53"/>
      <c r="W445" s="53"/>
      <c r="X445" s="53"/>
      <c r="Y445" s="53"/>
    </row>
    <row r="446" spans="1:25" ht="13.5" x14ac:dyDescent="0.25">
      <c r="A446" s="53"/>
      <c r="B446" s="53"/>
      <c r="C446" s="53"/>
      <c r="E446" s="53"/>
      <c r="F446" s="53"/>
      <c r="G446" s="53"/>
      <c r="M446" s="53"/>
      <c r="N446" s="53"/>
      <c r="O446" s="53"/>
      <c r="Q446" s="53"/>
      <c r="R446" s="53"/>
      <c r="S446" s="53"/>
      <c r="T446" s="53"/>
      <c r="U446" s="53"/>
      <c r="V446" s="53"/>
      <c r="W446" s="53"/>
      <c r="X446" s="53"/>
      <c r="Y446" s="53"/>
    </row>
    <row r="447" spans="1:25" ht="13.5" x14ac:dyDescent="0.25">
      <c r="A447" s="53"/>
      <c r="B447" s="53"/>
      <c r="C447" s="53"/>
      <c r="E447" s="53"/>
      <c r="F447" s="53"/>
      <c r="G447" s="53"/>
      <c r="M447" s="53"/>
      <c r="N447" s="53"/>
      <c r="O447" s="53"/>
      <c r="Q447" s="53"/>
      <c r="R447" s="53"/>
      <c r="S447" s="53"/>
      <c r="T447" s="53"/>
      <c r="U447" s="53"/>
      <c r="V447" s="53"/>
      <c r="W447" s="53"/>
      <c r="X447" s="53"/>
      <c r="Y447" s="53"/>
    </row>
    <row r="448" spans="1:25" ht="13.5" x14ac:dyDescent="0.25">
      <c r="A448" s="53"/>
      <c r="B448" s="53"/>
      <c r="C448" s="53"/>
      <c r="E448" s="53"/>
      <c r="F448" s="53"/>
      <c r="G448" s="53"/>
      <c r="M448" s="53"/>
      <c r="N448" s="53"/>
      <c r="O448" s="53"/>
      <c r="Q448" s="53"/>
      <c r="R448" s="53"/>
      <c r="S448" s="53"/>
      <c r="T448" s="53"/>
      <c r="U448" s="53"/>
      <c r="V448" s="53"/>
      <c r="W448" s="53"/>
      <c r="X448" s="53"/>
      <c r="Y448" s="53"/>
    </row>
    <row r="449" spans="1:25" ht="13.5" x14ac:dyDescent="0.25">
      <c r="A449" s="53"/>
      <c r="B449" s="53"/>
      <c r="C449" s="53"/>
      <c r="E449" s="53"/>
      <c r="F449" s="53"/>
      <c r="G449" s="53"/>
      <c r="M449" s="53"/>
      <c r="N449" s="53"/>
      <c r="O449" s="53"/>
      <c r="Q449" s="53"/>
      <c r="R449" s="53"/>
      <c r="S449" s="53"/>
      <c r="T449" s="53"/>
      <c r="U449" s="53"/>
      <c r="V449" s="53"/>
      <c r="W449" s="53"/>
      <c r="X449" s="53"/>
      <c r="Y449" s="53"/>
    </row>
    <row r="450" spans="1:25" ht="13.5" x14ac:dyDescent="0.25">
      <c r="A450" s="53"/>
      <c r="B450" s="53"/>
      <c r="C450" s="53"/>
      <c r="E450" s="53"/>
      <c r="F450" s="53"/>
      <c r="G450" s="53"/>
      <c r="M450" s="53"/>
      <c r="N450" s="53"/>
      <c r="O450" s="53"/>
      <c r="Q450" s="53"/>
      <c r="R450" s="53"/>
      <c r="S450" s="53"/>
      <c r="T450" s="53"/>
      <c r="U450" s="53"/>
      <c r="V450" s="53"/>
      <c r="W450" s="53"/>
      <c r="X450" s="53"/>
      <c r="Y450" s="53"/>
    </row>
    <row r="451" spans="1:25" ht="13.5" x14ac:dyDescent="0.25">
      <c r="A451" s="53"/>
      <c r="B451" s="53"/>
      <c r="C451" s="53"/>
      <c r="E451" s="53"/>
      <c r="F451" s="53"/>
      <c r="G451" s="53"/>
      <c r="M451" s="53"/>
      <c r="N451" s="53"/>
      <c r="O451" s="53"/>
      <c r="Q451" s="53"/>
      <c r="R451" s="53"/>
      <c r="S451" s="53"/>
      <c r="T451" s="53"/>
      <c r="U451" s="53"/>
      <c r="V451" s="53"/>
      <c r="W451" s="53"/>
      <c r="X451" s="53"/>
      <c r="Y451" s="53"/>
    </row>
    <row r="452" spans="1:25" ht="13.5" x14ac:dyDescent="0.25">
      <c r="A452" s="53"/>
      <c r="B452" s="53"/>
      <c r="C452" s="53"/>
      <c r="E452" s="53"/>
      <c r="F452" s="53"/>
      <c r="G452" s="53"/>
      <c r="M452" s="53"/>
      <c r="N452" s="53"/>
      <c r="O452" s="53"/>
      <c r="Q452" s="53"/>
      <c r="R452" s="53"/>
      <c r="S452" s="53"/>
      <c r="T452" s="53"/>
      <c r="U452" s="53"/>
      <c r="V452" s="53"/>
      <c r="W452" s="53"/>
      <c r="X452" s="53"/>
      <c r="Y452" s="53"/>
    </row>
    <row r="453" spans="1:25" ht="13.5" x14ac:dyDescent="0.25">
      <c r="A453" s="53"/>
      <c r="B453" s="53"/>
      <c r="C453" s="53"/>
      <c r="E453" s="53"/>
      <c r="F453" s="53"/>
      <c r="G453" s="53"/>
      <c r="M453" s="53"/>
      <c r="N453" s="53"/>
      <c r="O453" s="53"/>
      <c r="Q453" s="53"/>
      <c r="R453" s="53"/>
      <c r="S453" s="53"/>
      <c r="T453" s="53"/>
      <c r="U453" s="53"/>
      <c r="V453" s="53"/>
      <c r="W453" s="53"/>
      <c r="X453" s="53"/>
      <c r="Y453" s="53"/>
    </row>
    <row r="454" spans="1:25" ht="13.5" x14ac:dyDescent="0.25">
      <c r="A454" s="53"/>
      <c r="B454" s="53"/>
      <c r="C454" s="53"/>
      <c r="E454" s="53"/>
      <c r="F454" s="53"/>
      <c r="G454" s="53"/>
      <c r="M454" s="53"/>
      <c r="N454" s="53"/>
      <c r="O454" s="53"/>
      <c r="Q454" s="53"/>
      <c r="R454" s="53"/>
      <c r="S454" s="53"/>
      <c r="T454" s="53"/>
      <c r="U454" s="53"/>
      <c r="V454" s="53"/>
      <c r="W454" s="53"/>
      <c r="X454" s="53"/>
      <c r="Y454" s="53"/>
    </row>
    <row r="455" spans="1:25" ht="13.5" x14ac:dyDescent="0.25">
      <c r="A455" s="53"/>
      <c r="B455" s="53"/>
      <c r="C455" s="53"/>
      <c r="E455" s="53"/>
      <c r="F455" s="53"/>
      <c r="G455" s="53"/>
      <c r="M455" s="53"/>
      <c r="N455" s="53"/>
      <c r="O455" s="53"/>
      <c r="Q455" s="53"/>
      <c r="R455" s="53"/>
      <c r="S455" s="53"/>
      <c r="T455" s="53"/>
      <c r="U455" s="53"/>
      <c r="V455" s="53"/>
      <c r="W455" s="53"/>
      <c r="X455" s="53"/>
      <c r="Y455" s="53"/>
    </row>
    <row r="456" spans="1:25" ht="13.5" x14ac:dyDescent="0.25">
      <c r="A456" s="53"/>
      <c r="B456" s="53"/>
      <c r="C456" s="53"/>
      <c r="E456" s="53"/>
      <c r="F456" s="53"/>
      <c r="G456" s="53"/>
      <c r="M456" s="53"/>
      <c r="N456" s="53"/>
      <c r="O456" s="53"/>
      <c r="Q456" s="53"/>
      <c r="R456" s="53"/>
      <c r="S456" s="53"/>
      <c r="T456" s="53"/>
      <c r="U456" s="53"/>
      <c r="V456" s="53"/>
      <c r="W456" s="53"/>
      <c r="X456" s="53"/>
      <c r="Y456" s="53"/>
    </row>
    <row r="457" spans="1:25" ht="13.5" x14ac:dyDescent="0.25">
      <c r="A457" s="53"/>
      <c r="B457" s="53"/>
      <c r="C457" s="53"/>
      <c r="E457" s="53"/>
      <c r="F457" s="53"/>
      <c r="G457" s="53"/>
      <c r="M457" s="53"/>
      <c r="N457" s="53"/>
      <c r="O457" s="53"/>
      <c r="Q457" s="53"/>
      <c r="R457" s="53"/>
      <c r="S457" s="53"/>
      <c r="T457" s="53"/>
      <c r="U457" s="53"/>
      <c r="V457" s="53"/>
      <c r="W457" s="53"/>
      <c r="X457" s="53"/>
      <c r="Y457" s="53"/>
    </row>
    <row r="458" spans="1:25" ht="13.5" x14ac:dyDescent="0.25">
      <c r="A458" s="53"/>
      <c r="B458" s="53"/>
      <c r="C458" s="53"/>
      <c r="E458" s="53"/>
      <c r="F458" s="53"/>
      <c r="G458" s="53"/>
      <c r="M458" s="53"/>
      <c r="N458" s="53"/>
      <c r="O458" s="53"/>
      <c r="Q458" s="53"/>
      <c r="R458" s="53"/>
      <c r="S458" s="53"/>
      <c r="T458" s="53"/>
      <c r="U458" s="53"/>
      <c r="V458" s="53"/>
      <c r="W458" s="53"/>
      <c r="X458" s="53"/>
      <c r="Y458" s="53"/>
    </row>
    <row r="459" spans="1:25" ht="13.5" x14ac:dyDescent="0.25">
      <c r="A459" s="53"/>
      <c r="B459" s="53"/>
      <c r="C459" s="53"/>
      <c r="E459" s="53"/>
      <c r="F459" s="53"/>
      <c r="G459" s="53"/>
      <c r="M459" s="53"/>
      <c r="N459" s="53"/>
      <c r="O459" s="53"/>
      <c r="Q459" s="53"/>
      <c r="R459" s="53"/>
      <c r="S459" s="53"/>
      <c r="T459" s="53"/>
      <c r="U459" s="53"/>
      <c r="V459" s="53"/>
      <c r="W459" s="53"/>
      <c r="X459" s="53"/>
      <c r="Y459" s="53"/>
    </row>
    <row r="460" spans="1:25" ht="13.5" x14ac:dyDescent="0.25">
      <c r="A460" s="53"/>
      <c r="B460" s="53"/>
      <c r="C460" s="53"/>
      <c r="E460" s="53"/>
      <c r="F460" s="53"/>
      <c r="G460" s="53"/>
      <c r="M460" s="53"/>
      <c r="N460" s="53"/>
      <c r="O460" s="53"/>
      <c r="Q460" s="53"/>
      <c r="R460" s="53"/>
      <c r="S460" s="53"/>
      <c r="T460" s="53"/>
      <c r="U460" s="53"/>
      <c r="V460" s="53"/>
      <c r="W460" s="53"/>
      <c r="X460" s="53"/>
      <c r="Y460" s="53"/>
    </row>
    <row r="461" spans="1:25" ht="13.5" x14ac:dyDescent="0.25">
      <c r="A461" s="53"/>
      <c r="B461" s="53"/>
      <c r="C461" s="53"/>
      <c r="E461" s="53"/>
      <c r="F461" s="53"/>
      <c r="G461" s="53"/>
      <c r="M461" s="53"/>
      <c r="N461" s="53"/>
      <c r="O461" s="53"/>
      <c r="Q461" s="53"/>
      <c r="R461" s="53"/>
      <c r="S461" s="53"/>
      <c r="T461" s="53"/>
      <c r="U461" s="53"/>
      <c r="V461" s="53"/>
      <c r="W461" s="53"/>
      <c r="X461" s="53"/>
      <c r="Y461" s="53"/>
    </row>
    <row r="462" spans="1:25" ht="13.5" x14ac:dyDescent="0.25">
      <c r="A462" s="53"/>
      <c r="B462" s="53"/>
      <c r="C462" s="53"/>
      <c r="E462" s="53"/>
      <c r="F462" s="53"/>
      <c r="G462" s="53"/>
      <c r="M462" s="53"/>
      <c r="N462" s="53"/>
      <c r="O462" s="53"/>
      <c r="Q462" s="53"/>
      <c r="R462" s="53"/>
      <c r="S462" s="53"/>
      <c r="T462" s="53"/>
      <c r="U462" s="53"/>
      <c r="V462" s="53"/>
      <c r="W462" s="53"/>
      <c r="X462" s="53"/>
      <c r="Y462" s="53"/>
    </row>
    <row r="463" spans="1:25" ht="13.5" x14ac:dyDescent="0.25">
      <c r="A463" s="53"/>
      <c r="B463" s="53"/>
      <c r="C463" s="53"/>
      <c r="E463" s="53"/>
      <c r="F463" s="53"/>
      <c r="G463" s="53"/>
      <c r="M463" s="53"/>
      <c r="N463" s="53"/>
      <c r="O463" s="53"/>
      <c r="Q463" s="53"/>
      <c r="R463" s="53"/>
      <c r="S463" s="53"/>
      <c r="T463" s="53"/>
      <c r="U463" s="53"/>
      <c r="V463" s="53"/>
      <c r="W463" s="53"/>
      <c r="X463" s="53"/>
      <c r="Y463" s="53"/>
    </row>
    <row r="464" spans="1:25" ht="13.5" x14ac:dyDescent="0.25">
      <c r="A464" s="53"/>
      <c r="B464" s="53"/>
      <c r="C464" s="53"/>
      <c r="E464" s="53"/>
      <c r="F464" s="53"/>
      <c r="G464" s="53"/>
      <c r="M464" s="53"/>
      <c r="N464" s="53"/>
      <c r="O464" s="53"/>
      <c r="Q464" s="53"/>
      <c r="R464" s="53"/>
      <c r="S464" s="53"/>
      <c r="T464" s="53"/>
      <c r="U464" s="53"/>
      <c r="V464" s="53"/>
      <c r="W464" s="53"/>
      <c r="X464" s="53"/>
      <c r="Y464" s="53"/>
    </row>
    <row r="465" spans="1:25" ht="13.5" x14ac:dyDescent="0.25">
      <c r="A465" s="53"/>
      <c r="B465" s="53"/>
      <c r="C465" s="53"/>
      <c r="E465" s="53"/>
      <c r="F465" s="53"/>
      <c r="G465" s="53"/>
      <c r="M465" s="53"/>
      <c r="N465" s="53"/>
      <c r="O465" s="53"/>
      <c r="Q465" s="53"/>
      <c r="R465" s="53"/>
      <c r="S465" s="53"/>
      <c r="T465" s="53"/>
      <c r="U465" s="53"/>
      <c r="V465" s="53"/>
      <c r="W465" s="53"/>
      <c r="X465" s="53"/>
      <c r="Y465" s="53"/>
    </row>
    <row r="466" spans="1:25" ht="13.5" x14ac:dyDescent="0.25">
      <c r="A466" s="53"/>
      <c r="B466" s="53"/>
      <c r="C466" s="53"/>
      <c r="E466" s="53"/>
      <c r="F466" s="53"/>
      <c r="G466" s="53"/>
      <c r="M466" s="53"/>
      <c r="N466" s="53"/>
      <c r="O466" s="53"/>
      <c r="Q466" s="53"/>
      <c r="R466" s="53"/>
      <c r="S466" s="53"/>
      <c r="T466" s="53"/>
      <c r="U466" s="53"/>
      <c r="V466" s="53"/>
      <c r="W466" s="53"/>
      <c r="X466" s="53"/>
      <c r="Y466" s="53"/>
    </row>
    <row r="467" spans="1:25" ht="13.5" x14ac:dyDescent="0.25">
      <c r="A467" s="53"/>
      <c r="B467" s="53"/>
      <c r="C467" s="53"/>
      <c r="E467" s="53"/>
      <c r="F467" s="53"/>
      <c r="G467" s="53"/>
      <c r="M467" s="53"/>
      <c r="N467" s="53"/>
      <c r="O467" s="53"/>
      <c r="Q467" s="53"/>
      <c r="R467" s="53"/>
      <c r="S467" s="53"/>
      <c r="T467" s="53"/>
      <c r="U467" s="53"/>
      <c r="V467" s="53"/>
      <c r="W467" s="53"/>
      <c r="X467" s="53"/>
      <c r="Y467" s="53"/>
    </row>
    <row r="468" spans="1:25" ht="13.5" x14ac:dyDescent="0.25">
      <c r="A468" s="53"/>
      <c r="B468" s="53"/>
      <c r="C468" s="53"/>
      <c r="E468" s="53"/>
      <c r="F468" s="53"/>
      <c r="G468" s="53"/>
      <c r="M468" s="53"/>
      <c r="N468" s="53"/>
      <c r="O468" s="53"/>
      <c r="Q468" s="53"/>
      <c r="R468" s="53"/>
      <c r="S468" s="53"/>
      <c r="T468" s="53"/>
      <c r="U468" s="53"/>
      <c r="V468" s="53"/>
      <c r="W468" s="53"/>
      <c r="X468" s="53"/>
      <c r="Y468" s="53"/>
    </row>
    <row r="469" spans="1:25" ht="13.5" x14ac:dyDescent="0.25">
      <c r="A469" s="53"/>
      <c r="B469" s="53"/>
      <c r="C469" s="53"/>
      <c r="E469" s="53"/>
      <c r="F469" s="53"/>
      <c r="G469" s="53"/>
      <c r="M469" s="53"/>
      <c r="N469" s="53"/>
      <c r="O469" s="53"/>
      <c r="Q469" s="53"/>
      <c r="R469" s="53"/>
      <c r="S469" s="53"/>
      <c r="T469" s="53"/>
      <c r="U469" s="53"/>
      <c r="V469" s="53"/>
      <c r="W469" s="53"/>
      <c r="X469" s="53"/>
      <c r="Y469" s="53"/>
    </row>
    <row r="470" spans="1:25" ht="13.5" x14ac:dyDescent="0.25">
      <c r="A470" s="53"/>
      <c r="B470" s="53"/>
      <c r="C470" s="53"/>
      <c r="E470" s="53"/>
      <c r="F470" s="53"/>
      <c r="G470" s="53"/>
      <c r="M470" s="53"/>
      <c r="N470" s="53"/>
      <c r="O470" s="53"/>
      <c r="Q470" s="53"/>
      <c r="R470" s="53"/>
      <c r="S470" s="53"/>
      <c r="T470" s="53"/>
      <c r="U470" s="53"/>
      <c r="V470" s="53"/>
      <c r="W470" s="53"/>
      <c r="X470" s="53"/>
      <c r="Y470" s="53"/>
    </row>
    <row r="471" spans="1:25" ht="13.5" x14ac:dyDescent="0.25">
      <c r="A471" s="53"/>
      <c r="B471" s="53"/>
      <c r="C471" s="53"/>
      <c r="E471" s="53"/>
      <c r="F471" s="53"/>
      <c r="G471" s="53"/>
      <c r="M471" s="53"/>
      <c r="N471" s="53"/>
      <c r="O471" s="53"/>
      <c r="Q471" s="53"/>
      <c r="R471" s="53"/>
      <c r="S471" s="53"/>
      <c r="T471" s="53"/>
      <c r="U471" s="53"/>
      <c r="V471" s="53"/>
      <c r="W471" s="53"/>
      <c r="X471" s="53"/>
      <c r="Y471" s="53"/>
    </row>
    <row r="472" spans="1:25" ht="13.5" x14ac:dyDescent="0.25">
      <c r="A472" s="53"/>
      <c r="B472" s="53"/>
      <c r="C472" s="53"/>
      <c r="E472" s="53"/>
      <c r="F472" s="53"/>
      <c r="G472" s="53"/>
      <c r="M472" s="53"/>
      <c r="N472" s="53"/>
      <c r="O472" s="53"/>
      <c r="Q472" s="53"/>
      <c r="R472" s="53"/>
      <c r="S472" s="53"/>
      <c r="T472" s="53"/>
      <c r="U472" s="53"/>
      <c r="V472" s="53"/>
      <c r="W472" s="53"/>
      <c r="X472" s="53"/>
      <c r="Y472" s="53"/>
    </row>
    <row r="473" spans="1:25" ht="13.5" x14ac:dyDescent="0.25">
      <c r="A473" s="53"/>
      <c r="B473" s="53"/>
      <c r="C473" s="53"/>
      <c r="E473" s="53"/>
      <c r="F473" s="53"/>
      <c r="G473" s="53"/>
      <c r="M473" s="53"/>
      <c r="N473" s="53"/>
      <c r="O473" s="53"/>
      <c r="Q473" s="53"/>
      <c r="R473" s="53"/>
      <c r="S473" s="53"/>
      <c r="T473" s="53"/>
      <c r="U473" s="53"/>
      <c r="V473" s="53"/>
      <c r="W473" s="53"/>
      <c r="X473" s="53"/>
      <c r="Y473" s="53"/>
    </row>
    <row r="474" spans="1:25" ht="13.5" x14ac:dyDescent="0.25">
      <c r="A474" s="53"/>
      <c r="B474" s="53"/>
      <c r="C474" s="53"/>
      <c r="E474" s="53"/>
      <c r="F474" s="53"/>
      <c r="G474" s="53"/>
      <c r="M474" s="53"/>
      <c r="N474" s="53"/>
      <c r="O474" s="53"/>
      <c r="Q474" s="53"/>
      <c r="R474" s="53"/>
      <c r="S474" s="53"/>
      <c r="T474" s="53"/>
      <c r="U474" s="53"/>
      <c r="V474" s="53"/>
      <c r="W474" s="53"/>
      <c r="X474" s="53"/>
      <c r="Y474" s="53"/>
    </row>
    <row r="475" spans="1:25" ht="13.5" x14ac:dyDescent="0.25">
      <c r="A475" s="53"/>
      <c r="B475" s="53"/>
      <c r="C475" s="53"/>
      <c r="E475" s="53"/>
      <c r="F475" s="53"/>
      <c r="G475" s="53"/>
      <c r="M475" s="53"/>
      <c r="N475" s="53"/>
      <c r="O475" s="53"/>
      <c r="Q475" s="53"/>
      <c r="R475" s="53"/>
      <c r="S475" s="53"/>
      <c r="T475" s="53"/>
      <c r="U475" s="53"/>
      <c r="V475" s="53"/>
      <c r="W475" s="53"/>
      <c r="X475" s="53"/>
      <c r="Y475" s="53"/>
    </row>
    <row r="476" spans="1:25" ht="13.5" x14ac:dyDescent="0.25">
      <c r="A476" s="53"/>
      <c r="B476" s="53"/>
      <c r="C476" s="53"/>
      <c r="E476" s="53"/>
      <c r="F476" s="53"/>
      <c r="G476" s="53"/>
      <c r="M476" s="53"/>
      <c r="N476" s="53"/>
      <c r="O476" s="53"/>
      <c r="Q476" s="53"/>
      <c r="R476" s="53"/>
      <c r="S476" s="53"/>
      <c r="T476" s="53"/>
      <c r="U476" s="53"/>
      <c r="V476" s="53"/>
      <c r="W476" s="53"/>
      <c r="X476" s="53"/>
      <c r="Y476" s="53"/>
    </row>
    <row r="477" spans="1:25" ht="13.5" x14ac:dyDescent="0.25">
      <c r="A477" s="53"/>
      <c r="B477" s="53"/>
      <c r="C477" s="53"/>
      <c r="E477" s="53"/>
      <c r="F477" s="53"/>
      <c r="G477" s="53"/>
      <c r="M477" s="53"/>
      <c r="N477" s="53"/>
      <c r="O477" s="53"/>
      <c r="Q477" s="53"/>
      <c r="R477" s="53"/>
      <c r="S477" s="53"/>
      <c r="T477" s="53"/>
      <c r="U477" s="53"/>
      <c r="V477" s="53"/>
      <c r="W477" s="53"/>
      <c r="X477" s="53"/>
      <c r="Y477" s="53"/>
    </row>
    <row r="478" spans="1:25" ht="13.5" x14ac:dyDescent="0.25">
      <c r="A478" s="53"/>
      <c r="B478" s="53"/>
      <c r="C478" s="53"/>
      <c r="E478" s="53"/>
      <c r="F478" s="53"/>
      <c r="G478" s="53"/>
      <c r="M478" s="53"/>
      <c r="N478" s="53"/>
      <c r="O478" s="53"/>
      <c r="Q478" s="53"/>
      <c r="R478" s="53"/>
      <c r="S478" s="53"/>
      <c r="T478" s="53"/>
      <c r="U478" s="53"/>
      <c r="V478" s="53"/>
      <c r="W478" s="53"/>
      <c r="X478" s="53"/>
      <c r="Y478" s="53"/>
    </row>
    <row r="479" spans="1:25" ht="13.5" x14ac:dyDescent="0.25">
      <c r="A479" s="53"/>
      <c r="B479" s="53"/>
      <c r="C479" s="53"/>
      <c r="E479" s="53"/>
      <c r="F479" s="53"/>
      <c r="G479" s="53"/>
      <c r="M479" s="53"/>
      <c r="N479" s="53"/>
      <c r="O479" s="53"/>
      <c r="Q479" s="53"/>
      <c r="R479" s="53"/>
      <c r="S479" s="53"/>
      <c r="T479" s="53"/>
      <c r="U479" s="53"/>
      <c r="V479" s="53"/>
      <c r="W479" s="53"/>
      <c r="X479" s="53"/>
      <c r="Y479" s="53"/>
    </row>
    <row r="480" spans="1:25" ht="13.5" x14ac:dyDescent="0.25">
      <c r="A480" s="53"/>
      <c r="B480" s="53"/>
      <c r="C480" s="53"/>
      <c r="E480" s="53"/>
      <c r="F480" s="53"/>
      <c r="G480" s="53"/>
      <c r="M480" s="53"/>
      <c r="N480" s="53"/>
      <c r="O480" s="53"/>
      <c r="Q480" s="53"/>
      <c r="R480" s="53"/>
      <c r="S480" s="53"/>
      <c r="T480" s="53"/>
      <c r="U480" s="53"/>
      <c r="V480" s="53"/>
      <c r="W480" s="53"/>
      <c r="X480" s="53"/>
      <c r="Y480" s="53"/>
    </row>
    <row r="481" spans="1:25" ht="13.5" x14ac:dyDescent="0.25">
      <c r="A481" s="53"/>
      <c r="B481" s="53"/>
      <c r="C481" s="53"/>
      <c r="E481" s="53"/>
      <c r="F481" s="53"/>
      <c r="G481" s="53"/>
      <c r="M481" s="53"/>
      <c r="N481" s="53"/>
      <c r="O481" s="53"/>
      <c r="Q481" s="53"/>
      <c r="R481" s="53"/>
      <c r="S481" s="53"/>
      <c r="T481" s="53"/>
      <c r="U481" s="53"/>
      <c r="V481" s="53"/>
      <c r="W481" s="53"/>
      <c r="X481" s="53"/>
      <c r="Y481" s="53"/>
    </row>
    <row r="482" spans="1:25" ht="13.5" x14ac:dyDescent="0.25">
      <c r="A482" s="53"/>
      <c r="B482" s="53"/>
      <c r="C482" s="53"/>
      <c r="E482" s="53"/>
      <c r="F482" s="53"/>
      <c r="G482" s="53"/>
      <c r="M482" s="53"/>
      <c r="N482" s="53"/>
      <c r="O482" s="53"/>
      <c r="Q482" s="53"/>
      <c r="R482" s="53"/>
      <c r="S482" s="53"/>
      <c r="T482" s="53"/>
      <c r="U482" s="53"/>
      <c r="V482" s="53"/>
      <c r="W482" s="53"/>
      <c r="X482" s="53"/>
      <c r="Y482" s="53"/>
    </row>
    <row r="483" spans="1:25" ht="13.5" x14ac:dyDescent="0.25">
      <c r="A483" s="53"/>
      <c r="B483" s="53"/>
      <c r="C483" s="53"/>
      <c r="E483" s="53"/>
      <c r="F483" s="53"/>
      <c r="G483" s="53"/>
      <c r="M483" s="53"/>
      <c r="N483" s="53"/>
      <c r="O483" s="53"/>
      <c r="Q483" s="53"/>
      <c r="R483" s="53"/>
      <c r="S483" s="53"/>
      <c r="T483" s="53"/>
      <c r="U483" s="53"/>
      <c r="V483" s="53"/>
      <c r="W483" s="53"/>
      <c r="X483" s="53"/>
      <c r="Y483" s="53"/>
    </row>
    <row r="484" spans="1:25" ht="13.5" x14ac:dyDescent="0.25">
      <c r="A484" s="53"/>
      <c r="B484" s="53"/>
      <c r="C484" s="53"/>
      <c r="E484" s="53"/>
      <c r="F484" s="53"/>
      <c r="G484" s="53"/>
      <c r="M484" s="53"/>
      <c r="N484" s="53"/>
      <c r="O484" s="53"/>
      <c r="Q484" s="53"/>
      <c r="R484" s="53"/>
      <c r="S484" s="53"/>
      <c r="T484" s="53"/>
      <c r="U484" s="53"/>
      <c r="V484" s="53"/>
      <c r="W484" s="53"/>
      <c r="X484" s="53"/>
      <c r="Y484" s="53"/>
    </row>
    <row r="485" spans="1:25" ht="13.5" x14ac:dyDescent="0.25">
      <c r="A485" s="53"/>
      <c r="B485" s="53"/>
      <c r="C485" s="53"/>
      <c r="E485" s="53"/>
      <c r="F485" s="53"/>
      <c r="G485" s="53"/>
      <c r="M485" s="53"/>
      <c r="N485" s="53"/>
      <c r="O485" s="53"/>
      <c r="Q485" s="53"/>
      <c r="R485" s="53"/>
      <c r="S485" s="53"/>
      <c r="T485" s="53"/>
      <c r="U485" s="53"/>
      <c r="V485" s="53"/>
      <c r="W485" s="53"/>
      <c r="X485" s="53"/>
      <c r="Y485" s="53"/>
    </row>
    <row r="486" spans="1:25" ht="13.5" x14ac:dyDescent="0.25">
      <c r="A486" s="53"/>
      <c r="B486" s="53"/>
      <c r="C486" s="53"/>
      <c r="E486" s="53"/>
      <c r="F486" s="53"/>
      <c r="G486" s="53"/>
      <c r="M486" s="53"/>
      <c r="N486" s="53"/>
      <c r="O486" s="53"/>
      <c r="Q486" s="53"/>
      <c r="R486" s="53"/>
      <c r="S486" s="53"/>
      <c r="T486" s="53"/>
      <c r="U486" s="53"/>
      <c r="V486" s="53"/>
      <c r="W486" s="53"/>
      <c r="X486" s="53"/>
      <c r="Y486" s="53"/>
    </row>
    <row r="487" spans="1:25" ht="13.5" x14ac:dyDescent="0.25">
      <c r="A487" s="53"/>
      <c r="B487" s="53"/>
      <c r="C487" s="53"/>
      <c r="E487" s="53"/>
      <c r="F487" s="53"/>
      <c r="G487" s="53"/>
      <c r="M487" s="53"/>
      <c r="N487" s="53"/>
      <c r="O487" s="53"/>
      <c r="Q487" s="53"/>
      <c r="R487" s="53"/>
      <c r="S487" s="53"/>
      <c r="T487" s="53"/>
      <c r="U487" s="53"/>
      <c r="V487" s="53"/>
      <c r="W487" s="53"/>
      <c r="X487" s="53"/>
      <c r="Y487" s="53"/>
    </row>
    <row r="488" spans="1:25" ht="13.5" x14ac:dyDescent="0.25">
      <c r="A488" s="53"/>
      <c r="B488" s="53"/>
      <c r="C488" s="53"/>
      <c r="E488" s="53"/>
      <c r="F488" s="53"/>
      <c r="G488" s="53"/>
      <c r="M488" s="53"/>
      <c r="N488" s="53"/>
      <c r="O488" s="53"/>
      <c r="Q488" s="53"/>
      <c r="R488" s="53"/>
      <c r="S488" s="53"/>
      <c r="T488" s="53"/>
      <c r="U488" s="53"/>
      <c r="V488" s="53"/>
      <c r="W488" s="53"/>
      <c r="X488" s="53"/>
      <c r="Y488" s="53"/>
    </row>
    <row r="489" spans="1:25" ht="13.5" x14ac:dyDescent="0.25">
      <c r="A489" s="53"/>
      <c r="B489" s="53"/>
      <c r="C489" s="53"/>
      <c r="E489" s="53"/>
      <c r="F489" s="53"/>
      <c r="G489" s="53"/>
      <c r="M489" s="53"/>
      <c r="N489" s="53"/>
      <c r="O489" s="53"/>
      <c r="Q489" s="53"/>
      <c r="R489" s="53"/>
      <c r="S489" s="53"/>
      <c r="T489" s="53"/>
      <c r="U489" s="53"/>
      <c r="V489" s="53"/>
      <c r="W489" s="53"/>
      <c r="X489" s="53"/>
      <c r="Y489" s="53"/>
    </row>
    <row r="490" spans="1:25" ht="13.5" x14ac:dyDescent="0.25">
      <c r="A490" s="53"/>
      <c r="B490" s="53"/>
      <c r="C490" s="53"/>
      <c r="E490" s="53"/>
      <c r="F490" s="53"/>
      <c r="G490" s="53"/>
      <c r="M490" s="53"/>
      <c r="N490" s="53"/>
      <c r="O490" s="53"/>
      <c r="Q490" s="53"/>
      <c r="R490" s="53"/>
      <c r="S490" s="53"/>
      <c r="T490" s="53"/>
      <c r="U490" s="53"/>
      <c r="V490" s="53"/>
      <c r="W490" s="53"/>
      <c r="X490" s="53"/>
      <c r="Y490" s="53"/>
    </row>
    <row r="491" spans="1:25" ht="13.5" x14ac:dyDescent="0.25">
      <c r="A491" s="53"/>
      <c r="B491" s="53"/>
      <c r="C491" s="53"/>
      <c r="E491" s="53"/>
      <c r="F491" s="53"/>
      <c r="G491" s="53"/>
      <c r="M491" s="53"/>
      <c r="N491" s="53"/>
      <c r="O491" s="53"/>
      <c r="Q491" s="53"/>
      <c r="R491" s="53"/>
      <c r="S491" s="53"/>
      <c r="T491" s="53"/>
      <c r="U491" s="53"/>
      <c r="V491" s="53"/>
      <c r="W491" s="53"/>
      <c r="X491" s="53"/>
      <c r="Y491" s="53"/>
    </row>
    <row r="492" spans="1:25" ht="13.5" x14ac:dyDescent="0.25">
      <c r="A492" s="53"/>
      <c r="B492" s="53"/>
      <c r="C492" s="53"/>
      <c r="E492" s="53"/>
      <c r="F492" s="53"/>
      <c r="G492" s="53"/>
      <c r="M492" s="53"/>
      <c r="N492" s="53"/>
      <c r="O492" s="53"/>
      <c r="Q492" s="53"/>
      <c r="R492" s="53"/>
      <c r="S492" s="53"/>
      <c r="T492" s="53"/>
      <c r="U492" s="53"/>
      <c r="V492" s="53"/>
      <c r="W492" s="53"/>
      <c r="X492" s="53"/>
      <c r="Y492" s="53"/>
    </row>
    <row r="493" spans="1:25" ht="13.5" x14ac:dyDescent="0.25">
      <c r="A493" s="53"/>
      <c r="B493" s="53"/>
      <c r="C493" s="53"/>
      <c r="E493" s="53"/>
      <c r="F493" s="53"/>
      <c r="G493" s="53"/>
      <c r="M493" s="53"/>
      <c r="N493" s="53"/>
      <c r="O493" s="53"/>
      <c r="Q493" s="53"/>
      <c r="R493" s="53"/>
      <c r="S493" s="53"/>
      <c r="T493" s="53"/>
      <c r="U493" s="53"/>
      <c r="V493" s="53"/>
      <c r="W493" s="53"/>
      <c r="X493" s="53"/>
      <c r="Y493" s="53"/>
    </row>
    <row r="494" spans="1:25" ht="13.5" x14ac:dyDescent="0.25">
      <c r="A494" s="53"/>
      <c r="B494" s="53"/>
      <c r="C494" s="53"/>
      <c r="E494" s="53"/>
      <c r="F494" s="53"/>
      <c r="G494" s="53"/>
      <c r="M494" s="53"/>
      <c r="N494" s="53"/>
      <c r="O494" s="53"/>
      <c r="Q494" s="53"/>
      <c r="R494" s="53"/>
      <c r="S494" s="53"/>
      <c r="T494" s="53"/>
      <c r="U494" s="53"/>
      <c r="V494" s="53"/>
      <c r="W494" s="53"/>
      <c r="X494" s="53"/>
      <c r="Y494" s="53"/>
    </row>
    <row r="495" spans="1:25" ht="13.5" x14ac:dyDescent="0.25">
      <c r="A495" s="53"/>
      <c r="B495" s="53"/>
      <c r="C495" s="53"/>
      <c r="E495" s="53"/>
      <c r="F495" s="53"/>
      <c r="G495" s="53"/>
      <c r="M495" s="53"/>
      <c r="N495" s="53"/>
      <c r="O495" s="53"/>
      <c r="Q495" s="53"/>
      <c r="R495" s="53"/>
      <c r="S495" s="53"/>
      <c r="T495" s="53"/>
      <c r="U495" s="53"/>
      <c r="V495" s="53"/>
      <c r="W495" s="53"/>
      <c r="X495" s="53"/>
      <c r="Y495" s="53"/>
    </row>
    <row r="496" spans="1:25" ht="13.5" x14ac:dyDescent="0.25">
      <c r="A496" s="53"/>
      <c r="B496" s="53"/>
      <c r="C496" s="53"/>
      <c r="E496" s="53"/>
      <c r="F496" s="53"/>
      <c r="G496" s="53"/>
      <c r="M496" s="53"/>
      <c r="N496" s="53"/>
      <c r="O496" s="53"/>
      <c r="Q496" s="53"/>
      <c r="R496" s="53"/>
      <c r="S496" s="53"/>
      <c r="T496" s="53"/>
      <c r="U496" s="53"/>
      <c r="V496" s="53"/>
      <c r="W496" s="53"/>
      <c r="X496" s="53"/>
      <c r="Y496" s="53"/>
    </row>
    <row r="497" spans="1:25" ht="13.5" x14ac:dyDescent="0.25">
      <c r="A497" s="53"/>
      <c r="B497" s="53"/>
      <c r="C497" s="53"/>
      <c r="E497" s="53"/>
      <c r="F497" s="53"/>
      <c r="G497" s="53"/>
      <c r="M497" s="53"/>
      <c r="N497" s="53"/>
      <c r="O497" s="53"/>
      <c r="Q497" s="53"/>
      <c r="R497" s="53"/>
      <c r="S497" s="53"/>
      <c r="T497" s="53"/>
      <c r="U497" s="53"/>
      <c r="V497" s="53"/>
      <c r="W497" s="53"/>
      <c r="X497" s="53"/>
      <c r="Y497" s="53"/>
    </row>
    <row r="498" spans="1:25" ht="13.5" x14ac:dyDescent="0.25">
      <c r="A498" s="53"/>
      <c r="B498" s="53"/>
      <c r="C498" s="53"/>
      <c r="E498" s="53"/>
      <c r="F498" s="53"/>
      <c r="G498" s="53"/>
      <c r="M498" s="53"/>
      <c r="N498" s="53"/>
      <c r="O498" s="53"/>
      <c r="Q498" s="53"/>
      <c r="R498" s="53"/>
      <c r="S498" s="53"/>
      <c r="T498" s="53"/>
      <c r="U498" s="53"/>
      <c r="V498" s="53"/>
      <c r="W498" s="53"/>
      <c r="X498" s="53"/>
      <c r="Y498" s="53"/>
    </row>
    <row r="499" spans="1:25" ht="13.5" x14ac:dyDescent="0.25">
      <c r="A499" s="53"/>
      <c r="B499" s="53"/>
      <c r="C499" s="53"/>
      <c r="E499" s="53"/>
      <c r="F499" s="53"/>
      <c r="G499" s="53"/>
      <c r="M499" s="53"/>
      <c r="N499" s="53"/>
      <c r="O499" s="53"/>
      <c r="Q499" s="53"/>
      <c r="R499" s="53"/>
      <c r="S499" s="53"/>
      <c r="T499" s="53"/>
      <c r="U499" s="53"/>
      <c r="V499" s="53"/>
      <c r="W499" s="53"/>
      <c r="X499" s="53"/>
      <c r="Y499" s="53"/>
    </row>
    <row r="500" spans="1:25" ht="13.5" x14ac:dyDescent="0.25">
      <c r="A500" s="53"/>
      <c r="B500" s="53"/>
      <c r="C500" s="53"/>
      <c r="E500" s="53"/>
      <c r="F500" s="53"/>
      <c r="G500" s="53"/>
      <c r="M500" s="53"/>
      <c r="N500" s="53"/>
      <c r="O500" s="53"/>
      <c r="Q500" s="53"/>
      <c r="R500" s="53"/>
      <c r="S500" s="53"/>
      <c r="T500" s="53"/>
      <c r="U500" s="53"/>
      <c r="V500" s="53"/>
      <c r="W500" s="53"/>
      <c r="X500" s="53"/>
      <c r="Y500" s="53"/>
    </row>
    <row r="501" spans="1:25" ht="13.5" x14ac:dyDescent="0.25">
      <c r="A501" s="53"/>
      <c r="B501" s="53"/>
      <c r="C501" s="53"/>
      <c r="E501" s="53"/>
      <c r="F501" s="53"/>
      <c r="G501" s="53"/>
      <c r="M501" s="53"/>
      <c r="N501" s="53"/>
      <c r="O501" s="53"/>
      <c r="Q501" s="53"/>
      <c r="R501" s="53"/>
      <c r="S501" s="53"/>
      <c r="T501" s="53"/>
      <c r="U501" s="53"/>
      <c r="V501" s="53"/>
      <c r="W501" s="53"/>
      <c r="X501" s="53"/>
      <c r="Y501" s="53"/>
    </row>
    <row r="502" spans="1:25" ht="13.5" x14ac:dyDescent="0.25">
      <c r="A502" s="53"/>
      <c r="B502" s="53"/>
      <c r="C502" s="53"/>
      <c r="E502" s="53"/>
      <c r="F502" s="53"/>
      <c r="G502" s="53"/>
      <c r="M502" s="53"/>
      <c r="N502" s="53"/>
      <c r="O502" s="53"/>
      <c r="Q502" s="53"/>
      <c r="R502" s="53"/>
      <c r="S502" s="53"/>
      <c r="T502" s="53"/>
      <c r="U502" s="53"/>
      <c r="V502" s="53"/>
      <c r="W502" s="53"/>
      <c r="X502" s="53"/>
      <c r="Y502" s="53"/>
    </row>
    <row r="503" spans="1:25" ht="13.5" x14ac:dyDescent="0.25">
      <c r="A503" s="53"/>
      <c r="B503" s="53"/>
      <c r="C503" s="53"/>
      <c r="E503" s="53"/>
      <c r="F503" s="53"/>
      <c r="G503" s="53"/>
      <c r="M503" s="53"/>
      <c r="N503" s="53"/>
      <c r="O503" s="53"/>
      <c r="Q503" s="53"/>
      <c r="R503" s="53"/>
      <c r="S503" s="53"/>
      <c r="T503" s="53"/>
      <c r="U503" s="53"/>
      <c r="V503" s="53"/>
      <c r="W503" s="53"/>
      <c r="X503" s="53"/>
      <c r="Y503" s="53"/>
    </row>
    <row r="504" spans="1:25" ht="13.5" x14ac:dyDescent="0.25">
      <c r="A504" s="53"/>
      <c r="B504" s="53"/>
      <c r="C504" s="53"/>
      <c r="E504" s="53"/>
      <c r="F504" s="53"/>
      <c r="G504" s="53"/>
      <c r="M504" s="53"/>
      <c r="N504" s="53"/>
      <c r="O504" s="53"/>
      <c r="Q504" s="53"/>
      <c r="R504" s="53"/>
      <c r="S504" s="53"/>
      <c r="T504" s="53"/>
      <c r="U504" s="53"/>
      <c r="V504" s="53"/>
      <c r="W504" s="53"/>
      <c r="X504" s="53"/>
      <c r="Y504" s="53"/>
    </row>
    <row r="505" spans="1:25" ht="13.5" x14ac:dyDescent="0.25">
      <c r="A505" s="53"/>
      <c r="B505" s="53"/>
      <c r="C505" s="53"/>
      <c r="E505" s="53"/>
      <c r="F505" s="53"/>
      <c r="G505" s="53"/>
      <c r="M505" s="53"/>
      <c r="N505" s="53"/>
      <c r="O505" s="53"/>
      <c r="Q505" s="53"/>
      <c r="R505" s="53"/>
      <c r="S505" s="53"/>
      <c r="T505" s="53"/>
      <c r="U505" s="53"/>
      <c r="V505" s="53"/>
      <c r="W505" s="53"/>
      <c r="X505" s="53"/>
      <c r="Y505" s="53"/>
    </row>
    <row r="506" spans="1:25" ht="13.5" x14ac:dyDescent="0.25">
      <c r="A506" s="53"/>
      <c r="B506" s="53"/>
      <c r="C506" s="53"/>
      <c r="E506" s="53"/>
      <c r="F506" s="53"/>
      <c r="G506" s="53"/>
      <c r="M506" s="53"/>
      <c r="N506" s="53"/>
      <c r="O506" s="53"/>
      <c r="Q506" s="53"/>
      <c r="R506" s="53"/>
      <c r="S506" s="53"/>
      <c r="T506" s="53"/>
      <c r="U506" s="53"/>
      <c r="V506" s="53"/>
      <c r="W506" s="53"/>
      <c r="X506" s="53"/>
      <c r="Y506" s="53"/>
    </row>
    <row r="507" spans="1:25" ht="13.5" x14ac:dyDescent="0.25">
      <c r="A507" s="53"/>
      <c r="B507" s="53"/>
      <c r="C507" s="53"/>
      <c r="E507" s="53"/>
      <c r="F507" s="53"/>
      <c r="G507" s="53"/>
      <c r="M507" s="53"/>
      <c r="N507" s="53"/>
      <c r="O507" s="53"/>
      <c r="Q507" s="53"/>
      <c r="R507" s="53"/>
      <c r="S507" s="53"/>
      <c r="T507" s="53"/>
      <c r="U507" s="53"/>
      <c r="V507" s="53"/>
      <c r="W507" s="53"/>
      <c r="X507" s="53"/>
      <c r="Y507" s="53"/>
    </row>
    <row r="508" spans="1:25" ht="13.5" x14ac:dyDescent="0.25">
      <c r="A508" s="53"/>
      <c r="B508" s="53"/>
      <c r="C508" s="53"/>
      <c r="E508" s="53"/>
      <c r="F508" s="53"/>
      <c r="G508" s="53"/>
      <c r="M508" s="53"/>
      <c r="N508" s="53"/>
      <c r="O508" s="53"/>
      <c r="Q508" s="53"/>
      <c r="R508" s="53"/>
      <c r="S508" s="53"/>
      <c r="T508" s="53"/>
      <c r="U508" s="53"/>
      <c r="V508" s="53"/>
      <c r="W508" s="53"/>
      <c r="X508" s="53"/>
      <c r="Y508" s="53"/>
    </row>
    <row r="509" spans="1:25" ht="13.5" x14ac:dyDescent="0.25">
      <c r="A509" s="53"/>
      <c r="B509" s="53"/>
      <c r="C509" s="53"/>
      <c r="E509" s="53"/>
      <c r="F509" s="53"/>
      <c r="G509" s="53"/>
      <c r="M509" s="53"/>
      <c r="N509" s="53"/>
      <c r="O509" s="53"/>
      <c r="Q509" s="53"/>
      <c r="R509" s="53"/>
      <c r="S509" s="53"/>
      <c r="T509" s="53"/>
      <c r="U509" s="53"/>
      <c r="V509" s="53"/>
      <c r="W509" s="53"/>
      <c r="X509" s="53"/>
      <c r="Y509" s="53"/>
    </row>
    <row r="510" spans="1:25" ht="13.5" x14ac:dyDescent="0.25">
      <c r="A510" s="53"/>
      <c r="B510" s="53"/>
      <c r="C510" s="53"/>
      <c r="E510" s="53"/>
      <c r="F510" s="53"/>
      <c r="G510" s="53"/>
      <c r="M510" s="53"/>
      <c r="N510" s="53"/>
      <c r="O510" s="53"/>
      <c r="Q510" s="53"/>
      <c r="R510" s="53"/>
      <c r="S510" s="53"/>
      <c r="T510" s="53"/>
      <c r="U510" s="53"/>
      <c r="V510" s="53"/>
      <c r="W510" s="53"/>
      <c r="X510" s="53"/>
      <c r="Y510" s="53"/>
    </row>
    <row r="511" spans="1:25" ht="13.5" x14ac:dyDescent="0.25">
      <c r="A511" s="53"/>
      <c r="B511" s="53"/>
      <c r="C511" s="53"/>
      <c r="E511" s="53"/>
      <c r="F511" s="53"/>
      <c r="G511" s="53"/>
      <c r="M511" s="53"/>
      <c r="N511" s="53"/>
      <c r="O511" s="53"/>
      <c r="Q511" s="53"/>
      <c r="R511" s="53"/>
      <c r="S511" s="53"/>
      <c r="T511" s="53"/>
      <c r="U511" s="53"/>
      <c r="V511" s="53"/>
      <c r="W511" s="53"/>
      <c r="X511" s="53"/>
      <c r="Y511" s="53"/>
    </row>
    <row r="512" spans="1:25" ht="13.5" x14ac:dyDescent="0.25">
      <c r="A512" s="53"/>
      <c r="B512" s="53"/>
      <c r="C512" s="53"/>
      <c r="E512" s="53"/>
      <c r="F512" s="53"/>
      <c r="G512" s="53"/>
      <c r="M512" s="53"/>
      <c r="N512" s="53"/>
      <c r="O512" s="53"/>
      <c r="Q512" s="53"/>
      <c r="R512" s="53"/>
      <c r="S512" s="53"/>
      <c r="T512" s="53"/>
      <c r="U512" s="53"/>
      <c r="V512" s="53"/>
      <c r="W512" s="53"/>
      <c r="X512" s="53"/>
      <c r="Y512" s="53"/>
    </row>
    <row r="513" spans="1:25" ht="13.5" x14ac:dyDescent="0.25">
      <c r="A513" s="53"/>
      <c r="B513" s="53"/>
      <c r="C513" s="53"/>
      <c r="E513" s="53"/>
      <c r="F513" s="53"/>
      <c r="G513" s="53"/>
      <c r="M513" s="53"/>
      <c r="N513" s="53"/>
      <c r="O513" s="53"/>
      <c r="Q513" s="53"/>
      <c r="R513" s="53"/>
      <c r="S513" s="53"/>
      <c r="T513" s="53"/>
      <c r="U513" s="53"/>
      <c r="V513" s="53"/>
      <c r="W513" s="53"/>
      <c r="X513" s="53"/>
      <c r="Y513" s="53"/>
    </row>
    <row r="514" spans="1:25" ht="13.5" x14ac:dyDescent="0.25">
      <c r="A514" s="53"/>
      <c r="B514" s="53"/>
      <c r="C514" s="53"/>
      <c r="E514" s="53"/>
      <c r="F514" s="53"/>
      <c r="G514" s="53"/>
      <c r="M514" s="53"/>
      <c r="N514" s="53"/>
      <c r="O514" s="53"/>
      <c r="Q514" s="53"/>
      <c r="R514" s="53"/>
      <c r="S514" s="53"/>
      <c r="T514" s="53"/>
      <c r="U514" s="53"/>
      <c r="V514" s="53"/>
      <c r="W514" s="53"/>
      <c r="X514" s="53"/>
      <c r="Y514" s="53"/>
    </row>
    <row r="515" spans="1:25" ht="13.5" x14ac:dyDescent="0.25">
      <c r="A515" s="53"/>
      <c r="B515" s="53"/>
      <c r="C515" s="53"/>
      <c r="E515" s="53"/>
      <c r="F515" s="53"/>
      <c r="G515" s="53"/>
      <c r="M515" s="53"/>
      <c r="N515" s="53"/>
      <c r="O515" s="53"/>
      <c r="Q515" s="53"/>
      <c r="R515" s="53"/>
      <c r="S515" s="53"/>
      <c r="T515" s="53"/>
      <c r="U515" s="53"/>
      <c r="V515" s="53"/>
      <c r="W515" s="53"/>
      <c r="X515" s="53"/>
      <c r="Y515" s="53"/>
    </row>
    <row r="516" spans="1:25" ht="13.5" x14ac:dyDescent="0.25">
      <c r="A516" s="53"/>
      <c r="B516" s="53"/>
      <c r="C516" s="53"/>
      <c r="E516" s="53"/>
      <c r="F516" s="53"/>
      <c r="G516" s="53"/>
      <c r="M516" s="53"/>
      <c r="N516" s="53"/>
      <c r="O516" s="53"/>
      <c r="Q516" s="53"/>
      <c r="R516" s="53"/>
      <c r="S516" s="53"/>
      <c r="T516" s="53"/>
      <c r="U516" s="53"/>
      <c r="V516" s="53"/>
      <c r="W516" s="53"/>
      <c r="X516" s="53"/>
      <c r="Y516" s="53"/>
    </row>
    <row r="517" spans="1:25" ht="13.5" x14ac:dyDescent="0.25">
      <c r="A517" s="53"/>
      <c r="B517" s="53"/>
      <c r="C517" s="53"/>
      <c r="E517" s="53"/>
      <c r="F517" s="53"/>
      <c r="G517" s="53"/>
      <c r="M517" s="53"/>
      <c r="N517" s="53"/>
      <c r="O517" s="53"/>
      <c r="Q517" s="53"/>
      <c r="R517" s="53"/>
      <c r="S517" s="53"/>
      <c r="T517" s="53"/>
      <c r="U517" s="53"/>
      <c r="V517" s="53"/>
      <c r="W517" s="53"/>
      <c r="X517" s="53"/>
      <c r="Y517" s="53"/>
    </row>
    <row r="518" spans="1:25" ht="13.5" x14ac:dyDescent="0.25">
      <c r="A518" s="53"/>
      <c r="B518" s="53"/>
      <c r="C518" s="53"/>
      <c r="E518" s="53"/>
      <c r="F518" s="53"/>
      <c r="G518" s="53"/>
      <c r="M518" s="53"/>
      <c r="N518" s="53"/>
      <c r="O518" s="53"/>
      <c r="Q518" s="53"/>
      <c r="R518" s="53"/>
      <c r="S518" s="53"/>
      <c r="T518" s="53"/>
      <c r="U518" s="53"/>
      <c r="V518" s="53"/>
      <c r="W518" s="53"/>
      <c r="X518" s="53"/>
      <c r="Y518" s="53"/>
    </row>
    <row r="519" spans="1:25" ht="13.5" x14ac:dyDescent="0.25">
      <c r="A519" s="53"/>
      <c r="B519" s="53"/>
      <c r="C519" s="53"/>
      <c r="E519" s="53"/>
      <c r="F519" s="53"/>
      <c r="G519" s="53"/>
      <c r="M519" s="53"/>
      <c r="N519" s="53"/>
      <c r="O519" s="53"/>
      <c r="Q519" s="53"/>
      <c r="R519" s="53"/>
      <c r="S519" s="53"/>
      <c r="T519" s="53"/>
      <c r="U519" s="53"/>
      <c r="V519" s="53"/>
      <c r="W519" s="53"/>
      <c r="X519" s="53"/>
      <c r="Y519" s="53"/>
    </row>
    <row r="520" spans="1:25" ht="13.5" x14ac:dyDescent="0.25">
      <c r="A520" s="53"/>
      <c r="B520" s="53"/>
      <c r="C520" s="53"/>
      <c r="E520" s="53"/>
      <c r="F520" s="53"/>
      <c r="G520" s="53"/>
      <c r="M520" s="53"/>
      <c r="N520" s="53"/>
      <c r="O520" s="53"/>
      <c r="Q520" s="53"/>
      <c r="R520" s="53"/>
      <c r="S520" s="53"/>
      <c r="T520" s="53"/>
      <c r="U520" s="53"/>
      <c r="V520" s="53"/>
      <c r="W520" s="53"/>
      <c r="X520" s="53"/>
      <c r="Y520" s="53"/>
    </row>
    <row r="521" spans="1:25" ht="13.5" x14ac:dyDescent="0.25">
      <c r="A521" s="53"/>
      <c r="B521" s="53"/>
      <c r="C521" s="53"/>
      <c r="E521" s="53"/>
      <c r="F521" s="53"/>
      <c r="G521" s="53"/>
      <c r="M521" s="53"/>
      <c r="N521" s="53"/>
      <c r="O521" s="53"/>
      <c r="Q521" s="53"/>
      <c r="R521" s="53"/>
      <c r="S521" s="53"/>
      <c r="T521" s="53"/>
      <c r="U521" s="53"/>
      <c r="V521" s="53"/>
      <c r="W521" s="53"/>
      <c r="X521" s="53"/>
      <c r="Y521" s="53"/>
    </row>
    <row r="522" spans="1:25" ht="13.5" x14ac:dyDescent="0.25">
      <c r="A522" s="53"/>
      <c r="B522" s="53"/>
      <c r="C522" s="53"/>
      <c r="E522" s="53"/>
      <c r="F522" s="53"/>
      <c r="G522" s="53"/>
      <c r="M522" s="53"/>
      <c r="N522" s="53"/>
      <c r="O522" s="53"/>
      <c r="Q522" s="53"/>
      <c r="R522" s="53"/>
      <c r="S522" s="53"/>
      <c r="T522" s="53"/>
      <c r="U522" s="53"/>
      <c r="V522" s="53"/>
      <c r="W522" s="53"/>
      <c r="X522" s="53"/>
      <c r="Y522" s="53"/>
    </row>
    <row r="523" spans="1:25" ht="13.5" x14ac:dyDescent="0.25">
      <c r="A523" s="53"/>
      <c r="B523" s="53"/>
      <c r="C523" s="53"/>
      <c r="E523" s="53"/>
      <c r="F523" s="53"/>
      <c r="G523" s="53"/>
      <c r="M523" s="53"/>
      <c r="N523" s="53"/>
      <c r="O523" s="53"/>
      <c r="Q523" s="53"/>
      <c r="R523" s="53"/>
      <c r="S523" s="53"/>
      <c r="T523" s="53"/>
      <c r="U523" s="53"/>
      <c r="V523" s="53"/>
      <c r="W523" s="53"/>
      <c r="X523" s="53"/>
      <c r="Y523" s="53"/>
    </row>
    <row r="524" spans="1:25" ht="13.5" x14ac:dyDescent="0.25">
      <c r="A524" s="53"/>
      <c r="B524" s="53"/>
      <c r="C524" s="53"/>
      <c r="E524" s="53"/>
      <c r="F524" s="53"/>
      <c r="G524" s="53"/>
      <c r="M524" s="53"/>
      <c r="N524" s="53"/>
      <c r="O524" s="53"/>
      <c r="Q524" s="53"/>
      <c r="R524" s="53"/>
      <c r="S524" s="53"/>
      <c r="T524" s="53"/>
      <c r="U524" s="53"/>
      <c r="V524" s="53"/>
      <c r="W524" s="53"/>
      <c r="X524" s="53"/>
      <c r="Y524" s="53"/>
    </row>
    <row r="525" spans="1:25" ht="13.5" x14ac:dyDescent="0.25">
      <c r="A525" s="53"/>
      <c r="B525" s="53"/>
      <c r="C525" s="53"/>
      <c r="E525" s="53"/>
      <c r="F525" s="53"/>
      <c r="G525" s="53"/>
      <c r="M525" s="53"/>
      <c r="N525" s="53"/>
      <c r="O525" s="53"/>
      <c r="Q525" s="53"/>
      <c r="R525" s="53"/>
      <c r="S525" s="53"/>
      <c r="T525" s="53"/>
      <c r="U525" s="53"/>
      <c r="V525" s="53"/>
      <c r="W525" s="53"/>
      <c r="X525" s="53"/>
      <c r="Y525" s="53"/>
    </row>
    <row r="526" spans="1:25" ht="13.5" x14ac:dyDescent="0.25">
      <c r="A526" s="53"/>
      <c r="B526" s="53"/>
      <c r="C526" s="53"/>
      <c r="E526" s="53"/>
      <c r="F526" s="53"/>
      <c r="G526" s="53"/>
      <c r="M526" s="53"/>
      <c r="N526" s="53"/>
      <c r="O526" s="53"/>
      <c r="Q526" s="53"/>
      <c r="R526" s="53"/>
      <c r="S526" s="53"/>
      <c r="T526" s="53"/>
      <c r="U526" s="53"/>
      <c r="V526" s="53"/>
      <c r="W526" s="53"/>
      <c r="X526" s="53"/>
      <c r="Y526" s="53"/>
    </row>
    <row r="527" spans="1:25" ht="13.5" x14ac:dyDescent="0.25">
      <c r="A527" s="53"/>
      <c r="B527" s="53"/>
      <c r="C527" s="53"/>
      <c r="E527" s="53"/>
      <c r="F527" s="53"/>
      <c r="G527" s="53"/>
      <c r="M527" s="53"/>
      <c r="N527" s="53"/>
      <c r="O527" s="53"/>
      <c r="Q527" s="53"/>
      <c r="R527" s="53"/>
      <c r="S527" s="53"/>
      <c r="T527" s="53"/>
      <c r="U527" s="53"/>
      <c r="V527" s="53"/>
      <c r="W527" s="53"/>
      <c r="X527" s="53"/>
      <c r="Y527" s="53"/>
    </row>
    <row r="528" spans="1:25" ht="13.5" x14ac:dyDescent="0.25">
      <c r="A528" s="53"/>
      <c r="B528" s="53"/>
      <c r="C528" s="53"/>
      <c r="E528" s="53"/>
      <c r="F528" s="53"/>
      <c r="G528" s="53"/>
      <c r="M528" s="53"/>
      <c r="N528" s="53"/>
      <c r="O528" s="53"/>
      <c r="Q528" s="53"/>
      <c r="R528" s="53"/>
      <c r="S528" s="53"/>
      <c r="T528" s="53"/>
      <c r="U528" s="53"/>
      <c r="V528" s="53"/>
      <c r="W528" s="53"/>
      <c r="X528" s="53"/>
      <c r="Y528" s="53"/>
    </row>
    <row r="529" spans="1:25" ht="13.5" x14ac:dyDescent="0.25">
      <c r="A529" s="53"/>
      <c r="B529" s="53"/>
      <c r="C529" s="53"/>
      <c r="E529" s="53"/>
      <c r="F529" s="53"/>
      <c r="G529" s="53"/>
      <c r="M529" s="53"/>
      <c r="N529" s="53"/>
      <c r="O529" s="53"/>
      <c r="Q529" s="53"/>
      <c r="R529" s="53"/>
      <c r="S529" s="53"/>
      <c r="T529" s="53"/>
      <c r="U529" s="53"/>
      <c r="V529" s="53"/>
      <c r="W529" s="53"/>
      <c r="X529" s="53"/>
      <c r="Y529" s="53"/>
    </row>
    <row r="530" spans="1:25" ht="13.5" x14ac:dyDescent="0.25">
      <c r="A530" s="53"/>
      <c r="B530" s="53"/>
      <c r="C530" s="53"/>
      <c r="E530" s="53"/>
      <c r="F530" s="53"/>
      <c r="G530" s="53"/>
      <c r="M530" s="53"/>
      <c r="N530" s="53"/>
      <c r="O530" s="53"/>
      <c r="Q530" s="53"/>
      <c r="R530" s="53"/>
      <c r="S530" s="53"/>
      <c r="T530" s="53"/>
      <c r="U530" s="53"/>
      <c r="V530" s="53"/>
      <c r="W530" s="53"/>
      <c r="X530" s="53"/>
      <c r="Y530" s="53"/>
    </row>
    <row r="531" spans="1:25" ht="13.5" x14ac:dyDescent="0.25">
      <c r="A531" s="53"/>
      <c r="B531" s="53"/>
      <c r="C531" s="53"/>
      <c r="E531" s="53"/>
      <c r="F531" s="53"/>
      <c r="G531" s="53"/>
      <c r="M531" s="53"/>
      <c r="N531" s="53"/>
      <c r="O531" s="53"/>
      <c r="Q531" s="53"/>
      <c r="R531" s="53"/>
      <c r="S531" s="53"/>
      <c r="T531" s="53"/>
      <c r="U531" s="53"/>
      <c r="V531" s="53"/>
      <c r="W531" s="53"/>
      <c r="X531" s="53"/>
      <c r="Y531" s="53"/>
    </row>
    <row r="532" spans="1:25" ht="13.5" x14ac:dyDescent="0.25">
      <c r="A532" s="53"/>
      <c r="B532" s="53"/>
      <c r="C532" s="53"/>
      <c r="E532" s="53"/>
      <c r="F532" s="53"/>
      <c r="G532" s="53"/>
      <c r="M532" s="53"/>
      <c r="N532" s="53"/>
      <c r="O532" s="53"/>
      <c r="Q532" s="53"/>
      <c r="R532" s="53"/>
      <c r="S532" s="53"/>
      <c r="T532" s="53"/>
      <c r="U532" s="53"/>
      <c r="V532" s="53"/>
      <c r="W532" s="53"/>
      <c r="X532" s="53"/>
      <c r="Y532" s="53"/>
    </row>
    <row r="533" spans="1:25" ht="13.5" x14ac:dyDescent="0.25">
      <c r="A533" s="53"/>
      <c r="B533" s="53"/>
      <c r="C533" s="53"/>
      <c r="E533" s="53"/>
      <c r="F533" s="53"/>
      <c r="G533" s="53"/>
      <c r="M533" s="53"/>
      <c r="N533" s="53"/>
      <c r="O533" s="53"/>
      <c r="Q533" s="53"/>
      <c r="R533" s="53"/>
      <c r="S533" s="53"/>
      <c r="T533" s="53"/>
      <c r="U533" s="53"/>
      <c r="V533" s="53"/>
      <c r="W533" s="53"/>
      <c r="X533" s="53"/>
      <c r="Y533" s="53"/>
    </row>
    <row r="534" spans="1:25" ht="13.5" x14ac:dyDescent="0.25">
      <c r="A534" s="53"/>
      <c r="B534" s="53"/>
      <c r="C534" s="53"/>
      <c r="E534" s="53"/>
      <c r="F534" s="53"/>
      <c r="G534" s="53"/>
      <c r="M534" s="53"/>
      <c r="N534" s="53"/>
      <c r="O534" s="53"/>
      <c r="Q534" s="53"/>
      <c r="R534" s="53"/>
      <c r="S534" s="53"/>
      <c r="T534" s="53"/>
      <c r="U534" s="53"/>
      <c r="V534" s="53"/>
      <c r="W534" s="53"/>
      <c r="X534" s="53"/>
      <c r="Y534" s="53"/>
    </row>
    <row r="535" spans="1:25" ht="13.5" x14ac:dyDescent="0.25">
      <c r="A535" s="53"/>
      <c r="B535" s="53"/>
      <c r="C535" s="53"/>
      <c r="E535" s="53"/>
      <c r="F535" s="53"/>
      <c r="G535" s="53"/>
      <c r="M535" s="53"/>
      <c r="N535" s="53"/>
      <c r="O535" s="53"/>
      <c r="Q535" s="53"/>
      <c r="R535" s="53"/>
      <c r="S535" s="53"/>
      <c r="T535" s="53"/>
      <c r="U535" s="53"/>
      <c r="V535" s="53"/>
      <c r="W535" s="53"/>
      <c r="X535" s="53"/>
      <c r="Y535" s="53"/>
    </row>
    <row r="536" spans="1:25" ht="13.5" x14ac:dyDescent="0.25">
      <c r="A536" s="53"/>
      <c r="B536" s="53"/>
      <c r="C536" s="53"/>
      <c r="E536" s="53"/>
      <c r="F536" s="53"/>
      <c r="G536" s="53"/>
      <c r="M536" s="53"/>
      <c r="N536" s="53"/>
      <c r="O536" s="53"/>
      <c r="Q536" s="53"/>
      <c r="R536" s="53"/>
      <c r="S536" s="53"/>
      <c r="T536" s="53"/>
      <c r="U536" s="53"/>
      <c r="V536" s="53"/>
      <c r="W536" s="53"/>
      <c r="X536" s="53"/>
      <c r="Y536" s="53"/>
    </row>
    <row r="537" spans="1:25" ht="13.5" x14ac:dyDescent="0.25">
      <c r="A537" s="53"/>
      <c r="B537" s="53"/>
      <c r="C537" s="53"/>
      <c r="E537" s="53"/>
      <c r="F537" s="53"/>
      <c r="G537" s="53"/>
      <c r="M537" s="53"/>
      <c r="N537" s="53"/>
      <c r="O537" s="53"/>
      <c r="Q537" s="53"/>
      <c r="R537" s="53"/>
      <c r="S537" s="53"/>
      <c r="T537" s="53"/>
      <c r="U537" s="53"/>
      <c r="V537" s="53"/>
      <c r="W537" s="53"/>
      <c r="X537" s="53"/>
      <c r="Y537" s="53"/>
    </row>
    <row r="538" spans="1:25" ht="13.5" x14ac:dyDescent="0.25">
      <c r="A538" s="53"/>
      <c r="B538" s="53"/>
      <c r="C538" s="53"/>
      <c r="E538" s="53"/>
      <c r="F538" s="53"/>
      <c r="G538" s="53"/>
      <c r="M538" s="53"/>
      <c r="N538" s="53"/>
      <c r="O538" s="53"/>
      <c r="Q538" s="53"/>
      <c r="R538" s="53"/>
      <c r="S538" s="53"/>
      <c r="T538" s="53"/>
      <c r="U538" s="53"/>
      <c r="V538" s="53"/>
      <c r="W538" s="53"/>
      <c r="X538" s="53"/>
      <c r="Y538" s="53"/>
    </row>
    <row r="539" spans="1:25" ht="13.5" x14ac:dyDescent="0.25">
      <c r="A539" s="53"/>
      <c r="B539" s="53"/>
      <c r="C539" s="53"/>
      <c r="E539" s="53"/>
      <c r="F539" s="53"/>
      <c r="G539" s="53"/>
      <c r="M539" s="53"/>
      <c r="N539" s="53"/>
      <c r="O539" s="53"/>
      <c r="Q539" s="53"/>
      <c r="R539" s="53"/>
      <c r="S539" s="53"/>
      <c r="T539" s="53"/>
      <c r="U539" s="53"/>
      <c r="V539" s="53"/>
      <c r="W539" s="53"/>
      <c r="X539" s="53"/>
      <c r="Y539" s="53"/>
    </row>
    <row r="540" spans="1:25" ht="13.5" x14ac:dyDescent="0.25">
      <c r="A540" s="53"/>
      <c r="B540" s="53"/>
      <c r="C540" s="53"/>
      <c r="E540" s="53"/>
      <c r="F540" s="53"/>
      <c r="G540" s="53"/>
      <c r="M540" s="53"/>
      <c r="N540" s="53"/>
      <c r="O540" s="53"/>
      <c r="Q540" s="53"/>
      <c r="R540" s="53"/>
      <c r="S540" s="53"/>
      <c r="T540" s="53"/>
      <c r="U540" s="53"/>
      <c r="V540" s="53"/>
      <c r="W540" s="53"/>
      <c r="X540" s="53"/>
      <c r="Y540" s="53"/>
    </row>
    <row r="541" spans="1:25" ht="13.5" x14ac:dyDescent="0.25">
      <c r="A541" s="53"/>
      <c r="B541" s="53"/>
      <c r="C541" s="53"/>
      <c r="E541" s="53"/>
      <c r="F541" s="53"/>
      <c r="G541" s="53"/>
      <c r="M541" s="53"/>
      <c r="N541" s="53"/>
      <c r="O541" s="53"/>
      <c r="Q541" s="53"/>
      <c r="R541" s="53"/>
      <c r="S541" s="53"/>
      <c r="T541" s="53"/>
      <c r="U541" s="53"/>
      <c r="V541" s="53"/>
      <c r="W541" s="53"/>
      <c r="X541" s="53"/>
      <c r="Y541" s="53"/>
    </row>
    <row r="542" spans="1:25" ht="13.5" x14ac:dyDescent="0.25">
      <c r="A542" s="53"/>
      <c r="B542" s="53"/>
      <c r="C542" s="53"/>
      <c r="E542" s="53"/>
      <c r="F542" s="53"/>
      <c r="G542" s="53"/>
      <c r="M542" s="53"/>
      <c r="N542" s="53"/>
      <c r="O542" s="53"/>
      <c r="Q542" s="53"/>
      <c r="R542" s="53"/>
      <c r="S542" s="53"/>
      <c r="T542" s="53"/>
      <c r="U542" s="53"/>
      <c r="V542" s="53"/>
      <c r="W542" s="53"/>
      <c r="X542" s="53"/>
      <c r="Y542" s="53"/>
    </row>
    <row r="543" spans="1:25" ht="13.5" x14ac:dyDescent="0.25">
      <c r="A543" s="53"/>
      <c r="B543" s="53"/>
      <c r="C543" s="53"/>
      <c r="E543" s="53"/>
      <c r="F543" s="53"/>
      <c r="G543" s="53"/>
      <c r="M543" s="53"/>
      <c r="N543" s="53"/>
      <c r="O543" s="53"/>
      <c r="Q543" s="53"/>
      <c r="R543" s="53"/>
      <c r="S543" s="53"/>
      <c r="T543" s="53"/>
      <c r="U543" s="53"/>
      <c r="V543" s="53"/>
      <c r="W543" s="53"/>
      <c r="X543" s="53"/>
      <c r="Y543" s="53"/>
    </row>
    <row r="544" spans="1:25" ht="13.5" x14ac:dyDescent="0.25">
      <c r="A544" s="53"/>
      <c r="B544" s="53"/>
      <c r="C544" s="53"/>
      <c r="E544" s="53"/>
      <c r="F544" s="53"/>
      <c r="G544" s="53"/>
      <c r="M544" s="53"/>
      <c r="N544" s="53"/>
      <c r="O544" s="53"/>
      <c r="Q544" s="53"/>
      <c r="R544" s="53"/>
      <c r="S544" s="53"/>
      <c r="T544" s="53"/>
      <c r="U544" s="53"/>
      <c r="V544" s="53"/>
      <c r="W544" s="53"/>
      <c r="X544" s="53"/>
      <c r="Y544" s="53"/>
    </row>
    <row r="545" spans="1:25" ht="13.5" x14ac:dyDescent="0.25">
      <c r="A545" s="53"/>
      <c r="B545" s="53"/>
      <c r="C545" s="53"/>
      <c r="E545" s="53"/>
      <c r="F545" s="53"/>
      <c r="G545" s="53"/>
      <c r="M545" s="53"/>
      <c r="N545" s="53"/>
      <c r="O545" s="53"/>
      <c r="Q545" s="53"/>
      <c r="R545" s="53"/>
      <c r="S545" s="53"/>
      <c r="T545" s="53"/>
      <c r="U545" s="53"/>
      <c r="V545" s="53"/>
      <c r="W545" s="53"/>
      <c r="X545" s="53"/>
      <c r="Y545" s="53"/>
    </row>
    <row r="546" spans="1:25" ht="13.5" x14ac:dyDescent="0.25">
      <c r="A546" s="53"/>
      <c r="B546" s="53"/>
      <c r="C546" s="53"/>
      <c r="E546" s="53"/>
      <c r="F546" s="53"/>
      <c r="G546" s="53"/>
      <c r="M546" s="53"/>
      <c r="N546" s="53"/>
      <c r="O546" s="53"/>
      <c r="Q546" s="53"/>
      <c r="R546" s="53"/>
      <c r="S546" s="53"/>
      <c r="T546" s="53"/>
      <c r="U546" s="53"/>
      <c r="V546" s="53"/>
      <c r="W546" s="53"/>
      <c r="X546" s="53"/>
      <c r="Y546" s="53"/>
    </row>
    <row r="547" spans="1:25" ht="13.5" x14ac:dyDescent="0.25">
      <c r="A547" s="53"/>
      <c r="B547" s="53"/>
      <c r="C547" s="53"/>
      <c r="E547" s="53"/>
      <c r="F547" s="53"/>
      <c r="G547" s="53"/>
      <c r="M547" s="53"/>
      <c r="N547" s="53"/>
      <c r="O547" s="53"/>
      <c r="Q547" s="53"/>
      <c r="R547" s="53"/>
      <c r="S547" s="53"/>
      <c r="T547" s="53"/>
      <c r="U547" s="53"/>
      <c r="V547" s="53"/>
      <c r="W547" s="53"/>
      <c r="X547" s="53"/>
      <c r="Y547" s="53"/>
    </row>
    <row r="548" spans="1:25" ht="13.5" x14ac:dyDescent="0.25">
      <c r="A548" s="53"/>
      <c r="B548" s="53"/>
      <c r="C548" s="53"/>
      <c r="E548" s="53"/>
      <c r="F548" s="53"/>
      <c r="G548" s="53"/>
      <c r="M548" s="53"/>
      <c r="N548" s="53"/>
      <c r="O548" s="53"/>
      <c r="Q548" s="53"/>
      <c r="R548" s="53"/>
      <c r="S548" s="53"/>
      <c r="T548" s="53"/>
      <c r="U548" s="53"/>
      <c r="V548" s="53"/>
      <c r="W548" s="53"/>
      <c r="X548" s="53"/>
      <c r="Y548" s="53"/>
    </row>
    <row r="549" spans="1:25" ht="13.5" x14ac:dyDescent="0.25">
      <c r="A549" s="53"/>
      <c r="B549" s="53"/>
      <c r="C549" s="53"/>
      <c r="E549" s="53"/>
      <c r="F549" s="53"/>
      <c r="G549" s="53"/>
      <c r="M549" s="53"/>
      <c r="N549" s="53"/>
      <c r="O549" s="53"/>
      <c r="Q549" s="53"/>
      <c r="R549" s="53"/>
      <c r="S549" s="53"/>
      <c r="T549" s="53"/>
      <c r="U549" s="53"/>
      <c r="V549" s="53"/>
      <c r="W549" s="53"/>
      <c r="X549" s="53"/>
      <c r="Y549" s="53"/>
    </row>
    <row r="550" spans="1:25" ht="13.5" x14ac:dyDescent="0.25">
      <c r="A550" s="53"/>
      <c r="B550" s="53"/>
      <c r="C550" s="53"/>
      <c r="E550" s="53"/>
      <c r="F550" s="53"/>
      <c r="G550" s="53"/>
      <c r="M550" s="53"/>
      <c r="N550" s="53"/>
      <c r="O550" s="53"/>
      <c r="Q550" s="53"/>
      <c r="R550" s="53"/>
      <c r="S550" s="53"/>
      <c r="T550" s="53"/>
      <c r="U550" s="53"/>
      <c r="V550" s="53"/>
      <c r="W550" s="53"/>
      <c r="X550" s="53"/>
      <c r="Y550" s="53"/>
    </row>
    <row r="551" spans="1:25" ht="13.5" x14ac:dyDescent="0.25">
      <c r="A551" s="53"/>
      <c r="B551" s="53"/>
      <c r="C551" s="53"/>
      <c r="E551" s="53"/>
      <c r="F551" s="53"/>
      <c r="G551" s="53"/>
      <c r="M551" s="53"/>
      <c r="N551" s="53"/>
      <c r="O551" s="53"/>
      <c r="Q551" s="53"/>
      <c r="R551" s="53"/>
      <c r="S551" s="53"/>
      <c r="T551" s="53"/>
      <c r="U551" s="53"/>
      <c r="V551" s="53"/>
      <c r="W551" s="53"/>
      <c r="X551" s="53"/>
      <c r="Y551" s="53"/>
    </row>
    <row r="552" spans="1:25" ht="13.5" x14ac:dyDescent="0.25">
      <c r="A552" s="53"/>
      <c r="B552" s="53"/>
      <c r="C552" s="53"/>
      <c r="E552" s="53"/>
      <c r="F552" s="53"/>
      <c r="G552" s="53"/>
      <c r="M552" s="53"/>
      <c r="N552" s="53"/>
      <c r="O552" s="53"/>
      <c r="Q552" s="53"/>
      <c r="R552" s="53"/>
      <c r="S552" s="53"/>
      <c r="T552" s="53"/>
      <c r="U552" s="53"/>
      <c r="V552" s="53"/>
      <c r="W552" s="53"/>
      <c r="X552" s="53"/>
      <c r="Y552" s="53"/>
    </row>
    <row r="553" spans="1:25" ht="13.5" x14ac:dyDescent="0.25">
      <c r="A553" s="53"/>
      <c r="B553" s="53"/>
      <c r="C553" s="53"/>
      <c r="E553" s="53"/>
      <c r="F553" s="53"/>
      <c r="G553" s="53"/>
      <c r="M553" s="53"/>
      <c r="N553" s="53"/>
      <c r="O553" s="53"/>
      <c r="Q553" s="53"/>
      <c r="R553" s="53"/>
      <c r="S553" s="53"/>
      <c r="T553" s="53"/>
      <c r="U553" s="53"/>
      <c r="V553" s="53"/>
      <c r="W553" s="53"/>
      <c r="X553" s="53"/>
      <c r="Y553" s="53"/>
    </row>
    <row r="554" spans="1:25" ht="13.5" x14ac:dyDescent="0.25">
      <c r="A554" s="53"/>
      <c r="B554" s="53"/>
      <c r="C554" s="53"/>
      <c r="E554" s="53"/>
      <c r="F554" s="53"/>
      <c r="G554" s="53"/>
      <c r="M554" s="53"/>
      <c r="N554" s="53"/>
      <c r="O554" s="53"/>
      <c r="Q554" s="53"/>
      <c r="R554" s="53"/>
      <c r="S554" s="53"/>
      <c r="T554" s="53"/>
      <c r="U554" s="53"/>
      <c r="V554" s="53"/>
      <c r="W554" s="53"/>
      <c r="X554" s="53"/>
      <c r="Y554" s="53"/>
    </row>
    <row r="555" spans="1:25" ht="13.5" x14ac:dyDescent="0.25">
      <c r="A555" s="53"/>
      <c r="B555" s="53"/>
      <c r="C555" s="53"/>
      <c r="E555" s="53"/>
      <c r="F555" s="53"/>
      <c r="G555" s="53"/>
      <c r="M555" s="53"/>
      <c r="N555" s="53"/>
      <c r="O555" s="53"/>
      <c r="Q555" s="53"/>
      <c r="R555" s="53"/>
      <c r="S555" s="53"/>
      <c r="T555" s="53"/>
      <c r="U555" s="53"/>
      <c r="V555" s="53"/>
      <c r="W555" s="53"/>
      <c r="X555" s="53"/>
      <c r="Y555" s="53"/>
    </row>
    <row r="556" spans="1:25" ht="13.5" x14ac:dyDescent="0.25">
      <c r="A556" s="53"/>
      <c r="B556" s="53"/>
      <c r="C556" s="53"/>
      <c r="E556" s="53"/>
      <c r="F556" s="53"/>
      <c r="G556" s="53"/>
      <c r="M556" s="53"/>
      <c r="N556" s="53"/>
      <c r="O556" s="53"/>
      <c r="Q556" s="53"/>
      <c r="R556" s="53"/>
      <c r="S556" s="53"/>
      <c r="T556" s="53"/>
      <c r="U556" s="53"/>
      <c r="V556" s="53"/>
      <c r="W556" s="53"/>
      <c r="X556" s="53"/>
      <c r="Y556" s="53"/>
    </row>
    <row r="557" spans="1:25" ht="13.5" x14ac:dyDescent="0.25">
      <c r="A557" s="53"/>
      <c r="B557" s="53"/>
      <c r="C557" s="53"/>
      <c r="E557" s="53"/>
      <c r="F557" s="53"/>
      <c r="G557" s="53"/>
      <c r="M557" s="53"/>
      <c r="N557" s="53"/>
      <c r="O557" s="53"/>
      <c r="Q557" s="53"/>
      <c r="R557" s="53"/>
      <c r="S557" s="53"/>
      <c r="T557" s="53"/>
      <c r="U557" s="53"/>
      <c r="V557" s="53"/>
      <c r="W557" s="53"/>
      <c r="X557" s="53"/>
      <c r="Y557" s="53"/>
    </row>
    <row r="558" spans="1:25" ht="13.5" x14ac:dyDescent="0.25">
      <c r="A558" s="53"/>
      <c r="B558" s="53"/>
      <c r="C558" s="53"/>
      <c r="E558" s="53"/>
      <c r="F558" s="53"/>
      <c r="G558" s="53"/>
      <c r="M558" s="53"/>
      <c r="N558" s="53"/>
      <c r="O558" s="53"/>
      <c r="Q558" s="53"/>
      <c r="R558" s="53"/>
      <c r="S558" s="53"/>
      <c r="T558" s="53"/>
      <c r="U558" s="53"/>
      <c r="V558" s="53"/>
      <c r="W558" s="53"/>
      <c r="X558" s="53"/>
      <c r="Y558" s="53"/>
    </row>
    <row r="559" spans="1:25" ht="13.5" x14ac:dyDescent="0.25">
      <c r="A559" s="53"/>
      <c r="B559" s="53"/>
      <c r="C559" s="53"/>
      <c r="E559" s="53"/>
      <c r="F559" s="53"/>
      <c r="G559" s="53"/>
      <c r="M559" s="53"/>
      <c r="N559" s="53"/>
      <c r="O559" s="53"/>
      <c r="Q559" s="53"/>
      <c r="R559" s="53"/>
      <c r="S559" s="53"/>
      <c r="T559" s="53"/>
      <c r="U559" s="53"/>
      <c r="V559" s="53"/>
      <c r="W559" s="53"/>
      <c r="X559" s="53"/>
      <c r="Y559" s="53"/>
    </row>
    <row r="560" spans="1:25" ht="13.5" x14ac:dyDescent="0.25">
      <c r="A560" s="53"/>
      <c r="B560" s="53"/>
      <c r="C560" s="53"/>
      <c r="E560" s="53"/>
      <c r="F560" s="53"/>
      <c r="G560" s="53"/>
      <c r="M560" s="53"/>
      <c r="N560" s="53"/>
      <c r="O560" s="53"/>
      <c r="Q560" s="53"/>
      <c r="R560" s="53"/>
      <c r="S560" s="53"/>
      <c r="T560" s="53"/>
      <c r="U560" s="53"/>
      <c r="V560" s="53"/>
      <c r="W560" s="53"/>
      <c r="X560" s="53"/>
      <c r="Y560" s="53"/>
    </row>
    <row r="561" spans="1:25" ht="13.5" x14ac:dyDescent="0.25">
      <c r="A561" s="53"/>
      <c r="B561" s="53"/>
      <c r="C561" s="53"/>
      <c r="E561" s="53"/>
      <c r="F561" s="53"/>
      <c r="G561" s="53"/>
      <c r="M561" s="53"/>
      <c r="N561" s="53"/>
      <c r="O561" s="53"/>
      <c r="Q561" s="53"/>
      <c r="R561" s="53"/>
      <c r="S561" s="53"/>
      <c r="T561" s="53"/>
      <c r="U561" s="53"/>
      <c r="V561" s="53"/>
      <c r="W561" s="53"/>
      <c r="X561" s="53"/>
      <c r="Y561" s="53"/>
    </row>
    <row r="562" spans="1:25" ht="13.5" x14ac:dyDescent="0.25">
      <c r="A562" s="53"/>
      <c r="B562" s="53"/>
      <c r="C562" s="53"/>
      <c r="E562" s="53"/>
      <c r="F562" s="53"/>
      <c r="G562" s="53"/>
      <c r="M562" s="53"/>
      <c r="N562" s="53"/>
      <c r="O562" s="53"/>
      <c r="Q562" s="53"/>
      <c r="R562" s="53"/>
      <c r="S562" s="53"/>
      <c r="T562" s="53"/>
      <c r="U562" s="53"/>
      <c r="V562" s="53"/>
      <c r="W562" s="53"/>
      <c r="X562" s="53"/>
      <c r="Y562" s="53"/>
    </row>
    <row r="563" spans="1:25" ht="13.5" x14ac:dyDescent="0.25">
      <c r="A563" s="53"/>
      <c r="B563" s="53"/>
      <c r="C563" s="53"/>
      <c r="E563" s="53"/>
      <c r="F563" s="53"/>
      <c r="G563" s="53"/>
      <c r="M563" s="53"/>
      <c r="N563" s="53"/>
      <c r="O563" s="53"/>
      <c r="Q563" s="53"/>
      <c r="R563" s="53"/>
      <c r="S563" s="53"/>
      <c r="T563" s="53"/>
      <c r="U563" s="53"/>
      <c r="V563" s="53"/>
      <c r="W563" s="53"/>
      <c r="X563" s="53"/>
      <c r="Y563" s="53"/>
    </row>
    <row r="564" spans="1:25" ht="13.5" x14ac:dyDescent="0.25">
      <c r="A564" s="53"/>
      <c r="B564" s="53"/>
      <c r="C564" s="53"/>
      <c r="E564" s="53"/>
      <c r="F564" s="53"/>
      <c r="G564" s="53"/>
      <c r="M564" s="53"/>
      <c r="N564" s="53"/>
      <c r="O564" s="53"/>
      <c r="Q564" s="53"/>
      <c r="R564" s="53"/>
      <c r="S564" s="53"/>
      <c r="T564" s="53"/>
      <c r="U564" s="53"/>
      <c r="V564" s="53"/>
      <c r="W564" s="53"/>
      <c r="X564" s="53"/>
      <c r="Y564" s="53"/>
    </row>
    <row r="565" spans="1:25" ht="13.5" x14ac:dyDescent="0.25">
      <c r="A565" s="53"/>
      <c r="B565" s="53"/>
      <c r="C565" s="53"/>
      <c r="E565" s="53"/>
      <c r="F565" s="53"/>
      <c r="G565" s="53"/>
      <c r="M565" s="53"/>
      <c r="N565" s="53"/>
      <c r="O565" s="53"/>
      <c r="Q565" s="53"/>
      <c r="R565" s="53"/>
      <c r="S565" s="53"/>
      <c r="T565" s="53"/>
      <c r="U565" s="53"/>
      <c r="V565" s="53"/>
      <c r="W565" s="53"/>
      <c r="X565" s="53"/>
      <c r="Y565" s="53"/>
    </row>
    <row r="566" spans="1:25" ht="13.5" x14ac:dyDescent="0.25">
      <c r="A566" s="53"/>
      <c r="B566" s="53"/>
      <c r="C566" s="53"/>
      <c r="E566" s="53"/>
      <c r="F566" s="53"/>
      <c r="G566" s="53"/>
      <c r="M566" s="53"/>
      <c r="N566" s="53"/>
      <c r="O566" s="53"/>
      <c r="Q566" s="53"/>
      <c r="R566" s="53"/>
      <c r="S566" s="53"/>
      <c r="T566" s="53"/>
      <c r="U566" s="53"/>
      <c r="V566" s="53"/>
      <c r="W566" s="53"/>
      <c r="X566" s="53"/>
      <c r="Y566" s="53"/>
    </row>
    <row r="567" spans="1:25" ht="13.5" x14ac:dyDescent="0.25">
      <c r="A567" s="53"/>
      <c r="B567" s="53"/>
      <c r="C567" s="53"/>
      <c r="E567" s="53"/>
      <c r="F567" s="53"/>
      <c r="G567" s="53"/>
      <c r="M567" s="53"/>
      <c r="N567" s="53"/>
      <c r="O567" s="53"/>
      <c r="Q567" s="53"/>
      <c r="R567" s="53"/>
      <c r="S567" s="53"/>
      <c r="T567" s="53"/>
      <c r="U567" s="53"/>
      <c r="V567" s="53"/>
      <c r="W567" s="53"/>
      <c r="X567" s="53"/>
      <c r="Y567" s="53"/>
    </row>
    <row r="568" spans="1:25" ht="13.5" x14ac:dyDescent="0.25">
      <c r="A568" s="53"/>
      <c r="B568" s="53"/>
      <c r="C568" s="53"/>
      <c r="E568" s="53"/>
      <c r="F568" s="53"/>
      <c r="G568" s="53"/>
      <c r="M568" s="53"/>
      <c r="N568" s="53"/>
      <c r="O568" s="53"/>
      <c r="Q568" s="53"/>
      <c r="R568" s="53"/>
      <c r="S568" s="53"/>
      <c r="T568" s="53"/>
      <c r="U568" s="53"/>
      <c r="V568" s="53"/>
      <c r="W568" s="53"/>
      <c r="X568" s="53"/>
      <c r="Y568" s="53"/>
    </row>
    <row r="569" spans="1:25" ht="13.5" x14ac:dyDescent="0.25">
      <c r="A569" s="53"/>
      <c r="B569" s="53"/>
      <c r="C569" s="53"/>
      <c r="E569" s="53"/>
      <c r="F569" s="53"/>
      <c r="G569" s="53"/>
      <c r="M569" s="53"/>
      <c r="N569" s="53"/>
      <c r="O569" s="53"/>
      <c r="Q569" s="53"/>
      <c r="R569" s="53"/>
      <c r="S569" s="53"/>
      <c r="T569" s="53"/>
      <c r="U569" s="53"/>
      <c r="V569" s="53"/>
      <c r="W569" s="53"/>
      <c r="X569" s="53"/>
      <c r="Y569" s="53"/>
    </row>
    <row r="570" spans="1:25" ht="13.5" x14ac:dyDescent="0.25">
      <c r="A570" s="53"/>
      <c r="B570" s="53"/>
      <c r="C570" s="53"/>
      <c r="E570" s="53"/>
      <c r="F570" s="53"/>
      <c r="G570" s="53"/>
      <c r="M570" s="53"/>
      <c r="N570" s="53"/>
      <c r="O570" s="53"/>
      <c r="Q570" s="53"/>
      <c r="R570" s="53"/>
      <c r="S570" s="53"/>
      <c r="T570" s="53"/>
      <c r="U570" s="53"/>
      <c r="V570" s="53"/>
      <c r="W570" s="53"/>
      <c r="X570" s="53"/>
      <c r="Y570" s="53"/>
    </row>
    <row r="571" spans="1:25" ht="13.5" x14ac:dyDescent="0.25">
      <c r="A571" s="53"/>
      <c r="B571" s="53"/>
      <c r="C571" s="53"/>
      <c r="E571" s="53"/>
      <c r="F571" s="53"/>
      <c r="G571" s="53"/>
      <c r="M571" s="53"/>
      <c r="N571" s="53"/>
      <c r="O571" s="53"/>
      <c r="Q571" s="53"/>
      <c r="R571" s="53"/>
      <c r="S571" s="53"/>
      <c r="T571" s="53"/>
      <c r="U571" s="53"/>
      <c r="V571" s="53"/>
      <c r="W571" s="53"/>
      <c r="X571" s="53"/>
      <c r="Y571" s="53"/>
    </row>
    <row r="572" spans="1:25" ht="13.5" x14ac:dyDescent="0.25">
      <c r="A572" s="53"/>
      <c r="B572" s="53"/>
      <c r="C572" s="53"/>
      <c r="E572" s="53"/>
      <c r="F572" s="53"/>
      <c r="G572" s="53"/>
      <c r="M572" s="53"/>
      <c r="N572" s="53"/>
      <c r="O572" s="53"/>
      <c r="Q572" s="53"/>
      <c r="R572" s="53"/>
      <c r="S572" s="53"/>
      <c r="T572" s="53"/>
      <c r="U572" s="53"/>
      <c r="V572" s="53"/>
      <c r="W572" s="53"/>
      <c r="X572" s="53"/>
      <c r="Y572" s="53"/>
    </row>
    <row r="573" spans="1:25" ht="13.5" x14ac:dyDescent="0.25">
      <c r="A573" s="53"/>
      <c r="B573" s="53"/>
      <c r="C573" s="53"/>
      <c r="E573" s="53"/>
      <c r="F573" s="53"/>
      <c r="G573" s="53"/>
      <c r="M573" s="53"/>
      <c r="N573" s="53"/>
      <c r="O573" s="53"/>
      <c r="Q573" s="53"/>
      <c r="R573" s="53"/>
      <c r="S573" s="53"/>
      <c r="T573" s="53"/>
      <c r="U573" s="53"/>
      <c r="V573" s="53"/>
      <c r="W573" s="53"/>
      <c r="X573" s="53"/>
      <c r="Y573" s="53"/>
    </row>
    <row r="574" spans="1:25" ht="13.5" x14ac:dyDescent="0.25">
      <c r="A574" s="53"/>
      <c r="B574" s="53"/>
      <c r="C574" s="53"/>
      <c r="E574" s="53"/>
      <c r="F574" s="53"/>
      <c r="G574" s="53"/>
      <c r="M574" s="53"/>
      <c r="N574" s="53"/>
      <c r="O574" s="53"/>
      <c r="Q574" s="53"/>
      <c r="R574" s="53"/>
      <c r="S574" s="53"/>
      <c r="T574" s="53"/>
      <c r="U574" s="53"/>
      <c r="V574" s="53"/>
      <c r="W574" s="53"/>
      <c r="X574" s="53"/>
      <c r="Y574" s="53"/>
    </row>
    <row r="575" spans="1:25" ht="13.5" x14ac:dyDescent="0.25">
      <c r="A575" s="53"/>
      <c r="B575" s="53"/>
      <c r="C575" s="53"/>
      <c r="E575" s="53"/>
      <c r="F575" s="53"/>
      <c r="G575" s="53"/>
      <c r="M575" s="53"/>
      <c r="N575" s="53"/>
      <c r="O575" s="53"/>
      <c r="Q575" s="53"/>
      <c r="R575" s="53"/>
      <c r="S575" s="53"/>
      <c r="T575" s="53"/>
      <c r="U575" s="53"/>
      <c r="V575" s="53"/>
      <c r="W575" s="53"/>
      <c r="X575" s="53"/>
      <c r="Y575" s="53"/>
    </row>
    <row r="576" spans="1:25" ht="13.5" x14ac:dyDescent="0.25">
      <c r="A576" s="53"/>
      <c r="B576" s="53"/>
      <c r="C576" s="53"/>
      <c r="E576" s="53"/>
      <c r="F576" s="53"/>
      <c r="G576" s="53"/>
      <c r="M576" s="53"/>
      <c r="N576" s="53"/>
      <c r="O576" s="53"/>
      <c r="Q576" s="53"/>
      <c r="R576" s="53"/>
      <c r="S576" s="53"/>
      <c r="T576" s="53"/>
      <c r="U576" s="53"/>
      <c r="V576" s="53"/>
      <c r="W576" s="53"/>
      <c r="X576" s="53"/>
      <c r="Y576" s="53"/>
    </row>
    <row r="577" spans="1:25" ht="13.5" x14ac:dyDescent="0.25">
      <c r="A577" s="53"/>
      <c r="B577" s="53"/>
      <c r="C577" s="53"/>
      <c r="E577" s="53"/>
      <c r="F577" s="53"/>
      <c r="G577" s="53"/>
      <c r="M577" s="53"/>
      <c r="N577" s="53"/>
      <c r="O577" s="53"/>
      <c r="Q577" s="53"/>
      <c r="R577" s="53"/>
      <c r="S577" s="53"/>
      <c r="T577" s="53"/>
      <c r="U577" s="53"/>
      <c r="V577" s="53"/>
      <c r="W577" s="53"/>
      <c r="X577" s="53"/>
      <c r="Y577" s="53"/>
    </row>
    <row r="578" spans="1:25" ht="13.5" x14ac:dyDescent="0.25">
      <c r="A578" s="53"/>
      <c r="B578" s="53"/>
      <c r="C578" s="53"/>
      <c r="E578" s="53"/>
      <c r="F578" s="53"/>
      <c r="G578" s="53"/>
      <c r="M578" s="53"/>
      <c r="N578" s="53"/>
      <c r="O578" s="53"/>
      <c r="Q578" s="53"/>
      <c r="R578" s="53"/>
      <c r="S578" s="53"/>
      <c r="T578" s="53"/>
      <c r="U578" s="53"/>
      <c r="V578" s="53"/>
      <c r="W578" s="53"/>
      <c r="X578" s="53"/>
      <c r="Y578" s="53"/>
    </row>
    <row r="579" spans="1:25" ht="13.5" x14ac:dyDescent="0.25">
      <c r="A579" s="53"/>
      <c r="B579" s="53"/>
      <c r="C579" s="53"/>
      <c r="E579" s="53"/>
      <c r="F579" s="53"/>
      <c r="G579" s="53"/>
      <c r="M579" s="53"/>
      <c r="N579" s="53"/>
      <c r="O579" s="53"/>
      <c r="Q579" s="53"/>
      <c r="R579" s="53"/>
      <c r="S579" s="53"/>
      <c r="T579" s="53"/>
      <c r="U579" s="53"/>
      <c r="V579" s="53"/>
      <c r="W579" s="53"/>
      <c r="X579" s="53"/>
      <c r="Y579" s="53"/>
    </row>
    <row r="580" spans="1:25" ht="13.5" x14ac:dyDescent="0.25">
      <c r="A580" s="53"/>
      <c r="B580" s="53"/>
      <c r="C580" s="53"/>
      <c r="E580" s="53"/>
      <c r="F580" s="53"/>
      <c r="G580" s="53"/>
      <c r="M580" s="53"/>
      <c r="N580" s="53"/>
      <c r="O580" s="53"/>
      <c r="Q580" s="53"/>
      <c r="R580" s="53"/>
      <c r="S580" s="53"/>
      <c r="T580" s="53"/>
      <c r="U580" s="53"/>
      <c r="V580" s="53"/>
      <c r="W580" s="53"/>
      <c r="X580" s="53"/>
      <c r="Y580" s="53"/>
    </row>
    <row r="581" spans="1:25" ht="13.5" x14ac:dyDescent="0.25">
      <c r="A581" s="53"/>
      <c r="B581" s="53"/>
      <c r="C581" s="53"/>
      <c r="E581" s="53"/>
      <c r="F581" s="53"/>
      <c r="G581" s="53"/>
      <c r="M581" s="53"/>
      <c r="N581" s="53"/>
      <c r="O581" s="53"/>
      <c r="Q581" s="53"/>
      <c r="R581" s="53"/>
      <c r="S581" s="53"/>
      <c r="T581" s="53"/>
      <c r="U581" s="53"/>
      <c r="V581" s="53"/>
      <c r="W581" s="53"/>
      <c r="X581" s="53"/>
      <c r="Y581" s="53"/>
    </row>
    <row r="582" spans="1:25" ht="13.5" x14ac:dyDescent="0.25">
      <c r="A582" s="53"/>
      <c r="B582" s="53"/>
      <c r="C582" s="53"/>
      <c r="E582" s="53"/>
      <c r="F582" s="53"/>
      <c r="G582" s="53"/>
      <c r="M582" s="53"/>
      <c r="N582" s="53"/>
      <c r="O582" s="53"/>
      <c r="Q582" s="53"/>
      <c r="R582" s="53"/>
      <c r="S582" s="53"/>
      <c r="T582" s="53"/>
      <c r="U582" s="53"/>
      <c r="V582" s="53"/>
      <c r="W582" s="53"/>
      <c r="X582" s="53"/>
      <c r="Y582" s="53"/>
    </row>
    <row r="583" spans="1:25" ht="13.5" x14ac:dyDescent="0.25">
      <c r="A583" s="53"/>
      <c r="B583" s="53"/>
      <c r="C583" s="53"/>
      <c r="E583" s="53"/>
      <c r="F583" s="53"/>
      <c r="G583" s="53"/>
      <c r="M583" s="53"/>
      <c r="N583" s="53"/>
      <c r="O583" s="53"/>
      <c r="Q583" s="53"/>
      <c r="R583" s="53"/>
      <c r="S583" s="53"/>
      <c r="T583" s="53"/>
      <c r="U583" s="53"/>
      <c r="V583" s="53"/>
      <c r="W583" s="53"/>
      <c r="X583" s="53"/>
      <c r="Y583" s="53"/>
    </row>
    <row r="584" spans="1:25" ht="13.5" x14ac:dyDescent="0.25">
      <c r="A584" s="53"/>
      <c r="B584" s="53"/>
      <c r="C584" s="53"/>
      <c r="E584" s="53"/>
      <c r="F584" s="53"/>
      <c r="G584" s="53"/>
      <c r="M584" s="53"/>
      <c r="N584" s="53"/>
      <c r="O584" s="53"/>
      <c r="Q584" s="53"/>
      <c r="R584" s="53"/>
      <c r="S584" s="53"/>
      <c r="T584" s="53"/>
      <c r="U584" s="53"/>
      <c r="V584" s="53"/>
      <c r="W584" s="53"/>
      <c r="X584" s="53"/>
      <c r="Y584" s="53"/>
    </row>
    <row r="585" spans="1:25" ht="13.5" x14ac:dyDescent="0.25">
      <c r="A585" s="53"/>
      <c r="B585" s="53"/>
      <c r="C585" s="53"/>
      <c r="E585" s="53"/>
      <c r="F585" s="53"/>
      <c r="G585" s="53"/>
      <c r="M585" s="53"/>
      <c r="N585" s="53"/>
      <c r="O585" s="53"/>
      <c r="Q585" s="53"/>
      <c r="R585" s="53"/>
      <c r="S585" s="53"/>
      <c r="T585" s="53"/>
      <c r="U585" s="53"/>
      <c r="V585" s="53"/>
      <c r="W585" s="53"/>
      <c r="X585" s="53"/>
      <c r="Y585" s="53"/>
    </row>
    <row r="586" spans="1:25" ht="13.5" x14ac:dyDescent="0.25">
      <c r="A586" s="53"/>
      <c r="B586" s="53"/>
      <c r="C586" s="53"/>
      <c r="E586" s="53"/>
      <c r="F586" s="53"/>
      <c r="G586" s="53"/>
      <c r="M586" s="53"/>
      <c r="N586" s="53"/>
      <c r="O586" s="53"/>
      <c r="Q586" s="53"/>
      <c r="R586" s="53"/>
      <c r="S586" s="53"/>
      <c r="T586" s="53"/>
      <c r="U586" s="53"/>
      <c r="V586" s="53"/>
      <c r="W586" s="53"/>
      <c r="X586" s="53"/>
      <c r="Y586" s="53"/>
    </row>
    <row r="587" spans="1:25" ht="13.5" x14ac:dyDescent="0.25">
      <c r="A587" s="53"/>
      <c r="B587" s="53"/>
      <c r="C587" s="53"/>
      <c r="E587" s="53"/>
      <c r="F587" s="53"/>
      <c r="G587" s="53"/>
      <c r="M587" s="53"/>
      <c r="N587" s="53"/>
      <c r="O587" s="53"/>
      <c r="Q587" s="53"/>
      <c r="R587" s="53"/>
      <c r="S587" s="53"/>
      <c r="T587" s="53"/>
      <c r="U587" s="53"/>
      <c r="V587" s="53"/>
      <c r="W587" s="53"/>
      <c r="X587" s="53"/>
      <c r="Y587" s="53"/>
    </row>
    <row r="588" spans="1:25" ht="13.5" x14ac:dyDescent="0.25">
      <c r="A588" s="53"/>
      <c r="B588" s="53"/>
      <c r="C588" s="53"/>
      <c r="E588" s="53"/>
      <c r="F588" s="53"/>
      <c r="G588" s="53"/>
      <c r="M588" s="53"/>
      <c r="N588" s="53"/>
      <c r="O588" s="53"/>
      <c r="Q588" s="53"/>
      <c r="R588" s="53"/>
      <c r="S588" s="53"/>
      <c r="T588" s="53"/>
      <c r="U588" s="53"/>
      <c r="V588" s="53"/>
      <c r="W588" s="53"/>
      <c r="X588" s="53"/>
      <c r="Y588" s="53"/>
    </row>
    <row r="589" spans="1:25" ht="13.5" x14ac:dyDescent="0.25">
      <c r="A589" s="53"/>
      <c r="B589" s="53"/>
      <c r="C589" s="53"/>
      <c r="E589" s="53"/>
      <c r="F589" s="53"/>
      <c r="G589" s="53"/>
      <c r="M589" s="53"/>
      <c r="N589" s="53"/>
      <c r="O589" s="53"/>
      <c r="Q589" s="53"/>
      <c r="R589" s="53"/>
      <c r="S589" s="53"/>
      <c r="T589" s="53"/>
      <c r="U589" s="53"/>
      <c r="V589" s="53"/>
      <c r="W589" s="53"/>
      <c r="X589" s="53"/>
      <c r="Y589" s="53"/>
    </row>
    <row r="590" spans="1:25" ht="13.5" x14ac:dyDescent="0.25">
      <c r="A590" s="53"/>
      <c r="B590" s="53"/>
      <c r="C590" s="53"/>
      <c r="E590" s="53"/>
      <c r="F590" s="53"/>
      <c r="G590" s="53"/>
      <c r="M590" s="53"/>
      <c r="N590" s="53"/>
      <c r="O590" s="53"/>
      <c r="Q590" s="53"/>
      <c r="R590" s="53"/>
      <c r="S590" s="53"/>
      <c r="T590" s="53"/>
      <c r="U590" s="53"/>
      <c r="V590" s="53"/>
      <c r="W590" s="53"/>
      <c r="X590" s="53"/>
      <c r="Y590" s="53"/>
    </row>
    <row r="591" spans="1:25" ht="13.5" x14ac:dyDescent="0.25">
      <c r="A591" s="53"/>
      <c r="B591" s="53"/>
      <c r="C591" s="53"/>
      <c r="E591" s="53"/>
      <c r="F591" s="53"/>
      <c r="G591" s="53"/>
      <c r="M591" s="53"/>
      <c r="N591" s="53"/>
      <c r="O591" s="53"/>
      <c r="Q591" s="53"/>
      <c r="R591" s="53"/>
      <c r="S591" s="53"/>
      <c r="T591" s="53"/>
      <c r="U591" s="53"/>
      <c r="V591" s="53"/>
      <c r="W591" s="53"/>
      <c r="X591" s="53"/>
      <c r="Y591" s="53"/>
    </row>
    <row r="592" spans="1:25" ht="13.5" x14ac:dyDescent="0.25">
      <c r="A592" s="53"/>
      <c r="B592" s="53"/>
      <c r="C592" s="53"/>
      <c r="E592" s="53"/>
      <c r="F592" s="53"/>
      <c r="G592" s="53"/>
      <c r="M592" s="53"/>
      <c r="N592" s="53"/>
      <c r="O592" s="53"/>
      <c r="Q592" s="53"/>
      <c r="R592" s="53"/>
      <c r="S592" s="53"/>
      <c r="T592" s="53"/>
      <c r="U592" s="53"/>
      <c r="V592" s="53"/>
      <c r="W592" s="53"/>
      <c r="X592" s="53"/>
      <c r="Y592" s="53"/>
    </row>
    <row r="593" spans="1:25" ht="13.5" x14ac:dyDescent="0.25">
      <c r="A593" s="53"/>
      <c r="B593" s="53"/>
      <c r="C593" s="53"/>
      <c r="E593" s="53"/>
      <c r="F593" s="53"/>
      <c r="G593" s="53"/>
      <c r="M593" s="53"/>
      <c r="N593" s="53"/>
      <c r="O593" s="53"/>
      <c r="Q593" s="53"/>
      <c r="R593" s="53"/>
      <c r="S593" s="53"/>
      <c r="T593" s="53"/>
      <c r="U593" s="53"/>
      <c r="V593" s="53"/>
      <c r="W593" s="53"/>
      <c r="X593" s="53"/>
      <c r="Y593" s="53"/>
    </row>
    <row r="594" spans="1:25" ht="13.5" x14ac:dyDescent="0.25">
      <c r="A594" s="53"/>
      <c r="B594" s="53"/>
      <c r="C594" s="53"/>
      <c r="E594" s="53"/>
      <c r="F594" s="53"/>
      <c r="G594" s="53"/>
      <c r="M594" s="53"/>
      <c r="N594" s="53"/>
      <c r="O594" s="53"/>
      <c r="Q594" s="53"/>
      <c r="R594" s="53"/>
      <c r="S594" s="53"/>
      <c r="T594" s="53"/>
      <c r="U594" s="53"/>
      <c r="V594" s="53"/>
      <c r="W594" s="53"/>
      <c r="X594" s="53"/>
      <c r="Y594" s="53"/>
    </row>
    <row r="595" spans="1:25" ht="13.5" x14ac:dyDescent="0.25">
      <c r="A595" s="53"/>
      <c r="B595" s="53"/>
      <c r="C595" s="53"/>
      <c r="E595" s="53"/>
      <c r="F595" s="53"/>
      <c r="G595" s="53"/>
      <c r="M595" s="53"/>
      <c r="N595" s="53"/>
      <c r="O595" s="53"/>
      <c r="Q595" s="53"/>
      <c r="R595" s="53"/>
      <c r="S595" s="53"/>
      <c r="T595" s="53"/>
      <c r="U595" s="53"/>
      <c r="V595" s="53"/>
      <c r="W595" s="53"/>
      <c r="X595" s="53"/>
      <c r="Y595" s="53"/>
    </row>
    <row r="596" spans="1:25" ht="13.5" x14ac:dyDescent="0.25">
      <c r="A596" s="53"/>
      <c r="B596" s="53"/>
      <c r="C596" s="53"/>
      <c r="E596" s="53"/>
      <c r="F596" s="53"/>
      <c r="G596" s="53"/>
      <c r="M596" s="53"/>
      <c r="N596" s="53"/>
      <c r="O596" s="53"/>
      <c r="Q596" s="53"/>
      <c r="R596" s="53"/>
      <c r="S596" s="53"/>
      <c r="T596" s="53"/>
      <c r="U596" s="53"/>
      <c r="V596" s="53"/>
      <c r="W596" s="53"/>
      <c r="X596" s="53"/>
      <c r="Y596" s="53"/>
    </row>
    <row r="597" spans="1:25" ht="13.5" x14ac:dyDescent="0.25">
      <c r="A597" s="53"/>
      <c r="B597" s="53"/>
      <c r="C597" s="53"/>
      <c r="E597" s="53"/>
      <c r="F597" s="53"/>
      <c r="G597" s="53"/>
      <c r="M597" s="53"/>
      <c r="N597" s="53"/>
      <c r="O597" s="53"/>
      <c r="Q597" s="53"/>
      <c r="R597" s="53"/>
      <c r="S597" s="53"/>
      <c r="T597" s="53"/>
      <c r="U597" s="53"/>
      <c r="V597" s="53"/>
      <c r="W597" s="53"/>
      <c r="X597" s="53"/>
      <c r="Y597" s="53"/>
    </row>
    <row r="598" spans="1:25" ht="13.5" x14ac:dyDescent="0.25">
      <c r="A598" s="53"/>
      <c r="B598" s="53"/>
      <c r="C598" s="53"/>
      <c r="E598" s="53"/>
      <c r="F598" s="53"/>
      <c r="G598" s="53"/>
      <c r="M598" s="53"/>
      <c r="N598" s="53"/>
      <c r="O598" s="53"/>
      <c r="Q598" s="53"/>
      <c r="R598" s="53"/>
      <c r="S598" s="53"/>
      <c r="T598" s="53"/>
      <c r="U598" s="53"/>
      <c r="V598" s="53"/>
      <c r="W598" s="53"/>
      <c r="X598" s="53"/>
      <c r="Y598" s="53"/>
    </row>
    <row r="599" spans="1:25" ht="13.5" x14ac:dyDescent="0.25">
      <c r="A599" s="53"/>
      <c r="B599" s="53"/>
      <c r="C599" s="53"/>
      <c r="E599" s="53"/>
      <c r="F599" s="53"/>
      <c r="G599" s="53"/>
      <c r="M599" s="53"/>
      <c r="N599" s="53"/>
      <c r="O599" s="53"/>
      <c r="Q599" s="53"/>
      <c r="R599" s="53"/>
      <c r="S599" s="53"/>
      <c r="T599" s="53"/>
      <c r="U599" s="53"/>
      <c r="V599" s="53"/>
      <c r="W599" s="53"/>
      <c r="X599" s="53"/>
      <c r="Y599" s="53"/>
    </row>
    <row r="600" spans="1:25" ht="13.5" x14ac:dyDescent="0.25">
      <c r="A600" s="53"/>
      <c r="B600" s="53"/>
      <c r="C600" s="53"/>
      <c r="E600" s="53"/>
      <c r="F600" s="53"/>
      <c r="G600" s="53"/>
      <c r="M600" s="53"/>
      <c r="N600" s="53"/>
      <c r="O600" s="53"/>
      <c r="Q600" s="53"/>
      <c r="R600" s="53"/>
      <c r="S600" s="53"/>
      <c r="T600" s="53"/>
      <c r="U600" s="53"/>
      <c r="V600" s="53"/>
      <c r="W600" s="53"/>
      <c r="X600" s="53"/>
      <c r="Y600" s="53"/>
    </row>
    <row r="601" spans="1:25" ht="13.5" x14ac:dyDescent="0.25">
      <c r="A601" s="53"/>
      <c r="B601" s="53"/>
      <c r="C601" s="53"/>
      <c r="E601" s="53"/>
      <c r="F601" s="53"/>
      <c r="G601" s="53"/>
      <c r="M601" s="53"/>
      <c r="N601" s="53"/>
      <c r="O601" s="53"/>
      <c r="Q601" s="53"/>
      <c r="R601" s="53"/>
      <c r="S601" s="53"/>
      <c r="T601" s="53"/>
      <c r="U601" s="53"/>
      <c r="V601" s="53"/>
      <c r="W601" s="53"/>
      <c r="X601" s="53"/>
      <c r="Y601" s="53"/>
    </row>
    <row r="602" spans="1:25" ht="13.5" x14ac:dyDescent="0.25">
      <c r="A602" s="53"/>
      <c r="B602" s="53"/>
      <c r="C602" s="53"/>
      <c r="E602" s="53"/>
      <c r="F602" s="53"/>
      <c r="G602" s="53"/>
      <c r="M602" s="53"/>
      <c r="N602" s="53"/>
      <c r="O602" s="53"/>
      <c r="Q602" s="53"/>
      <c r="R602" s="53"/>
      <c r="S602" s="53"/>
      <c r="T602" s="53"/>
      <c r="U602" s="53"/>
      <c r="V602" s="53"/>
      <c r="W602" s="53"/>
      <c r="X602" s="53"/>
      <c r="Y602" s="53"/>
    </row>
    <row r="603" spans="1:25" ht="13.5" x14ac:dyDescent="0.25">
      <c r="A603" s="53"/>
      <c r="B603" s="53"/>
      <c r="C603" s="53"/>
      <c r="E603" s="53"/>
      <c r="F603" s="53"/>
      <c r="G603" s="53"/>
      <c r="M603" s="53"/>
      <c r="N603" s="53"/>
      <c r="O603" s="53"/>
      <c r="Q603" s="53"/>
      <c r="R603" s="53"/>
      <c r="S603" s="53"/>
      <c r="T603" s="53"/>
      <c r="U603" s="53"/>
      <c r="V603" s="53"/>
      <c r="W603" s="53"/>
      <c r="X603" s="53"/>
      <c r="Y603" s="53"/>
    </row>
    <row r="604" spans="1:25" ht="13.5" x14ac:dyDescent="0.25">
      <c r="A604" s="53"/>
      <c r="B604" s="53"/>
      <c r="C604" s="53"/>
      <c r="E604" s="53"/>
      <c r="F604" s="53"/>
      <c r="G604" s="53"/>
      <c r="M604" s="53"/>
      <c r="N604" s="53"/>
      <c r="O604" s="53"/>
      <c r="Q604" s="53"/>
      <c r="R604" s="53"/>
      <c r="S604" s="53"/>
      <c r="T604" s="53"/>
      <c r="U604" s="53"/>
      <c r="V604" s="53"/>
      <c r="W604" s="53"/>
      <c r="X604" s="53"/>
      <c r="Y604" s="53"/>
    </row>
    <row r="605" spans="1:25" ht="13.5" x14ac:dyDescent="0.25">
      <c r="A605" s="53"/>
      <c r="B605" s="53"/>
      <c r="C605" s="53"/>
      <c r="E605" s="53"/>
      <c r="F605" s="53"/>
      <c r="G605" s="53"/>
      <c r="M605" s="53"/>
      <c r="N605" s="53"/>
      <c r="O605" s="53"/>
      <c r="Q605" s="53"/>
      <c r="R605" s="53"/>
      <c r="S605" s="53"/>
      <c r="T605" s="53"/>
      <c r="U605" s="53"/>
      <c r="V605" s="53"/>
      <c r="W605" s="53"/>
      <c r="X605" s="53"/>
      <c r="Y605" s="53"/>
    </row>
    <row r="606" spans="1:25" ht="13.5" x14ac:dyDescent="0.25">
      <c r="A606" s="53"/>
      <c r="B606" s="53"/>
      <c r="C606" s="53"/>
      <c r="E606" s="53"/>
      <c r="F606" s="53"/>
      <c r="G606" s="53"/>
      <c r="M606" s="53"/>
      <c r="N606" s="53"/>
      <c r="O606" s="53"/>
      <c r="Q606" s="53"/>
      <c r="R606" s="53"/>
      <c r="S606" s="53"/>
      <c r="T606" s="53"/>
      <c r="U606" s="53"/>
      <c r="V606" s="53"/>
      <c r="W606" s="53"/>
      <c r="X606" s="53"/>
      <c r="Y606" s="53"/>
    </row>
    <row r="607" spans="1:25" ht="13.5" x14ac:dyDescent="0.25">
      <c r="A607" s="53"/>
      <c r="B607" s="53"/>
      <c r="C607" s="53"/>
      <c r="E607" s="53"/>
      <c r="F607" s="53"/>
      <c r="G607" s="53"/>
      <c r="M607" s="53"/>
      <c r="N607" s="53"/>
      <c r="O607" s="53"/>
      <c r="Q607" s="53"/>
      <c r="R607" s="53"/>
      <c r="S607" s="53"/>
      <c r="T607" s="53"/>
      <c r="U607" s="53"/>
      <c r="V607" s="53"/>
      <c r="W607" s="53"/>
      <c r="X607" s="53"/>
      <c r="Y607" s="53"/>
    </row>
    <row r="608" spans="1:25" ht="13.5" x14ac:dyDescent="0.25">
      <c r="A608" s="53"/>
      <c r="B608" s="53"/>
      <c r="C608" s="53"/>
      <c r="E608" s="53"/>
      <c r="F608" s="53"/>
      <c r="G608" s="53"/>
      <c r="M608" s="53"/>
      <c r="N608" s="53"/>
      <c r="O608" s="53"/>
      <c r="Q608" s="53"/>
      <c r="R608" s="53"/>
      <c r="S608" s="53"/>
      <c r="T608" s="53"/>
      <c r="U608" s="53"/>
      <c r="V608" s="53"/>
      <c r="W608" s="53"/>
      <c r="X608" s="53"/>
      <c r="Y608" s="53"/>
    </row>
    <row r="609" spans="1:25" ht="13.5" x14ac:dyDescent="0.25">
      <c r="A609" s="53"/>
      <c r="B609" s="53"/>
      <c r="C609" s="53"/>
      <c r="E609" s="53"/>
      <c r="F609" s="53"/>
      <c r="G609" s="53"/>
      <c r="M609" s="53"/>
      <c r="N609" s="53"/>
      <c r="O609" s="53"/>
      <c r="Q609" s="53"/>
      <c r="R609" s="53"/>
      <c r="S609" s="53"/>
      <c r="T609" s="53"/>
      <c r="U609" s="53"/>
      <c r="V609" s="53"/>
      <c r="W609" s="53"/>
      <c r="X609" s="53"/>
      <c r="Y609" s="53"/>
    </row>
    <row r="610" spans="1:25" ht="13.5" x14ac:dyDescent="0.25">
      <c r="A610" s="53"/>
      <c r="B610" s="53"/>
      <c r="C610" s="53"/>
      <c r="E610" s="53"/>
      <c r="F610" s="53"/>
      <c r="G610" s="53"/>
      <c r="M610" s="53"/>
      <c r="N610" s="53"/>
      <c r="O610" s="53"/>
      <c r="Q610" s="53"/>
      <c r="R610" s="53"/>
      <c r="S610" s="53"/>
      <c r="T610" s="53"/>
      <c r="U610" s="53"/>
      <c r="V610" s="53"/>
      <c r="W610" s="53"/>
      <c r="X610" s="53"/>
      <c r="Y610" s="53"/>
    </row>
    <row r="611" spans="1:25" ht="13.5" x14ac:dyDescent="0.25">
      <c r="A611" s="53"/>
      <c r="B611" s="53"/>
      <c r="C611" s="53"/>
      <c r="E611" s="53"/>
      <c r="F611" s="53"/>
      <c r="G611" s="53"/>
      <c r="M611" s="53"/>
      <c r="N611" s="53"/>
      <c r="O611" s="53"/>
      <c r="Q611" s="53"/>
      <c r="R611" s="53"/>
      <c r="S611" s="53"/>
      <c r="T611" s="53"/>
      <c r="U611" s="53"/>
      <c r="V611" s="53"/>
      <c r="W611" s="53"/>
      <c r="X611" s="53"/>
      <c r="Y611" s="53"/>
    </row>
    <row r="612" spans="1:25" ht="13.5" x14ac:dyDescent="0.25">
      <c r="A612" s="53"/>
      <c r="B612" s="53"/>
      <c r="C612" s="53"/>
      <c r="E612" s="53"/>
      <c r="F612" s="53"/>
      <c r="G612" s="53"/>
      <c r="M612" s="53"/>
      <c r="N612" s="53"/>
      <c r="O612" s="53"/>
      <c r="Q612" s="53"/>
      <c r="R612" s="53"/>
      <c r="S612" s="53"/>
      <c r="T612" s="53"/>
      <c r="U612" s="53"/>
      <c r="V612" s="53"/>
      <c r="W612" s="53"/>
      <c r="X612" s="53"/>
      <c r="Y612" s="53"/>
    </row>
    <row r="613" spans="1:25" ht="13.5" x14ac:dyDescent="0.25">
      <c r="A613" s="53"/>
      <c r="B613" s="53"/>
      <c r="C613" s="53"/>
      <c r="E613" s="53"/>
      <c r="F613" s="53"/>
      <c r="G613" s="53"/>
      <c r="M613" s="53"/>
      <c r="N613" s="53"/>
      <c r="O613" s="53"/>
      <c r="Q613" s="53"/>
      <c r="R613" s="53"/>
      <c r="S613" s="53"/>
      <c r="T613" s="53"/>
      <c r="U613" s="53"/>
      <c r="V613" s="53"/>
      <c r="W613" s="53"/>
      <c r="X613" s="53"/>
      <c r="Y613" s="53"/>
    </row>
    <row r="614" spans="1:25" ht="13.5" x14ac:dyDescent="0.25">
      <c r="A614" s="53"/>
      <c r="B614" s="53"/>
      <c r="C614" s="53"/>
      <c r="E614" s="53"/>
      <c r="F614" s="53"/>
      <c r="G614" s="53"/>
      <c r="M614" s="53"/>
      <c r="N614" s="53"/>
      <c r="O614" s="53"/>
      <c r="Q614" s="53"/>
      <c r="R614" s="53"/>
      <c r="S614" s="53"/>
      <c r="T614" s="53"/>
      <c r="U614" s="53"/>
      <c r="V614" s="53"/>
      <c r="W614" s="53"/>
      <c r="X614" s="53"/>
      <c r="Y614" s="53"/>
    </row>
    <row r="615" spans="1:25" ht="13.5" x14ac:dyDescent="0.25">
      <c r="A615" s="53"/>
      <c r="B615" s="53"/>
      <c r="C615" s="53"/>
      <c r="E615" s="53"/>
      <c r="F615" s="53"/>
      <c r="G615" s="53"/>
      <c r="M615" s="53"/>
      <c r="N615" s="53"/>
      <c r="O615" s="53"/>
      <c r="Q615" s="53"/>
      <c r="R615" s="53"/>
      <c r="S615" s="53"/>
      <c r="T615" s="53"/>
      <c r="U615" s="53"/>
      <c r="V615" s="53"/>
      <c r="W615" s="53"/>
      <c r="X615" s="53"/>
      <c r="Y615" s="53"/>
    </row>
    <row r="616" spans="1:25" ht="13.5" x14ac:dyDescent="0.25">
      <c r="A616" s="53"/>
      <c r="B616" s="53"/>
      <c r="C616" s="53"/>
      <c r="E616" s="53"/>
      <c r="F616" s="53"/>
      <c r="G616" s="53"/>
      <c r="M616" s="53"/>
      <c r="N616" s="53"/>
      <c r="O616" s="53"/>
      <c r="Q616" s="53"/>
      <c r="R616" s="53"/>
      <c r="S616" s="53"/>
      <c r="T616" s="53"/>
      <c r="U616" s="53"/>
      <c r="V616" s="53"/>
      <c r="W616" s="53"/>
      <c r="X616" s="53"/>
      <c r="Y616" s="53"/>
    </row>
    <row r="617" spans="1:25" ht="13.5" x14ac:dyDescent="0.25">
      <c r="A617" s="53"/>
      <c r="B617" s="53"/>
      <c r="C617" s="53"/>
      <c r="E617" s="53"/>
      <c r="F617" s="53"/>
      <c r="G617" s="53"/>
      <c r="M617" s="53"/>
      <c r="N617" s="53"/>
      <c r="O617" s="53"/>
      <c r="Q617" s="53"/>
      <c r="R617" s="53"/>
      <c r="S617" s="53"/>
      <c r="T617" s="53"/>
      <c r="U617" s="53"/>
      <c r="V617" s="53"/>
      <c r="W617" s="53"/>
      <c r="X617" s="53"/>
      <c r="Y617" s="53"/>
    </row>
    <row r="618" spans="1:25" ht="13.5" x14ac:dyDescent="0.25">
      <c r="A618" s="53"/>
      <c r="B618" s="53"/>
      <c r="C618" s="53"/>
      <c r="E618" s="53"/>
      <c r="F618" s="53"/>
      <c r="G618" s="53"/>
      <c r="M618" s="53"/>
      <c r="N618" s="53"/>
      <c r="O618" s="53"/>
      <c r="Q618" s="53"/>
      <c r="R618" s="53"/>
      <c r="S618" s="53"/>
      <c r="T618" s="53"/>
      <c r="U618" s="53"/>
      <c r="V618" s="53"/>
      <c r="W618" s="53"/>
      <c r="X618" s="53"/>
      <c r="Y618" s="53"/>
    </row>
    <row r="619" spans="1:25" ht="13.5" x14ac:dyDescent="0.25">
      <c r="A619" s="53"/>
      <c r="B619" s="53"/>
      <c r="C619" s="53"/>
      <c r="E619" s="53"/>
      <c r="F619" s="53"/>
      <c r="G619" s="53"/>
      <c r="M619" s="53"/>
      <c r="N619" s="53"/>
      <c r="O619" s="53"/>
      <c r="Q619" s="53"/>
      <c r="R619" s="53"/>
      <c r="S619" s="53"/>
      <c r="T619" s="53"/>
      <c r="U619" s="53"/>
      <c r="V619" s="53"/>
      <c r="W619" s="53"/>
      <c r="X619" s="53"/>
      <c r="Y619" s="53"/>
    </row>
    <row r="620" spans="1:25" ht="13.5" x14ac:dyDescent="0.25">
      <c r="A620" s="53"/>
      <c r="B620" s="53"/>
      <c r="C620" s="53"/>
      <c r="E620" s="53"/>
      <c r="F620" s="53"/>
      <c r="G620" s="53"/>
      <c r="M620" s="53"/>
      <c r="N620" s="53"/>
      <c r="O620" s="53"/>
      <c r="Q620" s="53"/>
      <c r="R620" s="53"/>
      <c r="S620" s="53"/>
      <c r="T620" s="53"/>
      <c r="U620" s="53"/>
      <c r="V620" s="53"/>
      <c r="W620" s="53"/>
      <c r="X620" s="53"/>
      <c r="Y620" s="53"/>
    </row>
    <row r="621" spans="1:25" ht="13.5" x14ac:dyDescent="0.25">
      <c r="A621" s="53"/>
      <c r="B621" s="53"/>
      <c r="C621" s="53"/>
      <c r="E621" s="53"/>
      <c r="F621" s="53"/>
      <c r="G621" s="53"/>
      <c r="M621" s="53"/>
      <c r="N621" s="53"/>
      <c r="O621" s="53"/>
      <c r="Q621" s="53"/>
      <c r="R621" s="53"/>
      <c r="S621" s="53"/>
      <c r="T621" s="53"/>
      <c r="U621" s="53"/>
      <c r="V621" s="53"/>
      <c r="W621" s="53"/>
      <c r="X621" s="53"/>
      <c r="Y621" s="53"/>
    </row>
    <row r="622" spans="1:25" ht="13.5" x14ac:dyDescent="0.25">
      <c r="A622" s="53"/>
      <c r="B622" s="53"/>
      <c r="C622" s="53"/>
      <c r="E622" s="53"/>
      <c r="F622" s="53"/>
      <c r="G622" s="53"/>
      <c r="M622" s="53"/>
      <c r="N622" s="53"/>
      <c r="O622" s="53"/>
      <c r="Q622" s="53"/>
      <c r="R622" s="53"/>
      <c r="S622" s="53"/>
      <c r="T622" s="53"/>
      <c r="U622" s="53"/>
      <c r="V622" s="53"/>
      <c r="W622" s="53"/>
      <c r="X622" s="53"/>
      <c r="Y622" s="53"/>
    </row>
    <row r="623" spans="1:25" ht="13.5" x14ac:dyDescent="0.25">
      <c r="A623" s="53"/>
      <c r="B623" s="53"/>
      <c r="C623" s="53"/>
      <c r="E623" s="53"/>
      <c r="F623" s="53"/>
      <c r="G623" s="53"/>
      <c r="M623" s="53"/>
      <c r="N623" s="53"/>
      <c r="O623" s="53"/>
      <c r="Q623" s="53"/>
      <c r="R623" s="53"/>
      <c r="S623" s="53"/>
      <c r="T623" s="53"/>
      <c r="U623" s="53"/>
      <c r="V623" s="53"/>
      <c r="W623" s="53"/>
      <c r="X623" s="53"/>
      <c r="Y623" s="53"/>
    </row>
    <row r="624" spans="1:25" ht="13.5" x14ac:dyDescent="0.25">
      <c r="A624" s="53"/>
      <c r="B624" s="53"/>
      <c r="C624" s="53"/>
      <c r="E624" s="53"/>
      <c r="F624" s="53"/>
      <c r="G624" s="53"/>
      <c r="M624" s="53"/>
      <c r="N624" s="53"/>
      <c r="O624" s="53"/>
      <c r="Q624" s="53"/>
      <c r="R624" s="53"/>
      <c r="S624" s="53"/>
      <c r="T624" s="53"/>
      <c r="U624" s="53"/>
      <c r="V624" s="53"/>
      <c r="W624" s="53"/>
      <c r="X624" s="53"/>
      <c r="Y624" s="53"/>
    </row>
    <row r="625" spans="1:25" ht="13.5" x14ac:dyDescent="0.25">
      <c r="A625" s="53"/>
      <c r="B625" s="53"/>
      <c r="C625" s="53"/>
      <c r="E625" s="53"/>
      <c r="F625" s="53"/>
      <c r="G625" s="53"/>
      <c r="M625" s="53"/>
      <c r="N625" s="53"/>
      <c r="O625" s="53"/>
      <c r="Q625" s="53"/>
      <c r="R625" s="53"/>
      <c r="S625" s="53"/>
      <c r="T625" s="53"/>
      <c r="U625" s="53"/>
      <c r="V625" s="53"/>
      <c r="W625" s="53"/>
      <c r="X625" s="53"/>
      <c r="Y625" s="53"/>
    </row>
    <row r="626" spans="1:25" ht="13.5" x14ac:dyDescent="0.25">
      <c r="A626" s="53"/>
      <c r="B626" s="53"/>
      <c r="C626" s="53"/>
      <c r="E626" s="53"/>
      <c r="F626" s="53"/>
      <c r="G626" s="53"/>
      <c r="M626" s="53"/>
      <c r="N626" s="53"/>
      <c r="O626" s="53"/>
      <c r="Q626" s="53"/>
      <c r="R626" s="53"/>
      <c r="S626" s="53"/>
      <c r="T626" s="53"/>
      <c r="U626" s="53"/>
      <c r="V626" s="53"/>
      <c r="W626" s="53"/>
      <c r="X626" s="53"/>
      <c r="Y626" s="53"/>
    </row>
    <row r="627" spans="1:25" ht="13.5" x14ac:dyDescent="0.25">
      <c r="A627" s="53"/>
      <c r="B627" s="53"/>
      <c r="C627" s="53"/>
      <c r="E627" s="53"/>
      <c r="F627" s="53"/>
      <c r="G627" s="53"/>
      <c r="M627" s="53"/>
      <c r="N627" s="53"/>
      <c r="O627" s="53"/>
      <c r="Q627" s="53"/>
      <c r="R627" s="53"/>
      <c r="S627" s="53"/>
      <c r="T627" s="53"/>
      <c r="U627" s="53"/>
      <c r="V627" s="53"/>
      <c r="W627" s="53"/>
      <c r="X627" s="53"/>
      <c r="Y627" s="53"/>
    </row>
    <row r="628" spans="1:25" ht="13.5" x14ac:dyDescent="0.25">
      <c r="A628" s="53"/>
      <c r="B628" s="53"/>
      <c r="C628" s="53"/>
      <c r="E628" s="53"/>
      <c r="F628" s="53"/>
      <c r="G628" s="53"/>
      <c r="M628" s="53"/>
      <c r="N628" s="53"/>
      <c r="O628" s="53"/>
      <c r="Q628" s="53"/>
      <c r="R628" s="53"/>
      <c r="S628" s="53"/>
      <c r="T628" s="53"/>
      <c r="U628" s="53"/>
      <c r="V628" s="53"/>
      <c r="W628" s="53"/>
      <c r="X628" s="53"/>
      <c r="Y628" s="53"/>
    </row>
    <row r="629" spans="1:25" ht="13.5" x14ac:dyDescent="0.25">
      <c r="A629" s="53"/>
      <c r="B629" s="53"/>
      <c r="C629" s="53"/>
      <c r="E629" s="53"/>
      <c r="F629" s="53"/>
      <c r="G629" s="53"/>
      <c r="M629" s="53"/>
      <c r="N629" s="53"/>
      <c r="O629" s="53"/>
      <c r="Q629" s="53"/>
      <c r="R629" s="53"/>
      <c r="S629" s="53"/>
      <c r="T629" s="53"/>
      <c r="U629" s="53"/>
      <c r="V629" s="53"/>
      <c r="W629" s="53"/>
      <c r="X629" s="53"/>
      <c r="Y629" s="53"/>
    </row>
    <row r="630" spans="1:25" ht="13.5" x14ac:dyDescent="0.25">
      <c r="A630" s="53"/>
      <c r="B630" s="53"/>
      <c r="C630" s="53"/>
      <c r="E630" s="53"/>
      <c r="F630" s="53"/>
      <c r="G630" s="53"/>
      <c r="M630" s="53"/>
      <c r="N630" s="53"/>
      <c r="O630" s="53"/>
      <c r="Q630" s="53"/>
      <c r="R630" s="53"/>
      <c r="S630" s="53"/>
      <c r="T630" s="53"/>
      <c r="U630" s="53"/>
      <c r="V630" s="53"/>
      <c r="W630" s="53"/>
      <c r="X630" s="53"/>
      <c r="Y630" s="53"/>
    </row>
    <row r="631" spans="1:25" ht="13.5" x14ac:dyDescent="0.25">
      <c r="A631" s="53"/>
      <c r="B631" s="53"/>
      <c r="C631" s="53"/>
      <c r="E631" s="53"/>
      <c r="F631" s="53"/>
      <c r="G631" s="53"/>
      <c r="M631" s="53"/>
      <c r="N631" s="53"/>
      <c r="O631" s="53"/>
      <c r="Q631" s="53"/>
      <c r="R631" s="53"/>
      <c r="S631" s="53"/>
      <c r="T631" s="53"/>
      <c r="U631" s="53"/>
      <c r="V631" s="53"/>
      <c r="W631" s="53"/>
      <c r="X631" s="53"/>
      <c r="Y631" s="53"/>
    </row>
    <row r="632" spans="1:25" ht="13.5" x14ac:dyDescent="0.25">
      <c r="A632" s="53"/>
      <c r="B632" s="53"/>
      <c r="C632" s="53"/>
      <c r="E632" s="53"/>
      <c r="F632" s="53"/>
      <c r="G632" s="53"/>
      <c r="M632" s="53"/>
      <c r="N632" s="53"/>
      <c r="O632" s="53"/>
      <c r="Q632" s="53"/>
      <c r="R632" s="53"/>
      <c r="S632" s="53"/>
      <c r="T632" s="53"/>
      <c r="U632" s="53"/>
      <c r="V632" s="53"/>
      <c r="W632" s="53"/>
      <c r="X632" s="53"/>
      <c r="Y632" s="53"/>
    </row>
    <row r="633" spans="1:25" ht="13.5" x14ac:dyDescent="0.25">
      <c r="A633" s="53"/>
      <c r="B633" s="53"/>
      <c r="C633" s="53"/>
      <c r="E633" s="53"/>
      <c r="F633" s="53"/>
      <c r="G633" s="53"/>
      <c r="M633" s="53"/>
      <c r="N633" s="53"/>
      <c r="O633" s="53"/>
      <c r="Q633" s="53"/>
      <c r="R633" s="53"/>
      <c r="S633" s="53"/>
      <c r="T633" s="53"/>
      <c r="U633" s="53"/>
      <c r="V633" s="53"/>
      <c r="W633" s="53"/>
      <c r="X633" s="53"/>
      <c r="Y633" s="53"/>
    </row>
    <row r="634" spans="1:25" ht="13.5" x14ac:dyDescent="0.25">
      <c r="A634" s="53"/>
      <c r="B634" s="53"/>
      <c r="C634" s="53"/>
      <c r="E634" s="53"/>
      <c r="F634" s="53"/>
      <c r="G634" s="53"/>
      <c r="M634" s="53"/>
      <c r="N634" s="53"/>
      <c r="O634" s="53"/>
      <c r="Q634" s="53"/>
      <c r="R634" s="53"/>
      <c r="S634" s="53"/>
      <c r="T634" s="53"/>
      <c r="U634" s="53"/>
      <c r="V634" s="53"/>
      <c r="W634" s="53"/>
      <c r="X634" s="53"/>
      <c r="Y634" s="53"/>
    </row>
    <row r="635" spans="1:25" ht="13.5" x14ac:dyDescent="0.25">
      <c r="A635" s="53"/>
      <c r="B635" s="53"/>
      <c r="C635" s="53"/>
      <c r="E635" s="53"/>
      <c r="F635" s="53"/>
      <c r="G635" s="53"/>
      <c r="M635" s="53"/>
      <c r="N635" s="53"/>
      <c r="O635" s="53"/>
      <c r="Q635" s="53"/>
      <c r="R635" s="53"/>
      <c r="S635" s="53"/>
      <c r="T635" s="53"/>
      <c r="U635" s="53"/>
      <c r="V635" s="53"/>
      <c r="W635" s="53"/>
      <c r="X635" s="53"/>
      <c r="Y635" s="53"/>
    </row>
    <row r="636" spans="1:25" ht="13.5" x14ac:dyDescent="0.25">
      <c r="A636" s="53"/>
      <c r="B636" s="53"/>
      <c r="C636" s="53"/>
      <c r="E636" s="53"/>
      <c r="F636" s="53"/>
      <c r="G636" s="53"/>
      <c r="M636" s="53"/>
      <c r="N636" s="53"/>
      <c r="O636" s="53"/>
      <c r="Q636" s="53"/>
      <c r="R636" s="53"/>
      <c r="S636" s="53"/>
      <c r="T636" s="53"/>
      <c r="U636" s="53"/>
      <c r="V636" s="53"/>
      <c r="W636" s="53"/>
      <c r="X636" s="53"/>
      <c r="Y636" s="53"/>
    </row>
    <row r="637" spans="1:25" ht="13.5" x14ac:dyDescent="0.25">
      <c r="A637" s="53"/>
      <c r="B637" s="53"/>
      <c r="C637" s="53"/>
      <c r="E637" s="53"/>
      <c r="F637" s="53"/>
      <c r="G637" s="53"/>
      <c r="M637" s="53"/>
      <c r="N637" s="53"/>
      <c r="O637" s="53"/>
      <c r="Q637" s="53"/>
      <c r="R637" s="53"/>
      <c r="S637" s="53"/>
      <c r="T637" s="53"/>
      <c r="U637" s="53"/>
      <c r="V637" s="53"/>
      <c r="W637" s="53"/>
      <c r="X637" s="53"/>
      <c r="Y637" s="53"/>
    </row>
    <row r="638" spans="1:25" ht="13.5" x14ac:dyDescent="0.25">
      <c r="A638" s="53"/>
      <c r="B638" s="53"/>
      <c r="C638" s="53"/>
      <c r="E638" s="53"/>
      <c r="F638" s="53"/>
      <c r="G638" s="53"/>
      <c r="M638" s="53"/>
      <c r="N638" s="53"/>
      <c r="O638" s="53"/>
      <c r="Q638" s="53"/>
      <c r="R638" s="53"/>
      <c r="S638" s="53"/>
      <c r="T638" s="53"/>
      <c r="U638" s="53"/>
      <c r="V638" s="53"/>
      <c r="W638" s="53"/>
      <c r="X638" s="53"/>
      <c r="Y638" s="53"/>
    </row>
    <row r="639" spans="1:25" ht="13.5" x14ac:dyDescent="0.25">
      <c r="A639" s="53"/>
      <c r="B639" s="53"/>
      <c r="C639" s="53"/>
      <c r="E639" s="53"/>
      <c r="F639" s="53"/>
      <c r="G639" s="53"/>
      <c r="M639" s="53"/>
      <c r="N639" s="53"/>
      <c r="O639" s="53"/>
      <c r="Q639" s="53"/>
      <c r="R639" s="53"/>
      <c r="S639" s="53"/>
      <c r="T639" s="53"/>
      <c r="U639" s="53"/>
      <c r="V639" s="53"/>
      <c r="W639" s="53"/>
      <c r="X639" s="53"/>
      <c r="Y639" s="53"/>
    </row>
    <row r="640" spans="1:25" ht="13.5" x14ac:dyDescent="0.25">
      <c r="A640" s="53"/>
      <c r="B640" s="53"/>
      <c r="C640" s="53"/>
      <c r="E640" s="53"/>
      <c r="F640" s="53"/>
      <c r="G640" s="53"/>
      <c r="M640" s="53"/>
      <c r="N640" s="53"/>
      <c r="O640" s="53"/>
      <c r="Q640" s="53"/>
      <c r="R640" s="53"/>
      <c r="S640" s="53"/>
      <c r="T640" s="53"/>
      <c r="U640" s="53"/>
      <c r="V640" s="53"/>
      <c r="W640" s="53"/>
      <c r="X640" s="53"/>
      <c r="Y640" s="53"/>
    </row>
    <row r="641" spans="1:25" ht="13.5" x14ac:dyDescent="0.25">
      <c r="A641" s="53"/>
      <c r="B641" s="53"/>
      <c r="C641" s="53"/>
      <c r="E641" s="53"/>
      <c r="F641" s="53"/>
      <c r="G641" s="53"/>
      <c r="M641" s="53"/>
      <c r="N641" s="53"/>
      <c r="O641" s="53"/>
      <c r="Q641" s="53"/>
      <c r="R641" s="53"/>
      <c r="S641" s="53"/>
      <c r="T641" s="53"/>
      <c r="U641" s="53"/>
      <c r="V641" s="53"/>
      <c r="W641" s="53"/>
      <c r="X641" s="53"/>
      <c r="Y641" s="53"/>
    </row>
    <row r="642" spans="1:25" ht="13.5" x14ac:dyDescent="0.25">
      <c r="A642" s="53"/>
      <c r="B642" s="53"/>
      <c r="C642" s="53"/>
      <c r="E642" s="53"/>
      <c r="F642" s="53"/>
      <c r="G642" s="53"/>
      <c r="M642" s="53"/>
      <c r="N642" s="53"/>
      <c r="O642" s="53"/>
      <c r="Q642" s="53"/>
      <c r="R642" s="53"/>
      <c r="S642" s="53"/>
      <c r="T642" s="53"/>
      <c r="U642" s="53"/>
      <c r="V642" s="53"/>
      <c r="W642" s="53"/>
      <c r="X642" s="53"/>
      <c r="Y642" s="53"/>
    </row>
    <row r="643" spans="1:25" ht="13.5" x14ac:dyDescent="0.25">
      <c r="A643" s="53"/>
      <c r="B643" s="53"/>
      <c r="C643" s="53"/>
      <c r="E643" s="53"/>
      <c r="F643" s="53"/>
      <c r="G643" s="53"/>
      <c r="M643" s="53"/>
      <c r="N643" s="53"/>
      <c r="O643" s="53"/>
      <c r="Q643" s="53"/>
      <c r="R643" s="53"/>
      <c r="S643" s="53"/>
      <c r="T643" s="53"/>
      <c r="U643" s="53"/>
      <c r="V643" s="53"/>
      <c r="W643" s="53"/>
      <c r="X643" s="53"/>
      <c r="Y643" s="53"/>
    </row>
    <row r="644" spans="1:25" ht="13.5" x14ac:dyDescent="0.25">
      <c r="A644" s="53"/>
      <c r="B644" s="53"/>
      <c r="C644" s="53"/>
      <c r="E644" s="53"/>
      <c r="F644" s="53"/>
      <c r="G644" s="53"/>
      <c r="M644" s="53"/>
      <c r="N644" s="53"/>
      <c r="O644" s="53"/>
      <c r="Q644" s="53"/>
      <c r="R644" s="53"/>
      <c r="S644" s="53"/>
      <c r="T644" s="53"/>
      <c r="U644" s="53"/>
      <c r="V644" s="53"/>
      <c r="W644" s="53"/>
      <c r="X644" s="53"/>
      <c r="Y644" s="53"/>
    </row>
    <row r="645" spans="1:25" ht="13.5" x14ac:dyDescent="0.25">
      <c r="A645" s="53"/>
      <c r="B645" s="53"/>
      <c r="C645" s="53"/>
      <c r="E645" s="53"/>
      <c r="F645" s="53"/>
      <c r="G645" s="53"/>
      <c r="M645" s="53"/>
      <c r="N645" s="53"/>
      <c r="O645" s="53"/>
      <c r="Q645" s="53"/>
      <c r="R645" s="53"/>
      <c r="S645" s="53"/>
      <c r="T645" s="53"/>
      <c r="U645" s="53"/>
      <c r="V645" s="53"/>
      <c r="W645" s="53"/>
      <c r="X645" s="53"/>
      <c r="Y645" s="53"/>
    </row>
    <row r="646" spans="1:25" ht="13.5" x14ac:dyDescent="0.25">
      <c r="A646" s="53"/>
      <c r="B646" s="53"/>
      <c r="C646" s="53"/>
      <c r="E646" s="53"/>
      <c r="F646" s="53"/>
      <c r="G646" s="53"/>
      <c r="M646" s="53"/>
      <c r="N646" s="53"/>
      <c r="O646" s="53"/>
      <c r="Q646" s="53"/>
      <c r="R646" s="53"/>
      <c r="S646" s="53"/>
      <c r="T646" s="53"/>
      <c r="U646" s="53"/>
      <c r="V646" s="53"/>
      <c r="W646" s="53"/>
      <c r="X646" s="53"/>
      <c r="Y646" s="53"/>
    </row>
    <row r="647" spans="1:25" ht="13.5" x14ac:dyDescent="0.25">
      <c r="A647" s="53"/>
      <c r="B647" s="53"/>
      <c r="C647" s="53"/>
      <c r="E647" s="53"/>
      <c r="F647" s="53"/>
      <c r="G647" s="53"/>
      <c r="M647" s="53"/>
      <c r="N647" s="53"/>
      <c r="O647" s="53"/>
      <c r="Q647" s="53"/>
      <c r="R647" s="53"/>
      <c r="S647" s="53"/>
      <c r="T647" s="53"/>
      <c r="U647" s="53"/>
      <c r="V647" s="53"/>
      <c r="W647" s="53"/>
      <c r="X647" s="53"/>
      <c r="Y647" s="53"/>
    </row>
    <row r="648" spans="1:25" ht="13.5" x14ac:dyDescent="0.25">
      <c r="A648" s="53"/>
      <c r="B648" s="53"/>
      <c r="C648" s="53"/>
      <c r="E648" s="53"/>
      <c r="F648" s="53"/>
      <c r="G648" s="53"/>
      <c r="M648" s="53"/>
      <c r="N648" s="53"/>
      <c r="O648" s="53"/>
      <c r="Q648" s="53"/>
      <c r="R648" s="53"/>
      <c r="S648" s="53"/>
      <c r="T648" s="53"/>
      <c r="U648" s="53"/>
      <c r="V648" s="53"/>
      <c r="W648" s="53"/>
      <c r="X648" s="53"/>
      <c r="Y648" s="53"/>
    </row>
    <row r="649" spans="1:25" ht="13.5" x14ac:dyDescent="0.25">
      <c r="A649" s="53"/>
      <c r="B649" s="53"/>
      <c r="C649" s="53"/>
      <c r="E649" s="53"/>
      <c r="F649" s="53"/>
      <c r="G649" s="53"/>
      <c r="M649" s="53"/>
      <c r="N649" s="53"/>
      <c r="O649" s="53"/>
      <c r="Q649" s="53"/>
      <c r="R649" s="53"/>
      <c r="S649" s="53"/>
      <c r="T649" s="53"/>
      <c r="U649" s="53"/>
      <c r="V649" s="53"/>
      <c r="W649" s="53"/>
      <c r="X649" s="53"/>
      <c r="Y649" s="53"/>
    </row>
    <row r="650" spans="1:25" ht="13.5" x14ac:dyDescent="0.25">
      <c r="A650" s="53"/>
      <c r="B650" s="53"/>
      <c r="C650" s="53"/>
      <c r="E650" s="53"/>
      <c r="F650" s="53"/>
      <c r="G650" s="53"/>
      <c r="M650" s="53"/>
      <c r="N650" s="53"/>
      <c r="O650" s="53"/>
      <c r="Q650" s="53"/>
      <c r="R650" s="53"/>
      <c r="S650" s="53"/>
      <c r="T650" s="53"/>
      <c r="U650" s="53"/>
      <c r="V650" s="53"/>
      <c r="W650" s="53"/>
      <c r="X650" s="53"/>
      <c r="Y650" s="53"/>
    </row>
    <row r="651" spans="1:25" ht="13.5" x14ac:dyDescent="0.25">
      <c r="A651" s="53"/>
      <c r="B651" s="53"/>
      <c r="C651" s="53"/>
      <c r="E651" s="53"/>
      <c r="F651" s="53"/>
      <c r="G651" s="53"/>
      <c r="M651" s="53"/>
      <c r="N651" s="53"/>
      <c r="O651" s="53"/>
      <c r="Q651" s="53"/>
      <c r="R651" s="53"/>
      <c r="S651" s="53"/>
      <c r="T651" s="53"/>
      <c r="U651" s="53"/>
      <c r="V651" s="53"/>
      <c r="W651" s="53"/>
      <c r="X651" s="53"/>
      <c r="Y651" s="53"/>
    </row>
    <row r="652" spans="1:25" ht="13.5" x14ac:dyDescent="0.25">
      <c r="A652" s="53"/>
      <c r="B652" s="53"/>
      <c r="C652" s="53"/>
      <c r="E652" s="53"/>
      <c r="F652" s="53"/>
      <c r="G652" s="53"/>
      <c r="M652" s="53"/>
      <c r="N652" s="53"/>
      <c r="O652" s="53"/>
      <c r="Q652" s="53"/>
      <c r="R652" s="53"/>
      <c r="S652" s="53"/>
      <c r="T652" s="53"/>
      <c r="U652" s="53"/>
      <c r="V652" s="53"/>
      <c r="W652" s="53"/>
      <c r="X652" s="53"/>
      <c r="Y652" s="53"/>
    </row>
    <row r="653" spans="1:25" ht="13.5" x14ac:dyDescent="0.25">
      <c r="A653" s="53"/>
      <c r="B653" s="53"/>
      <c r="C653" s="53"/>
      <c r="E653" s="53"/>
      <c r="F653" s="53"/>
      <c r="G653" s="53"/>
      <c r="M653" s="53"/>
      <c r="N653" s="53"/>
      <c r="O653" s="53"/>
      <c r="Q653" s="53"/>
      <c r="R653" s="53"/>
      <c r="S653" s="53"/>
      <c r="T653" s="53"/>
      <c r="U653" s="53"/>
      <c r="V653" s="53"/>
      <c r="W653" s="53"/>
      <c r="X653" s="53"/>
      <c r="Y653" s="53"/>
    </row>
    <row r="654" spans="1:25" ht="13.5" x14ac:dyDescent="0.25">
      <c r="A654" s="53"/>
      <c r="B654" s="53"/>
      <c r="C654" s="53"/>
      <c r="E654" s="53"/>
      <c r="F654" s="53"/>
      <c r="G654" s="53"/>
      <c r="M654" s="53"/>
      <c r="N654" s="53"/>
      <c r="O654" s="53"/>
      <c r="Q654" s="53"/>
      <c r="R654" s="53"/>
      <c r="S654" s="53"/>
      <c r="T654" s="53"/>
      <c r="U654" s="53"/>
      <c r="V654" s="53"/>
      <c r="W654" s="53"/>
      <c r="X654" s="53"/>
      <c r="Y654" s="53"/>
    </row>
    <row r="655" spans="1:25" ht="13.5" x14ac:dyDescent="0.25">
      <c r="A655" s="53"/>
      <c r="B655" s="53"/>
      <c r="C655" s="53"/>
      <c r="E655" s="53"/>
      <c r="F655" s="53"/>
      <c r="G655" s="53"/>
      <c r="M655" s="53"/>
      <c r="N655" s="53"/>
      <c r="O655" s="53"/>
      <c r="Q655" s="53"/>
      <c r="R655" s="53"/>
      <c r="S655" s="53"/>
      <c r="T655" s="53"/>
      <c r="U655" s="53"/>
      <c r="V655" s="53"/>
      <c r="W655" s="53"/>
      <c r="X655" s="53"/>
      <c r="Y655" s="53"/>
    </row>
    <row r="656" spans="1:25" ht="13.5" x14ac:dyDescent="0.25">
      <c r="A656" s="53"/>
      <c r="B656" s="53"/>
      <c r="C656" s="53"/>
      <c r="E656" s="53"/>
      <c r="F656" s="53"/>
      <c r="G656" s="53"/>
      <c r="M656" s="53"/>
      <c r="N656" s="53"/>
      <c r="O656" s="53"/>
      <c r="Q656" s="53"/>
      <c r="R656" s="53"/>
      <c r="S656" s="53"/>
      <c r="T656" s="53"/>
      <c r="U656" s="53"/>
      <c r="V656" s="53"/>
      <c r="W656" s="53"/>
      <c r="X656" s="53"/>
      <c r="Y656" s="53"/>
    </row>
    <row r="657" spans="1:25" ht="13.5" x14ac:dyDescent="0.25">
      <c r="A657" s="53"/>
      <c r="B657" s="53"/>
      <c r="C657" s="53"/>
      <c r="E657" s="53"/>
      <c r="F657" s="53"/>
      <c r="G657" s="53"/>
      <c r="M657" s="53"/>
      <c r="N657" s="53"/>
      <c r="O657" s="53"/>
      <c r="Q657" s="53"/>
      <c r="R657" s="53"/>
      <c r="S657" s="53"/>
      <c r="T657" s="53"/>
      <c r="U657" s="53"/>
      <c r="V657" s="53"/>
      <c r="W657" s="53"/>
      <c r="X657" s="53"/>
      <c r="Y657" s="53"/>
    </row>
    <row r="658" spans="1:25" ht="13.5" x14ac:dyDescent="0.25">
      <c r="A658" s="53"/>
      <c r="B658" s="53"/>
      <c r="C658" s="53"/>
      <c r="E658" s="53"/>
      <c r="F658" s="53"/>
      <c r="G658" s="53"/>
      <c r="M658" s="53"/>
      <c r="N658" s="53"/>
      <c r="O658" s="53"/>
      <c r="Q658" s="53"/>
      <c r="R658" s="53"/>
      <c r="S658" s="53"/>
      <c r="T658" s="53"/>
      <c r="U658" s="53"/>
      <c r="V658" s="53"/>
      <c r="W658" s="53"/>
      <c r="X658" s="53"/>
      <c r="Y658" s="53"/>
    </row>
    <row r="659" spans="1:25" ht="13.5" x14ac:dyDescent="0.25">
      <c r="A659" s="53"/>
      <c r="B659" s="53"/>
      <c r="C659" s="53"/>
      <c r="E659" s="53"/>
      <c r="F659" s="53"/>
      <c r="G659" s="53"/>
      <c r="M659" s="53"/>
      <c r="N659" s="53"/>
      <c r="O659" s="53"/>
      <c r="Q659" s="53"/>
      <c r="R659" s="53"/>
      <c r="S659" s="53"/>
      <c r="T659" s="53"/>
      <c r="U659" s="53"/>
      <c r="V659" s="53"/>
      <c r="W659" s="53"/>
      <c r="X659" s="53"/>
      <c r="Y659" s="53"/>
    </row>
    <row r="660" spans="1:25" ht="13.5" x14ac:dyDescent="0.25">
      <c r="A660" s="53"/>
      <c r="B660" s="53"/>
      <c r="C660" s="53"/>
      <c r="E660" s="53"/>
      <c r="F660" s="53"/>
      <c r="G660" s="53"/>
      <c r="M660" s="53"/>
      <c r="N660" s="53"/>
      <c r="O660" s="53"/>
      <c r="Q660" s="53"/>
      <c r="R660" s="53"/>
      <c r="S660" s="53"/>
      <c r="T660" s="53"/>
      <c r="U660" s="53"/>
      <c r="V660" s="53"/>
      <c r="W660" s="53"/>
      <c r="X660" s="53"/>
      <c r="Y660" s="53"/>
    </row>
    <row r="661" spans="1:25" ht="13.5" x14ac:dyDescent="0.25">
      <c r="A661" s="53"/>
      <c r="B661" s="53"/>
      <c r="C661" s="53"/>
      <c r="E661" s="53"/>
      <c r="F661" s="53"/>
      <c r="G661" s="53"/>
      <c r="M661" s="53"/>
      <c r="N661" s="53"/>
      <c r="O661" s="53"/>
      <c r="Q661" s="53"/>
      <c r="R661" s="53"/>
      <c r="S661" s="53"/>
      <c r="T661" s="53"/>
      <c r="U661" s="53"/>
      <c r="V661" s="53"/>
      <c r="W661" s="53"/>
      <c r="X661" s="53"/>
      <c r="Y661" s="53"/>
    </row>
    <row r="662" spans="1:25" ht="13.5" x14ac:dyDescent="0.25">
      <c r="A662" s="53"/>
      <c r="B662" s="53"/>
      <c r="C662" s="53"/>
      <c r="E662" s="53"/>
      <c r="F662" s="53"/>
      <c r="G662" s="53"/>
      <c r="M662" s="53"/>
      <c r="N662" s="53"/>
      <c r="O662" s="53"/>
      <c r="Q662" s="53"/>
      <c r="R662" s="53"/>
      <c r="S662" s="53"/>
      <c r="T662" s="53"/>
      <c r="U662" s="53"/>
      <c r="V662" s="53"/>
      <c r="W662" s="53"/>
      <c r="X662" s="53"/>
      <c r="Y662" s="53"/>
    </row>
    <row r="663" spans="1:25" ht="13.5" x14ac:dyDescent="0.25">
      <c r="A663" s="53"/>
      <c r="B663" s="53"/>
      <c r="C663" s="53"/>
      <c r="E663" s="53"/>
      <c r="F663" s="53"/>
      <c r="G663" s="53"/>
      <c r="M663" s="53"/>
      <c r="N663" s="53"/>
      <c r="O663" s="53"/>
      <c r="Q663" s="53"/>
      <c r="R663" s="53"/>
      <c r="S663" s="53"/>
      <c r="T663" s="53"/>
      <c r="U663" s="53"/>
      <c r="V663" s="53"/>
      <c r="W663" s="53"/>
      <c r="X663" s="53"/>
      <c r="Y663" s="53"/>
    </row>
    <row r="664" spans="1:25" ht="13.5" x14ac:dyDescent="0.25">
      <c r="A664" s="53"/>
      <c r="B664" s="53"/>
      <c r="C664" s="53"/>
      <c r="E664" s="53"/>
      <c r="F664" s="53"/>
      <c r="G664" s="53"/>
      <c r="M664" s="53"/>
      <c r="N664" s="53"/>
      <c r="O664" s="53"/>
      <c r="Q664" s="53"/>
      <c r="R664" s="53"/>
      <c r="S664" s="53"/>
      <c r="T664" s="53"/>
      <c r="U664" s="53"/>
      <c r="V664" s="53"/>
      <c r="W664" s="53"/>
      <c r="X664" s="53"/>
      <c r="Y664" s="53"/>
    </row>
    <row r="665" spans="1:25" ht="13.5" x14ac:dyDescent="0.25">
      <c r="A665" s="53"/>
      <c r="B665" s="53"/>
      <c r="C665" s="53"/>
      <c r="E665" s="53"/>
      <c r="F665" s="53"/>
      <c r="G665" s="53"/>
      <c r="M665" s="53"/>
      <c r="N665" s="53"/>
      <c r="O665" s="53"/>
      <c r="Q665" s="53"/>
      <c r="R665" s="53"/>
      <c r="S665" s="53"/>
      <c r="T665" s="53"/>
      <c r="U665" s="53"/>
      <c r="V665" s="53"/>
      <c r="W665" s="53"/>
      <c r="X665" s="53"/>
      <c r="Y665" s="53"/>
    </row>
    <row r="666" spans="1:25" ht="13.5" x14ac:dyDescent="0.25">
      <c r="A666" s="53"/>
      <c r="B666" s="53"/>
      <c r="C666" s="53"/>
      <c r="E666" s="53"/>
      <c r="F666" s="53"/>
      <c r="G666" s="53"/>
      <c r="M666" s="53"/>
      <c r="N666" s="53"/>
      <c r="O666" s="53"/>
      <c r="Q666" s="53"/>
      <c r="R666" s="53"/>
      <c r="S666" s="53"/>
      <c r="T666" s="53"/>
      <c r="U666" s="53"/>
      <c r="V666" s="53"/>
      <c r="W666" s="53"/>
      <c r="X666" s="53"/>
      <c r="Y666" s="53"/>
    </row>
    <row r="667" spans="1:25" ht="13.5" x14ac:dyDescent="0.25">
      <c r="A667" s="53"/>
      <c r="B667" s="53"/>
      <c r="C667" s="53"/>
      <c r="E667" s="53"/>
      <c r="F667" s="53"/>
      <c r="G667" s="53"/>
      <c r="M667" s="53"/>
      <c r="N667" s="53"/>
      <c r="O667" s="53"/>
      <c r="Q667" s="53"/>
      <c r="R667" s="53"/>
      <c r="S667" s="53"/>
      <c r="T667" s="53"/>
      <c r="U667" s="53"/>
      <c r="V667" s="53"/>
      <c r="W667" s="53"/>
      <c r="X667" s="53"/>
      <c r="Y667" s="53"/>
    </row>
    <row r="668" spans="1:25" ht="13.5" x14ac:dyDescent="0.25">
      <c r="A668" s="53"/>
      <c r="B668" s="53"/>
      <c r="C668" s="53"/>
      <c r="E668" s="53"/>
      <c r="F668" s="53"/>
      <c r="G668" s="53"/>
      <c r="M668" s="53"/>
      <c r="N668" s="53"/>
      <c r="O668" s="53"/>
      <c r="Q668" s="53"/>
      <c r="R668" s="53"/>
      <c r="S668" s="53"/>
      <c r="T668" s="53"/>
      <c r="U668" s="53"/>
      <c r="V668" s="53"/>
      <c r="W668" s="53"/>
      <c r="X668" s="53"/>
      <c r="Y668" s="53"/>
    </row>
    <row r="669" spans="1:25" ht="13.5" x14ac:dyDescent="0.25">
      <c r="A669" s="53"/>
      <c r="B669" s="53"/>
      <c r="C669" s="53"/>
      <c r="E669" s="53"/>
      <c r="F669" s="53"/>
      <c r="G669" s="53"/>
      <c r="M669" s="53"/>
      <c r="N669" s="53"/>
      <c r="O669" s="53"/>
      <c r="Q669" s="53"/>
      <c r="R669" s="53"/>
      <c r="S669" s="53"/>
      <c r="T669" s="53"/>
      <c r="U669" s="53"/>
      <c r="V669" s="53"/>
      <c r="W669" s="53"/>
      <c r="X669" s="53"/>
      <c r="Y669" s="53"/>
    </row>
    <row r="670" spans="1:25" ht="13.5" x14ac:dyDescent="0.25">
      <c r="A670" s="53"/>
      <c r="B670" s="53"/>
      <c r="C670" s="53"/>
      <c r="E670" s="53"/>
      <c r="F670" s="53"/>
      <c r="G670" s="53"/>
      <c r="M670" s="53"/>
      <c r="N670" s="53"/>
      <c r="O670" s="53"/>
      <c r="Q670" s="53"/>
      <c r="R670" s="53"/>
      <c r="S670" s="53"/>
      <c r="T670" s="53"/>
      <c r="U670" s="53"/>
      <c r="V670" s="53"/>
      <c r="W670" s="53"/>
      <c r="X670" s="53"/>
      <c r="Y670" s="53"/>
    </row>
    <row r="671" spans="1:25" ht="13.5" x14ac:dyDescent="0.25">
      <c r="A671" s="53"/>
      <c r="B671" s="53"/>
      <c r="C671" s="53"/>
      <c r="E671" s="53"/>
      <c r="F671" s="53"/>
      <c r="G671" s="53"/>
      <c r="M671" s="53"/>
      <c r="N671" s="53"/>
      <c r="O671" s="53"/>
      <c r="Q671" s="53"/>
      <c r="R671" s="53"/>
      <c r="S671" s="53"/>
      <c r="T671" s="53"/>
      <c r="U671" s="53"/>
      <c r="V671" s="53"/>
      <c r="W671" s="53"/>
      <c r="X671" s="53"/>
      <c r="Y671" s="53"/>
    </row>
    <row r="672" spans="1:25" ht="13.5" x14ac:dyDescent="0.25">
      <c r="A672" s="53"/>
      <c r="B672" s="53"/>
      <c r="C672" s="53"/>
      <c r="E672" s="53"/>
      <c r="F672" s="53"/>
      <c r="G672" s="53"/>
      <c r="M672" s="53"/>
      <c r="N672" s="53"/>
      <c r="O672" s="53"/>
      <c r="Q672" s="53"/>
      <c r="R672" s="53"/>
      <c r="S672" s="53"/>
      <c r="T672" s="53"/>
      <c r="U672" s="53"/>
      <c r="V672" s="53"/>
      <c r="W672" s="53"/>
      <c r="X672" s="53"/>
      <c r="Y672" s="53"/>
    </row>
    <row r="673" spans="1:25" ht="13.5" x14ac:dyDescent="0.25">
      <c r="A673" s="53"/>
      <c r="B673" s="53"/>
      <c r="C673" s="53"/>
      <c r="E673" s="53"/>
      <c r="F673" s="53"/>
      <c r="G673" s="53"/>
      <c r="M673" s="53"/>
      <c r="N673" s="53"/>
      <c r="O673" s="53"/>
      <c r="Q673" s="53"/>
      <c r="R673" s="53"/>
      <c r="S673" s="53"/>
      <c r="T673" s="53"/>
      <c r="U673" s="53"/>
      <c r="V673" s="53"/>
      <c r="W673" s="53"/>
      <c r="X673" s="53"/>
      <c r="Y673" s="53"/>
    </row>
    <row r="674" spans="1:25" ht="13.5" x14ac:dyDescent="0.25">
      <c r="A674" s="53"/>
      <c r="B674" s="53"/>
      <c r="C674" s="53"/>
      <c r="E674" s="53"/>
      <c r="F674" s="53"/>
      <c r="G674" s="53"/>
      <c r="M674" s="53"/>
      <c r="N674" s="53"/>
      <c r="O674" s="53"/>
      <c r="Q674" s="53"/>
      <c r="R674" s="53"/>
      <c r="S674" s="53"/>
      <c r="T674" s="53"/>
      <c r="U674" s="53"/>
      <c r="V674" s="53"/>
      <c r="W674" s="53"/>
      <c r="X674" s="53"/>
      <c r="Y674" s="53"/>
    </row>
    <row r="675" spans="1:25" ht="13.5" x14ac:dyDescent="0.25">
      <c r="A675" s="53"/>
      <c r="B675" s="53"/>
      <c r="C675" s="53"/>
      <c r="E675" s="53"/>
      <c r="F675" s="53"/>
      <c r="G675" s="53"/>
      <c r="M675" s="53"/>
      <c r="N675" s="53"/>
      <c r="O675" s="53"/>
      <c r="Q675" s="53"/>
      <c r="R675" s="53"/>
      <c r="S675" s="53"/>
      <c r="T675" s="53"/>
      <c r="U675" s="53"/>
      <c r="V675" s="53"/>
      <c r="W675" s="53"/>
      <c r="X675" s="53"/>
      <c r="Y675" s="53"/>
    </row>
    <row r="676" spans="1:25" ht="13.5" x14ac:dyDescent="0.25">
      <c r="A676" s="53"/>
      <c r="B676" s="53"/>
      <c r="C676" s="53"/>
      <c r="E676" s="53"/>
      <c r="F676" s="53"/>
      <c r="G676" s="53"/>
      <c r="M676" s="53"/>
      <c r="N676" s="53"/>
      <c r="O676" s="53"/>
      <c r="Q676" s="53"/>
      <c r="R676" s="53"/>
      <c r="S676" s="53"/>
      <c r="T676" s="53"/>
      <c r="U676" s="53"/>
      <c r="V676" s="53"/>
      <c r="W676" s="53"/>
      <c r="X676" s="53"/>
      <c r="Y676" s="53"/>
    </row>
    <row r="677" spans="1:25" ht="13.5" x14ac:dyDescent="0.25">
      <c r="A677" s="53"/>
      <c r="B677" s="53"/>
      <c r="C677" s="53"/>
      <c r="E677" s="53"/>
      <c r="F677" s="53"/>
      <c r="G677" s="53"/>
      <c r="M677" s="53"/>
      <c r="N677" s="53"/>
      <c r="O677" s="53"/>
      <c r="Q677" s="53"/>
      <c r="R677" s="53"/>
      <c r="S677" s="53"/>
      <c r="T677" s="53"/>
      <c r="U677" s="53"/>
      <c r="V677" s="53"/>
      <c r="W677" s="53"/>
      <c r="X677" s="53"/>
      <c r="Y677" s="53"/>
    </row>
    <row r="678" spans="1:25" ht="13.5" x14ac:dyDescent="0.25">
      <c r="A678" s="53"/>
      <c r="B678" s="53"/>
      <c r="C678" s="53"/>
      <c r="E678" s="53"/>
      <c r="F678" s="53"/>
      <c r="G678" s="53"/>
      <c r="M678" s="53"/>
      <c r="N678" s="53"/>
      <c r="O678" s="53"/>
      <c r="Q678" s="53"/>
      <c r="R678" s="53"/>
      <c r="S678" s="53"/>
      <c r="T678" s="53"/>
      <c r="U678" s="53"/>
      <c r="V678" s="53"/>
      <c r="W678" s="53"/>
      <c r="X678" s="53"/>
      <c r="Y678" s="53"/>
    </row>
    <row r="679" spans="1:25" ht="13.5" x14ac:dyDescent="0.25">
      <c r="A679" s="53"/>
      <c r="B679" s="53"/>
      <c r="C679" s="53"/>
      <c r="E679" s="53"/>
      <c r="F679" s="53"/>
      <c r="G679" s="53"/>
      <c r="M679" s="53"/>
      <c r="N679" s="53"/>
      <c r="O679" s="53"/>
      <c r="Q679" s="53"/>
      <c r="R679" s="53"/>
      <c r="S679" s="53"/>
      <c r="T679" s="53"/>
      <c r="U679" s="53"/>
      <c r="V679" s="53"/>
      <c r="W679" s="53"/>
      <c r="X679" s="53"/>
      <c r="Y679" s="53"/>
    </row>
    <row r="680" spans="1:25" ht="13.5" x14ac:dyDescent="0.25">
      <c r="A680" s="53"/>
      <c r="B680" s="53"/>
      <c r="C680" s="53"/>
      <c r="E680" s="53"/>
      <c r="F680" s="53"/>
      <c r="G680" s="53"/>
      <c r="M680" s="53"/>
      <c r="N680" s="53"/>
      <c r="O680" s="53"/>
      <c r="Q680" s="53"/>
      <c r="R680" s="53"/>
      <c r="S680" s="53"/>
      <c r="T680" s="53"/>
      <c r="U680" s="53"/>
      <c r="V680" s="53"/>
      <c r="W680" s="53"/>
      <c r="X680" s="53"/>
      <c r="Y680" s="53"/>
    </row>
    <row r="681" spans="1:25" ht="13.5" x14ac:dyDescent="0.25">
      <c r="A681" s="53"/>
      <c r="B681" s="53"/>
      <c r="C681" s="53"/>
      <c r="E681" s="53"/>
      <c r="F681" s="53"/>
      <c r="G681" s="53"/>
      <c r="M681" s="53"/>
      <c r="N681" s="53"/>
      <c r="O681" s="53"/>
      <c r="Q681" s="53"/>
      <c r="R681" s="53"/>
      <c r="S681" s="53"/>
      <c r="T681" s="53"/>
      <c r="U681" s="53"/>
      <c r="V681" s="53"/>
      <c r="W681" s="53"/>
      <c r="X681" s="53"/>
      <c r="Y681" s="53"/>
    </row>
    <row r="682" spans="1:25" ht="13.5" x14ac:dyDescent="0.25">
      <c r="A682" s="53"/>
      <c r="B682" s="53"/>
      <c r="C682" s="53"/>
      <c r="E682" s="53"/>
      <c r="F682" s="53"/>
      <c r="G682" s="53"/>
      <c r="M682" s="53"/>
      <c r="N682" s="53"/>
      <c r="O682" s="53"/>
      <c r="Q682" s="53"/>
      <c r="R682" s="53"/>
      <c r="S682" s="53"/>
      <c r="T682" s="53"/>
      <c r="U682" s="53"/>
      <c r="V682" s="53"/>
      <c r="W682" s="53"/>
      <c r="X682" s="53"/>
      <c r="Y682" s="53"/>
    </row>
    <row r="683" spans="1:25" ht="13.5" x14ac:dyDescent="0.25">
      <c r="A683" s="53"/>
      <c r="B683" s="53"/>
      <c r="C683" s="53"/>
      <c r="E683" s="53"/>
      <c r="F683" s="53"/>
      <c r="G683" s="53"/>
      <c r="M683" s="53"/>
      <c r="N683" s="53"/>
      <c r="O683" s="53"/>
      <c r="Q683" s="53"/>
      <c r="R683" s="53"/>
      <c r="S683" s="53"/>
      <c r="T683" s="53"/>
      <c r="U683" s="53"/>
      <c r="V683" s="53"/>
      <c r="W683" s="53"/>
      <c r="X683" s="53"/>
      <c r="Y683" s="53"/>
    </row>
    <row r="684" spans="1:25" ht="13.5" x14ac:dyDescent="0.25">
      <c r="A684" s="53"/>
      <c r="B684" s="53"/>
      <c r="C684" s="53"/>
      <c r="E684" s="53"/>
      <c r="F684" s="53"/>
      <c r="G684" s="53"/>
      <c r="M684" s="53"/>
      <c r="N684" s="53"/>
      <c r="O684" s="53"/>
      <c r="Q684" s="53"/>
      <c r="R684" s="53"/>
      <c r="S684" s="53"/>
      <c r="T684" s="53"/>
      <c r="U684" s="53"/>
      <c r="V684" s="53"/>
      <c r="W684" s="53"/>
      <c r="X684" s="53"/>
      <c r="Y684" s="53"/>
    </row>
    <row r="685" spans="1:25" ht="13.5" x14ac:dyDescent="0.25">
      <c r="A685" s="53"/>
      <c r="B685" s="53"/>
      <c r="C685" s="53"/>
      <c r="E685" s="53"/>
      <c r="F685" s="53"/>
      <c r="G685" s="53"/>
      <c r="M685" s="53"/>
      <c r="N685" s="53"/>
      <c r="O685" s="53"/>
      <c r="Q685" s="53"/>
      <c r="R685" s="53"/>
      <c r="S685" s="53"/>
      <c r="T685" s="53"/>
      <c r="U685" s="53"/>
      <c r="V685" s="53"/>
      <c r="W685" s="53"/>
      <c r="X685" s="53"/>
      <c r="Y685" s="53"/>
    </row>
    <row r="686" spans="1:25" ht="13.5" x14ac:dyDescent="0.25">
      <c r="A686" s="53"/>
      <c r="B686" s="53"/>
      <c r="C686" s="53"/>
      <c r="E686" s="53"/>
      <c r="F686" s="53"/>
      <c r="G686" s="53"/>
      <c r="M686" s="53"/>
      <c r="N686" s="53"/>
      <c r="O686" s="53"/>
      <c r="Q686" s="53"/>
      <c r="R686" s="53"/>
      <c r="S686" s="53"/>
      <c r="T686" s="53"/>
      <c r="U686" s="53"/>
      <c r="V686" s="53"/>
      <c r="W686" s="53"/>
      <c r="X686" s="53"/>
      <c r="Y686" s="53"/>
    </row>
    <row r="687" spans="1:25" ht="13.5" x14ac:dyDescent="0.25">
      <c r="A687" s="53"/>
      <c r="B687" s="53"/>
      <c r="C687" s="53"/>
      <c r="E687" s="53"/>
      <c r="F687" s="53"/>
      <c r="G687" s="53"/>
      <c r="M687" s="53"/>
      <c r="N687" s="53"/>
      <c r="O687" s="53"/>
      <c r="Q687" s="53"/>
      <c r="R687" s="53"/>
      <c r="S687" s="53"/>
      <c r="T687" s="53"/>
      <c r="U687" s="53"/>
      <c r="V687" s="53"/>
      <c r="W687" s="53"/>
      <c r="X687" s="53"/>
      <c r="Y687" s="53"/>
    </row>
    <row r="688" spans="1:25" ht="13.5" x14ac:dyDescent="0.25">
      <c r="A688" s="53"/>
      <c r="B688" s="53"/>
      <c r="C688" s="53"/>
      <c r="E688" s="53"/>
      <c r="F688" s="53"/>
      <c r="G688" s="53"/>
      <c r="M688" s="53"/>
      <c r="N688" s="53"/>
      <c r="O688" s="53"/>
      <c r="Q688" s="53"/>
      <c r="R688" s="53"/>
      <c r="S688" s="53"/>
      <c r="T688" s="53"/>
      <c r="U688" s="53"/>
      <c r="V688" s="53"/>
      <c r="W688" s="53"/>
      <c r="X688" s="53"/>
      <c r="Y688" s="53"/>
    </row>
    <row r="689" spans="1:25" ht="13.5" x14ac:dyDescent="0.25">
      <c r="A689" s="53"/>
      <c r="B689" s="53"/>
      <c r="C689" s="53"/>
      <c r="E689" s="53"/>
      <c r="F689" s="53"/>
      <c r="G689" s="53"/>
      <c r="M689" s="53"/>
      <c r="N689" s="53"/>
      <c r="O689" s="53"/>
      <c r="Q689" s="53"/>
      <c r="R689" s="53"/>
      <c r="S689" s="53"/>
      <c r="T689" s="53"/>
      <c r="U689" s="53"/>
      <c r="V689" s="53"/>
      <c r="W689" s="53"/>
      <c r="X689" s="53"/>
      <c r="Y689" s="53"/>
    </row>
    <row r="690" spans="1:25" ht="13.5" x14ac:dyDescent="0.25">
      <c r="A690" s="53"/>
      <c r="B690" s="53"/>
      <c r="C690" s="53"/>
      <c r="E690" s="53"/>
      <c r="F690" s="53"/>
      <c r="G690" s="53"/>
      <c r="M690" s="53"/>
      <c r="N690" s="53"/>
      <c r="O690" s="53"/>
      <c r="Q690" s="53"/>
      <c r="R690" s="53"/>
      <c r="S690" s="53"/>
      <c r="T690" s="53"/>
      <c r="U690" s="53"/>
      <c r="V690" s="53"/>
      <c r="W690" s="53"/>
      <c r="X690" s="53"/>
      <c r="Y690" s="53"/>
    </row>
    <row r="691" spans="1:25" ht="13.5" x14ac:dyDescent="0.25">
      <c r="A691" s="53"/>
      <c r="B691" s="53"/>
      <c r="C691" s="53"/>
      <c r="E691" s="53"/>
      <c r="F691" s="53"/>
      <c r="G691" s="53"/>
      <c r="M691" s="53"/>
      <c r="N691" s="53"/>
      <c r="O691" s="53"/>
      <c r="Q691" s="53"/>
      <c r="R691" s="53"/>
      <c r="S691" s="53"/>
      <c r="T691" s="53"/>
      <c r="U691" s="53"/>
      <c r="V691" s="53"/>
      <c r="W691" s="53"/>
      <c r="X691" s="53"/>
      <c r="Y691" s="53"/>
    </row>
    <row r="692" spans="1:25" ht="13.5" x14ac:dyDescent="0.25">
      <c r="A692" s="53"/>
      <c r="B692" s="53"/>
      <c r="C692" s="53"/>
      <c r="E692" s="53"/>
      <c r="F692" s="53"/>
      <c r="G692" s="53"/>
      <c r="M692" s="53"/>
      <c r="N692" s="53"/>
      <c r="O692" s="53"/>
      <c r="Q692" s="53"/>
      <c r="R692" s="53"/>
      <c r="S692" s="53"/>
      <c r="T692" s="53"/>
      <c r="U692" s="53"/>
      <c r="V692" s="53"/>
      <c r="W692" s="53"/>
      <c r="X692" s="53"/>
      <c r="Y692" s="53"/>
    </row>
    <row r="693" spans="1:25" ht="13.5" x14ac:dyDescent="0.25">
      <c r="A693" s="53"/>
      <c r="B693" s="53"/>
      <c r="C693" s="53"/>
      <c r="E693" s="53"/>
      <c r="F693" s="53"/>
      <c r="G693" s="53"/>
      <c r="M693" s="53"/>
      <c r="N693" s="53"/>
      <c r="O693" s="53"/>
      <c r="Q693" s="53"/>
      <c r="R693" s="53"/>
      <c r="S693" s="53"/>
      <c r="T693" s="53"/>
      <c r="U693" s="53"/>
      <c r="V693" s="53"/>
      <c r="W693" s="53"/>
      <c r="X693" s="53"/>
      <c r="Y693" s="53"/>
    </row>
    <row r="694" spans="1:25" ht="13.5" x14ac:dyDescent="0.25">
      <c r="A694" s="53"/>
      <c r="B694" s="53"/>
      <c r="C694" s="53"/>
      <c r="E694" s="53"/>
      <c r="F694" s="53"/>
      <c r="G694" s="53"/>
      <c r="M694" s="53"/>
      <c r="N694" s="53"/>
      <c r="O694" s="53"/>
      <c r="Q694" s="53"/>
      <c r="R694" s="53"/>
      <c r="S694" s="53"/>
      <c r="T694" s="53"/>
      <c r="U694" s="53"/>
      <c r="V694" s="53"/>
      <c r="W694" s="53"/>
      <c r="X694" s="53"/>
      <c r="Y694" s="53"/>
    </row>
    <row r="695" spans="1:25" ht="13.5" x14ac:dyDescent="0.25">
      <c r="A695" s="53"/>
      <c r="B695" s="53"/>
      <c r="C695" s="53"/>
      <c r="E695" s="53"/>
      <c r="F695" s="53"/>
      <c r="G695" s="53"/>
      <c r="M695" s="53"/>
      <c r="N695" s="53"/>
      <c r="O695" s="53"/>
      <c r="Q695" s="53"/>
      <c r="R695" s="53"/>
      <c r="S695" s="53"/>
      <c r="T695" s="53"/>
      <c r="U695" s="53"/>
      <c r="V695" s="53"/>
      <c r="W695" s="53"/>
      <c r="X695" s="53"/>
      <c r="Y695" s="53"/>
    </row>
    <row r="696" spans="1:25" ht="13.5" x14ac:dyDescent="0.25">
      <c r="A696" s="53"/>
      <c r="B696" s="53"/>
      <c r="C696" s="53"/>
      <c r="E696" s="53"/>
      <c r="F696" s="53"/>
      <c r="G696" s="53"/>
      <c r="M696" s="53"/>
      <c r="N696" s="53"/>
      <c r="O696" s="53"/>
      <c r="Q696" s="53"/>
      <c r="R696" s="53"/>
      <c r="S696" s="53"/>
      <c r="T696" s="53"/>
      <c r="U696" s="53"/>
      <c r="V696" s="53"/>
      <c r="W696" s="53"/>
      <c r="X696" s="53"/>
      <c r="Y696" s="53"/>
    </row>
    <row r="697" spans="1:25" ht="13.5" x14ac:dyDescent="0.25">
      <c r="A697" s="53"/>
      <c r="B697" s="53"/>
      <c r="C697" s="53"/>
      <c r="E697" s="53"/>
      <c r="F697" s="53"/>
      <c r="G697" s="53"/>
      <c r="M697" s="53"/>
      <c r="N697" s="53"/>
      <c r="O697" s="53"/>
      <c r="Q697" s="53"/>
      <c r="R697" s="53"/>
      <c r="S697" s="53"/>
      <c r="T697" s="53"/>
      <c r="U697" s="53"/>
      <c r="V697" s="53"/>
      <c r="W697" s="53"/>
      <c r="X697" s="53"/>
      <c r="Y697" s="53"/>
    </row>
    <row r="698" spans="1:25" ht="13.5" x14ac:dyDescent="0.25">
      <c r="A698" s="53"/>
      <c r="B698" s="53"/>
      <c r="C698" s="53"/>
      <c r="E698" s="53"/>
      <c r="F698" s="53"/>
      <c r="G698" s="53"/>
      <c r="M698" s="53"/>
      <c r="N698" s="53"/>
      <c r="O698" s="53"/>
      <c r="Q698" s="53"/>
      <c r="R698" s="53"/>
      <c r="S698" s="53"/>
      <c r="T698" s="53"/>
      <c r="U698" s="53"/>
      <c r="V698" s="53"/>
      <c r="W698" s="53"/>
      <c r="X698" s="53"/>
      <c r="Y698" s="53"/>
    </row>
    <row r="699" spans="1:25" ht="13.5" x14ac:dyDescent="0.25">
      <c r="A699" s="53"/>
      <c r="B699" s="53"/>
      <c r="C699" s="53"/>
      <c r="E699" s="53"/>
      <c r="F699" s="53"/>
      <c r="G699" s="53"/>
      <c r="M699" s="53"/>
      <c r="N699" s="53"/>
      <c r="O699" s="53"/>
      <c r="Q699" s="53"/>
      <c r="R699" s="53"/>
      <c r="S699" s="53"/>
      <c r="T699" s="53"/>
      <c r="U699" s="53"/>
      <c r="V699" s="53"/>
      <c r="W699" s="53"/>
      <c r="X699" s="53"/>
      <c r="Y699" s="53"/>
    </row>
    <row r="700" spans="1:25" ht="13.5" x14ac:dyDescent="0.25">
      <c r="A700" s="53"/>
      <c r="B700" s="53"/>
      <c r="C700" s="53"/>
      <c r="E700" s="53"/>
      <c r="F700" s="53"/>
      <c r="G700" s="53"/>
      <c r="M700" s="53"/>
      <c r="N700" s="53"/>
      <c r="O700" s="53"/>
      <c r="Q700" s="53"/>
      <c r="R700" s="53"/>
      <c r="S700" s="53"/>
      <c r="T700" s="53"/>
      <c r="U700" s="53"/>
      <c r="V700" s="53"/>
      <c r="W700" s="53"/>
      <c r="X700" s="53"/>
      <c r="Y700" s="53"/>
    </row>
    <row r="701" spans="1:25" ht="13.5" x14ac:dyDescent="0.25">
      <c r="A701" s="53"/>
      <c r="B701" s="53"/>
      <c r="C701" s="53"/>
      <c r="E701" s="53"/>
      <c r="F701" s="53"/>
      <c r="G701" s="53"/>
      <c r="M701" s="53"/>
      <c r="N701" s="53"/>
      <c r="O701" s="53"/>
      <c r="Q701" s="53"/>
      <c r="R701" s="53"/>
      <c r="S701" s="53"/>
      <c r="T701" s="53"/>
      <c r="U701" s="53"/>
      <c r="V701" s="53"/>
      <c r="W701" s="53"/>
      <c r="X701" s="53"/>
      <c r="Y701" s="53"/>
    </row>
    <row r="702" spans="1:25" ht="13.5" x14ac:dyDescent="0.25">
      <c r="A702" s="53"/>
      <c r="B702" s="53"/>
      <c r="C702" s="53"/>
      <c r="E702" s="53"/>
      <c r="F702" s="53"/>
      <c r="G702" s="53"/>
      <c r="M702" s="53"/>
      <c r="N702" s="53"/>
      <c r="O702" s="53"/>
      <c r="Q702" s="53"/>
      <c r="R702" s="53"/>
      <c r="S702" s="53"/>
      <c r="T702" s="53"/>
      <c r="U702" s="53"/>
      <c r="V702" s="53"/>
      <c r="W702" s="53"/>
      <c r="X702" s="53"/>
      <c r="Y702" s="53"/>
    </row>
    <row r="703" spans="1:25" ht="13.5" x14ac:dyDescent="0.25">
      <c r="A703" s="53"/>
      <c r="B703" s="53"/>
      <c r="C703" s="53"/>
      <c r="E703" s="53"/>
      <c r="F703" s="53"/>
      <c r="G703" s="53"/>
      <c r="M703" s="53"/>
      <c r="N703" s="53"/>
      <c r="O703" s="53"/>
      <c r="Q703" s="53"/>
      <c r="R703" s="53"/>
      <c r="S703" s="53"/>
      <c r="T703" s="53"/>
      <c r="U703" s="53"/>
      <c r="V703" s="53"/>
      <c r="W703" s="53"/>
      <c r="X703" s="53"/>
      <c r="Y703" s="53"/>
    </row>
    <row r="704" spans="1:25" ht="13.5" x14ac:dyDescent="0.25">
      <c r="A704" s="53"/>
      <c r="B704" s="53"/>
      <c r="C704" s="53"/>
      <c r="E704" s="53"/>
      <c r="F704" s="53"/>
      <c r="G704" s="53"/>
      <c r="M704" s="53"/>
      <c r="N704" s="53"/>
      <c r="O704" s="53"/>
      <c r="Q704" s="53"/>
      <c r="R704" s="53"/>
      <c r="S704" s="53"/>
      <c r="T704" s="53"/>
      <c r="U704" s="53"/>
      <c r="V704" s="53"/>
      <c r="W704" s="53"/>
      <c r="X704" s="53"/>
      <c r="Y704" s="53"/>
    </row>
    <row r="705" spans="1:25" ht="13.5" x14ac:dyDescent="0.25">
      <c r="A705" s="53"/>
      <c r="B705" s="53"/>
      <c r="C705" s="53"/>
      <c r="E705" s="53"/>
      <c r="F705" s="53"/>
      <c r="G705" s="53"/>
      <c r="M705" s="53"/>
      <c r="N705" s="53"/>
      <c r="O705" s="53"/>
      <c r="Q705" s="53"/>
      <c r="R705" s="53"/>
      <c r="S705" s="53"/>
      <c r="T705" s="53"/>
      <c r="U705" s="53"/>
      <c r="V705" s="53"/>
      <c r="W705" s="53"/>
      <c r="X705" s="53"/>
      <c r="Y705" s="53"/>
    </row>
    <row r="706" spans="1:25" ht="13.5" x14ac:dyDescent="0.25">
      <c r="A706" s="53"/>
      <c r="B706" s="53"/>
      <c r="C706" s="53"/>
      <c r="E706" s="53"/>
      <c r="F706" s="53"/>
      <c r="G706" s="53"/>
      <c r="M706" s="53"/>
      <c r="N706" s="53"/>
      <c r="O706" s="53"/>
      <c r="Q706" s="53"/>
      <c r="R706" s="53"/>
      <c r="S706" s="53"/>
      <c r="T706" s="53"/>
      <c r="U706" s="53"/>
      <c r="V706" s="53"/>
      <c r="W706" s="53"/>
      <c r="X706" s="53"/>
      <c r="Y706" s="53"/>
    </row>
    <row r="707" spans="1:25" ht="13.5" x14ac:dyDescent="0.25">
      <c r="A707" s="53"/>
      <c r="B707" s="53"/>
      <c r="C707" s="53"/>
      <c r="E707" s="53"/>
      <c r="F707" s="53"/>
      <c r="G707" s="53"/>
      <c r="M707" s="53"/>
      <c r="N707" s="53"/>
      <c r="O707" s="53"/>
      <c r="Q707" s="53"/>
      <c r="R707" s="53"/>
      <c r="S707" s="53"/>
      <c r="T707" s="53"/>
      <c r="U707" s="53"/>
      <c r="V707" s="53"/>
      <c r="W707" s="53"/>
      <c r="X707" s="53"/>
      <c r="Y707" s="53"/>
    </row>
    <row r="708" spans="1:25" ht="13.5" x14ac:dyDescent="0.25">
      <c r="A708" s="53"/>
      <c r="B708" s="53"/>
      <c r="C708" s="53"/>
      <c r="E708" s="53"/>
      <c r="F708" s="53"/>
      <c r="G708" s="53"/>
      <c r="M708" s="53"/>
      <c r="N708" s="53"/>
      <c r="O708" s="53"/>
      <c r="Q708" s="53"/>
      <c r="R708" s="53"/>
      <c r="S708" s="53"/>
      <c r="T708" s="53"/>
      <c r="U708" s="53"/>
      <c r="V708" s="53"/>
      <c r="W708" s="53"/>
      <c r="X708" s="53"/>
      <c r="Y708" s="53"/>
    </row>
    <row r="709" spans="1:25" ht="13.5" x14ac:dyDescent="0.25">
      <c r="A709" s="53"/>
      <c r="B709" s="53"/>
      <c r="C709" s="53"/>
      <c r="E709" s="53"/>
      <c r="F709" s="53"/>
      <c r="G709" s="53"/>
      <c r="M709" s="53"/>
      <c r="N709" s="53"/>
      <c r="O709" s="53"/>
      <c r="Q709" s="53"/>
      <c r="R709" s="53"/>
      <c r="S709" s="53"/>
      <c r="T709" s="53"/>
      <c r="U709" s="53"/>
      <c r="V709" s="53"/>
      <c r="W709" s="53"/>
      <c r="X709" s="53"/>
      <c r="Y709" s="53"/>
    </row>
    <row r="710" spans="1:25" ht="13.5" x14ac:dyDescent="0.25">
      <c r="A710" s="53"/>
      <c r="B710" s="53"/>
      <c r="C710" s="53"/>
      <c r="E710" s="53"/>
      <c r="F710" s="53"/>
      <c r="G710" s="53"/>
      <c r="M710" s="53"/>
      <c r="N710" s="53"/>
      <c r="O710" s="53"/>
      <c r="Q710" s="53"/>
      <c r="R710" s="53"/>
      <c r="S710" s="53"/>
      <c r="T710" s="53"/>
      <c r="U710" s="53"/>
      <c r="V710" s="53"/>
      <c r="W710" s="53"/>
      <c r="X710" s="53"/>
      <c r="Y710" s="53"/>
    </row>
    <row r="711" spans="1:25" ht="13.5" x14ac:dyDescent="0.25">
      <c r="A711" s="53"/>
      <c r="B711" s="53"/>
      <c r="C711" s="53"/>
      <c r="E711" s="53"/>
      <c r="F711" s="53"/>
      <c r="G711" s="53"/>
      <c r="M711" s="53"/>
      <c r="N711" s="53"/>
      <c r="O711" s="53"/>
      <c r="Q711" s="53"/>
      <c r="R711" s="53"/>
      <c r="S711" s="53"/>
      <c r="T711" s="53"/>
      <c r="U711" s="53"/>
      <c r="V711" s="53"/>
      <c r="W711" s="53"/>
      <c r="X711" s="53"/>
      <c r="Y711" s="53"/>
    </row>
    <row r="712" spans="1:25" ht="13.5" x14ac:dyDescent="0.25">
      <c r="A712" s="53"/>
      <c r="B712" s="53"/>
      <c r="C712" s="53"/>
      <c r="E712" s="53"/>
      <c r="F712" s="53"/>
      <c r="G712" s="53"/>
      <c r="M712" s="53"/>
      <c r="N712" s="53"/>
      <c r="O712" s="53"/>
      <c r="Q712" s="53"/>
      <c r="R712" s="53"/>
      <c r="S712" s="53"/>
      <c r="T712" s="53"/>
      <c r="U712" s="53"/>
      <c r="V712" s="53"/>
      <c r="W712" s="53"/>
      <c r="X712" s="53"/>
      <c r="Y712" s="53"/>
    </row>
    <row r="713" spans="1:25" ht="13.5" x14ac:dyDescent="0.25">
      <c r="A713" s="53"/>
      <c r="B713" s="53"/>
      <c r="C713" s="53"/>
      <c r="E713" s="53"/>
      <c r="F713" s="53"/>
      <c r="G713" s="53"/>
      <c r="M713" s="53"/>
      <c r="N713" s="53"/>
      <c r="O713" s="53"/>
      <c r="Q713" s="53"/>
      <c r="R713" s="53"/>
      <c r="S713" s="53"/>
      <c r="T713" s="53"/>
      <c r="U713" s="53"/>
      <c r="V713" s="53"/>
      <c r="W713" s="53"/>
      <c r="X713" s="53"/>
      <c r="Y713" s="53"/>
    </row>
    <row r="714" spans="1:25" ht="13.5" x14ac:dyDescent="0.25">
      <c r="A714" s="53"/>
      <c r="B714" s="53"/>
      <c r="C714" s="53"/>
      <c r="E714" s="53"/>
      <c r="F714" s="53"/>
      <c r="G714" s="53"/>
      <c r="M714" s="53"/>
      <c r="N714" s="53"/>
      <c r="O714" s="53"/>
      <c r="Q714" s="53"/>
      <c r="R714" s="53"/>
      <c r="S714" s="53"/>
      <c r="T714" s="53"/>
      <c r="U714" s="53"/>
      <c r="V714" s="53"/>
      <c r="W714" s="53"/>
      <c r="X714" s="53"/>
      <c r="Y714" s="53"/>
    </row>
    <row r="715" spans="1:25" ht="13.5" x14ac:dyDescent="0.25">
      <c r="A715" s="53"/>
      <c r="B715" s="53"/>
      <c r="C715" s="53"/>
      <c r="E715" s="53"/>
      <c r="F715" s="53"/>
      <c r="G715" s="53"/>
      <c r="M715" s="53"/>
      <c r="N715" s="53"/>
      <c r="O715" s="53"/>
      <c r="Q715" s="53"/>
      <c r="R715" s="53"/>
      <c r="S715" s="53"/>
      <c r="T715" s="53"/>
      <c r="U715" s="53"/>
      <c r="V715" s="53"/>
      <c r="W715" s="53"/>
      <c r="X715" s="53"/>
      <c r="Y715" s="53"/>
    </row>
    <row r="716" spans="1:25" ht="13.5" x14ac:dyDescent="0.25">
      <c r="A716" s="53"/>
      <c r="B716" s="53"/>
      <c r="C716" s="53"/>
      <c r="E716" s="53"/>
      <c r="F716" s="53"/>
      <c r="G716" s="53"/>
      <c r="M716" s="53"/>
      <c r="N716" s="53"/>
      <c r="O716" s="53"/>
      <c r="Q716" s="53"/>
      <c r="R716" s="53"/>
      <c r="S716" s="53"/>
      <c r="T716" s="53"/>
      <c r="U716" s="53"/>
      <c r="V716" s="53"/>
      <c r="W716" s="53"/>
      <c r="X716" s="53"/>
      <c r="Y716" s="53"/>
    </row>
    <row r="717" spans="1:25" ht="13.5" x14ac:dyDescent="0.25">
      <c r="A717" s="53"/>
      <c r="B717" s="53"/>
      <c r="C717" s="53"/>
      <c r="E717" s="53"/>
      <c r="F717" s="53"/>
      <c r="G717" s="53"/>
      <c r="M717" s="53"/>
      <c r="N717" s="53"/>
      <c r="O717" s="53"/>
      <c r="Q717" s="53"/>
      <c r="R717" s="53"/>
      <c r="S717" s="53"/>
      <c r="T717" s="53"/>
      <c r="U717" s="53"/>
      <c r="V717" s="53"/>
      <c r="W717" s="53"/>
      <c r="X717" s="53"/>
      <c r="Y717" s="53"/>
    </row>
    <row r="718" spans="1:25" ht="13.5" x14ac:dyDescent="0.25">
      <c r="A718" s="53"/>
      <c r="B718" s="53"/>
      <c r="C718" s="53"/>
      <c r="E718" s="53"/>
      <c r="F718" s="53"/>
      <c r="G718" s="53"/>
      <c r="M718" s="53"/>
      <c r="N718" s="53"/>
      <c r="O718" s="53"/>
      <c r="Q718" s="53"/>
      <c r="R718" s="53"/>
      <c r="S718" s="53"/>
      <c r="T718" s="53"/>
      <c r="U718" s="53"/>
      <c r="V718" s="53"/>
      <c r="W718" s="53"/>
      <c r="X718" s="53"/>
      <c r="Y718" s="53"/>
    </row>
    <row r="719" spans="1:25" ht="13.5" x14ac:dyDescent="0.25">
      <c r="A719" s="53"/>
      <c r="B719" s="53"/>
      <c r="C719" s="53"/>
      <c r="E719" s="53"/>
      <c r="F719" s="53"/>
      <c r="G719" s="53"/>
      <c r="M719" s="53"/>
      <c r="N719" s="53"/>
      <c r="O719" s="53"/>
      <c r="Q719" s="53"/>
      <c r="R719" s="53"/>
      <c r="S719" s="53"/>
      <c r="T719" s="53"/>
      <c r="U719" s="53"/>
      <c r="V719" s="53"/>
      <c r="W719" s="53"/>
      <c r="X719" s="53"/>
      <c r="Y719" s="53"/>
    </row>
    <row r="720" spans="1:25" ht="13.5" x14ac:dyDescent="0.25">
      <c r="A720" s="53"/>
      <c r="B720" s="53"/>
      <c r="C720" s="53"/>
      <c r="E720" s="53"/>
      <c r="F720" s="53"/>
      <c r="G720" s="53"/>
      <c r="M720" s="53"/>
      <c r="N720" s="53"/>
      <c r="O720" s="53"/>
      <c r="Q720" s="53"/>
      <c r="R720" s="53"/>
      <c r="S720" s="53"/>
      <c r="T720" s="53"/>
      <c r="U720" s="53"/>
      <c r="V720" s="53"/>
      <c r="W720" s="53"/>
      <c r="X720" s="53"/>
      <c r="Y720" s="53"/>
    </row>
    <row r="721" spans="1:25" ht="13.5" x14ac:dyDescent="0.25">
      <c r="A721" s="53"/>
      <c r="B721" s="53"/>
      <c r="C721" s="53"/>
      <c r="E721" s="53"/>
      <c r="F721" s="53"/>
      <c r="G721" s="53"/>
      <c r="M721" s="53"/>
      <c r="N721" s="53"/>
      <c r="O721" s="53"/>
      <c r="Q721" s="53"/>
      <c r="R721" s="53"/>
      <c r="S721" s="53"/>
      <c r="T721" s="53"/>
      <c r="U721" s="53"/>
      <c r="V721" s="53"/>
      <c r="W721" s="53"/>
      <c r="X721" s="53"/>
      <c r="Y721" s="53"/>
    </row>
    <row r="722" spans="1:25" ht="13.5" x14ac:dyDescent="0.25">
      <c r="A722" s="53"/>
      <c r="B722" s="53"/>
      <c r="C722" s="53"/>
      <c r="E722" s="53"/>
      <c r="F722" s="53"/>
      <c r="G722" s="53"/>
      <c r="M722" s="53"/>
      <c r="N722" s="53"/>
      <c r="O722" s="53"/>
      <c r="Q722" s="53"/>
      <c r="R722" s="53"/>
      <c r="S722" s="53"/>
      <c r="T722" s="53"/>
      <c r="U722" s="53"/>
      <c r="V722" s="53"/>
      <c r="W722" s="53"/>
      <c r="X722" s="53"/>
      <c r="Y722" s="53"/>
    </row>
    <row r="723" spans="1:25" ht="13.5" x14ac:dyDescent="0.25">
      <c r="A723" s="53"/>
      <c r="B723" s="53"/>
      <c r="C723" s="53"/>
      <c r="E723" s="53"/>
      <c r="F723" s="53"/>
      <c r="G723" s="53"/>
      <c r="M723" s="53"/>
      <c r="N723" s="53"/>
      <c r="O723" s="53"/>
      <c r="Q723" s="53"/>
      <c r="R723" s="53"/>
      <c r="S723" s="53"/>
      <c r="T723" s="53"/>
      <c r="U723" s="53"/>
      <c r="V723" s="53"/>
      <c r="W723" s="53"/>
      <c r="X723" s="53"/>
      <c r="Y723" s="53"/>
    </row>
    <row r="724" spans="1:25" ht="13.5" x14ac:dyDescent="0.25">
      <c r="A724" s="53"/>
      <c r="B724" s="53"/>
      <c r="C724" s="53"/>
      <c r="E724" s="53"/>
      <c r="F724" s="53"/>
      <c r="G724" s="53"/>
      <c r="M724" s="53"/>
      <c r="N724" s="53"/>
      <c r="O724" s="53"/>
      <c r="Q724" s="53"/>
      <c r="R724" s="53"/>
      <c r="S724" s="53"/>
      <c r="T724" s="53"/>
      <c r="U724" s="53"/>
      <c r="V724" s="53"/>
      <c r="W724" s="53"/>
      <c r="X724" s="53"/>
      <c r="Y724" s="53"/>
    </row>
    <row r="725" spans="1:25" ht="13.5" x14ac:dyDescent="0.25">
      <c r="A725" s="53"/>
      <c r="B725" s="53"/>
      <c r="C725" s="53"/>
      <c r="E725" s="53"/>
      <c r="F725" s="53"/>
      <c r="G725" s="53"/>
      <c r="M725" s="53"/>
      <c r="N725" s="53"/>
      <c r="O725" s="53"/>
      <c r="Q725" s="53"/>
      <c r="R725" s="53"/>
      <c r="S725" s="53"/>
      <c r="T725" s="53"/>
      <c r="U725" s="53"/>
      <c r="V725" s="53"/>
      <c r="W725" s="53"/>
      <c r="X725" s="53"/>
      <c r="Y725" s="53"/>
    </row>
    <row r="726" spans="1:25" ht="13.5" x14ac:dyDescent="0.25">
      <c r="A726" s="53"/>
      <c r="B726" s="53"/>
      <c r="C726" s="53"/>
      <c r="E726" s="53"/>
      <c r="F726" s="53"/>
      <c r="G726" s="53"/>
      <c r="M726" s="53"/>
      <c r="N726" s="53"/>
      <c r="O726" s="53"/>
      <c r="Q726" s="53"/>
      <c r="R726" s="53"/>
      <c r="S726" s="53"/>
      <c r="T726" s="53"/>
      <c r="U726" s="53"/>
      <c r="V726" s="53"/>
      <c r="W726" s="53"/>
      <c r="X726" s="53"/>
      <c r="Y726" s="53"/>
    </row>
    <row r="727" spans="1:25" ht="13.5" x14ac:dyDescent="0.25">
      <c r="A727" s="53"/>
      <c r="B727" s="53"/>
      <c r="C727" s="53"/>
      <c r="E727" s="53"/>
      <c r="F727" s="53"/>
      <c r="G727" s="53"/>
      <c r="M727" s="53"/>
      <c r="N727" s="53"/>
      <c r="O727" s="53"/>
      <c r="Q727" s="53"/>
      <c r="R727" s="53"/>
      <c r="S727" s="53"/>
      <c r="T727" s="53"/>
      <c r="U727" s="53"/>
      <c r="V727" s="53"/>
      <c r="W727" s="53"/>
      <c r="X727" s="53"/>
      <c r="Y727" s="53"/>
    </row>
    <row r="728" spans="1:25" ht="13.5" x14ac:dyDescent="0.25">
      <c r="A728" s="53"/>
      <c r="B728" s="53"/>
      <c r="C728" s="53"/>
      <c r="E728" s="53"/>
      <c r="F728" s="53"/>
      <c r="G728" s="53"/>
      <c r="M728" s="53"/>
      <c r="N728" s="53"/>
      <c r="O728" s="53"/>
      <c r="Q728" s="53"/>
      <c r="R728" s="53"/>
      <c r="S728" s="53"/>
      <c r="T728" s="53"/>
      <c r="U728" s="53"/>
      <c r="V728" s="53"/>
      <c r="W728" s="53"/>
      <c r="X728" s="53"/>
      <c r="Y728" s="53"/>
    </row>
    <row r="729" spans="1:25" ht="13.5" x14ac:dyDescent="0.25">
      <c r="A729" s="53"/>
      <c r="B729" s="53"/>
      <c r="C729" s="53"/>
      <c r="E729" s="53"/>
      <c r="F729" s="53"/>
      <c r="G729" s="53"/>
      <c r="M729" s="53"/>
      <c r="N729" s="53"/>
      <c r="O729" s="53"/>
      <c r="Q729" s="53"/>
      <c r="R729" s="53"/>
      <c r="S729" s="53"/>
      <c r="T729" s="53"/>
      <c r="U729" s="53"/>
      <c r="V729" s="53"/>
      <c r="W729" s="53"/>
      <c r="X729" s="53"/>
      <c r="Y729" s="53"/>
    </row>
    <row r="730" spans="1:25" ht="13.5" x14ac:dyDescent="0.25">
      <c r="A730" s="53"/>
      <c r="B730" s="53"/>
      <c r="C730" s="53"/>
      <c r="E730" s="53"/>
      <c r="F730" s="53"/>
      <c r="G730" s="53"/>
      <c r="M730" s="53"/>
      <c r="N730" s="53"/>
      <c r="O730" s="53"/>
      <c r="Q730" s="53"/>
      <c r="R730" s="53"/>
      <c r="S730" s="53"/>
      <c r="T730" s="53"/>
      <c r="U730" s="53"/>
      <c r="V730" s="53"/>
      <c r="W730" s="53"/>
      <c r="X730" s="53"/>
      <c r="Y730" s="53"/>
    </row>
    <row r="731" spans="1:25" ht="13.5" x14ac:dyDescent="0.25">
      <c r="A731" s="53"/>
      <c r="B731" s="53"/>
      <c r="C731" s="53"/>
      <c r="E731" s="53"/>
      <c r="F731" s="53"/>
      <c r="G731" s="53"/>
      <c r="M731" s="53"/>
      <c r="N731" s="53"/>
      <c r="O731" s="53"/>
      <c r="Q731" s="53"/>
      <c r="R731" s="53"/>
      <c r="S731" s="53"/>
      <c r="T731" s="53"/>
      <c r="U731" s="53"/>
      <c r="V731" s="53"/>
      <c r="W731" s="53"/>
      <c r="X731" s="53"/>
      <c r="Y731" s="53"/>
    </row>
    <row r="732" spans="1:25" ht="13.5" x14ac:dyDescent="0.25">
      <c r="A732" s="53"/>
      <c r="B732" s="53"/>
      <c r="C732" s="53"/>
      <c r="E732" s="53"/>
      <c r="F732" s="53"/>
      <c r="G732" s="53"/>
      <c r="M732" s="53"/>
      <c r="N732" s="53"/>
      <c r="O732" s="53"/>
      <c r="Q732" s="53"/>
      <c r="R732" s="53"/>
      <c r="S732" s="53"/>
      <c r="T732" s="53"/>
      <c r="U732" s="53"/>
      <c r="V732" s="53"/>
      <c r="W732" s="53"/>
      <c r="X732" s="53"/>
      <c r="Y732" s="53"/>
    </row>
    <row r="733" spans="1:25" ht="13.5" x14ac:dyDescent="0.25">
      <c r="A733" s="53"/>
      <c r="B733" s="53"/>
      <c r="C733" s="53"/>
      <c r="E733" s="53"/>
      <c r="F733" s="53"/>
      <c r="G733" s="53"/>
      <c r="M733" s="53"/>
      <c r="N733" s="53"/>
      <c r="O733" s="53"/>
      <c r="Q733" s="53"/>
      <c r="R733" s="53"/>
      <c r="S733" s="53"/>
      <c r="T733" s="53"/>
      <c r="U733" s="53"/>
      <c r="V733" s="53"/>
      <c r="W733" s="53"/>
      <c r="X733" s="53"/>
      <c r="Y733" s="53"/>
    </row>
    <row r="734" spans="1:25" ht="13.5" x14ac:dyDescent="0.25">
      <c r="A734" s="53"/>
      <c r="B734" s="53"/>
      <c r="C734" s="53"/>
      <c r="E734" s="53"/>
      <c r="F734" s="53"/>
      <c r="G734" s="53"/>
      <c r="M734" s="53"/>
      <c r="N734" s="53"/>
      <c r="O734" s="53"/>
      <c r="Q734" s="53"/>
      <c r="R734" s="53"/>
      <c r="S734" s="53"/>
      <c r="T734" s="53"/>
      <c r="U734" s="53"/>
      <c r="V734" s="53"/>
      <c r="W734" s="53"/>
      <c r="X734" s="53"/>
      <c r="Y734" s="53"/>
    </row>
    <row r="735" spans="1:25" ht="13.5" x14ac:dyDescent="0.25">
      <c r="A735" s="53"/>
      <c r="B735" s="53"/>
      <c r="C735" s="53"/>
      <c r="E735" s="53"/>
      <c r="F735" s="53"/>
      <c r="G735" s="53"/>
      <c r="M735" s="53"/>
      <c r="N735" s="53"/>
      <c r="O735" s="53"/>
      <c r="Q735" s="53"/>
      <c r="R735" s="53"/>
      <c r="S735" s="53"/>
      <c r="T735" s="53"/>
      <c r="U735" s="53"/>
      <c r="V735" s="53"/>
      <c r="W735" s="53"/>
      <c r="X735" s="53"/>
      <c r="Y735" s="53"/>
    </row>
    <row r="736" spans="1:25" ht="13.5" x14ac:dyDescent="0.25">
      <c r="A736" s="53"/>
      <c r="B736" s="53"/>
      <c r="C736" s="53"/>
      <c r="E736" s="53"/>
      <c r="F736" s="53"/>
      <c r="G736" s="53"/>
      <c r="M736" s="53"/>
      <c r="N736" s="53"/>
      <c r="O736" s="53"/>
      <c r="Q736" s="53"/>
      <c r="R736" s="53"/>
      <c r="S736" s="53"/>
      <c r="T736" s="53"/>
      <c r="U736" s="53"/>
      <c r="V736" s="53"/>
      <c r="W736" s="53"/>
      <c r="X736" s="53"/>
      <c r="Y736" s="53"/>
    </row>
    <row r="737" spans="1:25" ht="13.5" x14ac:dyDescent="0.25">
      <c r="A737" s="53"/>
      <c r="B737" s="53"/>
      <c r="C737" s="53"/>
      <c r="E737" s="53"/>
      <c r="F737" s="53"/>
      <c r="G737" s="53"/>
      <c r="M737" s="53"/>
      <c r="N737" s="53"/>
      <c r="O737" s="53"/>
      <c r="Q737" s="53"/>
      <c r="R737" s="53"/>
      <c r="S737" s="53"/>
      <c r="T737" s="53"/>
      <c r="U737" s="53"/>
      <c r="V737" s="53"/>
      <c r="W737" s="53"/>
      <c r="X737" s="53"/>
      <c r="Y737" s="53"/>
    </row>
    <row r="738" spans="1:25" ht="13.5" x14ac:dyDescent="0.25">
      <c r="A738" s="53"/>
      <c r="B738" s="53"/>
      <c r="C738" s="53"/>
      <c r="E738" s="53"/>
      <c r="F738" s="53"/>
      <c r="G738" s="53"/>
      <c r="M738" s="53"/>
      <c r="N738" s="53"/>
      <c r="O738" s="53"/>
      <c r="Q738" s="53"/>
      <c r="R738" s="53"/>
      <c r="S738" s="53"/>
      <c r="T738" s="53"/>
      <c r="U738" s="53"/>
      <c r="V738" s="53"/>
      <c r="W738" s="53"/>
      <c r="X738" s="53"/>
      <c r="Y738" s="53"/>
    </row>
    <row r="739" spans="1:25" ht="13.5" x14ac:dyDescent="0.25">
      <c r="A739" s="53"/>
      <c r="B739" s="53"/>
      <c r="C739" s="53"/>
      <c r="E739" s="53"/>
      <c r="F739" s="53"/>
      <c r="G739" s="53"/>
      <c r="M739" s="53"/>
      <c r="N739" s="53"/>
      <c r="O739" s="53"/>
      <c r="Q739" s="53"/>
      <c r="R739" s="53"/>
      <c r="S739" s="53"/>
      <c r="T739" s="53"/>
      <c r="U739" s="53"/>
      <c r="V739" s="53"/>
      <c r="W739" s="53"/>
      <c r="X739" s="53"/>
      <c r="Y739" s="53"/>
    </row>
    <row r="740" spans="1:25" ht="13.5" x14ac:dyDescent="0.25">
      <c r="A740" s="53"/>
      <c r="B740" s="53"/>
      <c r="C740" s="53"/>
      <c r="E740" s="53"/>
      <c r="F740" s="53"/>
      <c r="G740" s="53"/>
      <c r="M740" s="53"/>
      <c r="N740" s="53"/>
      <c r="O740" s="53"/>
      <c r="Q740" s="53"/>
      <c r="R740" s="53"/>
      <c r="S740" s="53"/>
      <c r="T740" s="53"/>
      <c r="U740" s="53"/>
      <c r="V740" s="53"/>
      <c r="W740" s="53"/>
      <c r="X740" s="53"/>
      <c r="Y740" s="53"/>
    </row>
    <row r="741" spans="1:25" ht="13.5" x14ac:dyDescent="0.25">
      <c r="A741" s="53"/>
      <c r="B741" s="53"/>
      <c r="C741" s="53"/>
      <c r="E741" s="53"/>
      <c r="F741" s="53"/>
      <c r="G741" s="53"/>
      <c r="M741" s="53"/>
      <c r="N741" s="53"/>
      <c r="O741" s="53"/>
      <c r="Q741" s="53"/>
      <c r="R741" s="53"/>
      <c r="S741" s="53"/>
      <c r="T741" s="53"/>
      <c r="U741" s="53"/>
      <c r="V741" s="53"/>
      <c r="W741" s="53"/>
      <c r="X741" s="53"/>
      <c r="Y741" s="53"/>
    </row>
    <row r="742" spans="1:25" ht="13.5" x14ac:dyDescent="0.25">
      <c r="A742" s="53"/>
      <c r="B742" s="53"/>
      <c r="C742" s="53"/>
      <c r="E742" s="53"/>
      <c r="F742" s="53"/>
      <c r="G742" s="53"/>
      <c r="M742" s="53"/>
      <c r="N742" s="53"/>
      <c r="O742" s="53"/>
      <c r="Q742" s="53"/>
      <c r="R742" s="53"/>
      <c r="S742" s="53"/>
      <c r="T742" s="53"/>
      <c r="U742" s="53"/>
      <c r="V742" s="53"/>
      <c r="W742" s="53"/>
      <c r="X742" s="53"/>
      <c r="Y742" s="53"/>
    </row>
    <row r="743" spans="1:25" ht="13.5" x14ac:dyDescent="0.25">
      <c r="A743" s="53"/>
      <c r="B743" s="53"/>
      <c r="C743" s="53"/>
      <c r="E743" s="53"/>
      <c r="F743" s="53"/>
      <c r="G743" s="53"/>
      <c r="M743" s="53"/>
      <c r="N743" s="53"/>
      <c r="O743" s="53"/>
      <c r="Q743" s="53"/>
      <c r="R743" s="53"/>
      <c r="S743" s="53"/>
      <c r="T743" s="53"/>
      <c r="U743" s="53"/>
      <c r="V743" s="53"/>
      <c r="W743" s="53"/>
      <c r="X743" s="53"/>
      <c r="Y743" s="53"/>
    </row>
    <row r="744" spans="1:25" ht="13.5" x14ac:dyDescent="0.25">
      <c r="A744" s="53"/>
      <c r="B744" s="53"/>
      <c r="C744" s="53"/>
      <c r="E744" s="53"/>
      <c r="F744" s="53"/>
      <c r="G744" s="53"/>
      <c r="M744" s="53"/>
      <c r="N744" s="53"/>
      <c r="O744" s="53"/>
      <c r="Q744" s="53"/>
      <c r="R744" s="53"/>
      <c r="S744" s="53"/>
      <c r="T744" s="53"/>
      <c r="U744" s="53"/>
      <c r="V744" s="53"/>
      <c r="W744" s="53"/>
      <c r="X744" s="53"/>
      <c r="Y744" s="53"/>
    </row>
    <row r="745" spans="1:25" ht="13.5" x14ac:dyDescent="0.25">
      <c r="A745" s="53"/>
      <c r="B745" s="53"/>
      <c r="C745" s="53"/>
      <c r="E745" s="53"/>
      <c r="F745" s="53"/>
      <c r="G745" s="53"/>
      <c r="M745" s="53"/>
      <c r="N745" s="53"/>
      <c r="O745" s="53"/>
      <c r="Q745" s="53"/>
      <c r="R745" s="53"/>
      <c r="S745" s="53"/>
      <c r="T745" s="53"/>
      <c r="U745" s="53"/>
      <c r="V745" s="53"/>
      <c r="W745" s="53"/>
      <c r="X745" s="53"/>
      <c r="Y745" s="53"/>
    </row>
    <row r="746" spans="1:25" ht="13.5" x14ac:dyDescent="0.25">
      <c r="A746" s="53"/>
      <c r="B746" s="53"/>
      <c r="C746" s="53"/>
      <c r="E746" s="53"/>
      <c r="F746" s="53"/>
      <c r="G746" s="53"/>
      <c r="M746" s="53"/>
      <c r="N746" s="53"/>
      <c r="O746" s="53"/>
      <c r="Q746" s="53"/>
      <c r="R746" s="53"/>
      <c r="S746" s="53"/>
      <c r="T746" s="53"/>
      <c r="U746" s="53"/>
      <c r="V746" s="53"/>
      <c r="W746" s="53"/>
      <c r="X746" s="53"/>
      <c r="Y746" s="53"/>
    </row>
    <row r="747" spans="1:25" ht="13.5" x14ac:dyDescent="0.25">
      <c r="A747" s="53"/>
      <c r="B747" s="53"/>
      <c r="C747" s="53"/>
      <c r="E747" s="53"/>
      <c r="F747" s="53"/>
      <c r="G747" s="53"/>
      <c r="M747" s="53"/>
      <c r="N747" s="53"/>
      <c r="O747" s="53"/>
      <c r="Q747" s="53"/>
      <c r="R747" s="53"/>
      <c r="S747" s="53"/>
      <c r="T747" s="53"/>
      <c r="U747" s="53"/>
      <c r="V747" s="53"/>
      <c r="W747" s="53"/>
      <c r="X747" s="53"/>
      <c r="Y747" s="53"/>
    </row>
    <row r="748" spans="1:25" ht="13.5" x14ac:dyDescent="0.25">
      <c r="A748" s="53"/>
      <c r="B748" s="53"/>
      <c r="C748" s="53"/>
      <c r="E748" s="53"/>
      <c r="F748" s="53"/>
      <c r="G748" s="53"/>
      <c r="M748" s="53"/>
      <c r="N748" s="53"/>
      <c r="O748" s="53"/>
      <c r="Q748" s="53"/>
      <c r="R748" s="53"/>
      <c r="S748" s="53"/>
      <c r="T748" s="53"/>
      <c r="U748" s="53"/>
      <c r="V748" s="53"/>
      <c r="W748" s="53"/>
      <c r="X748" s="53"/>
      <c r="Y748" s="53"/>
    </row>
    <row r="749" spans="1:25" ht="13.5" x14ac:dyDescent="0.25">
      <c r="A749" s="53"/>
      <c r="B749" s="53"/>
      <c r="C749" s="53"/>
      <c r="E749" s="53"/>
      <c r="F749" s="53"/>
      <c r="G749" s="53"/>
      <c r="M749" s="53"/>
      <c r="N749" s="53"/>
      <c r="O749" s="53"/>
      <c r="Q749" s="53"/>
      <c r="R749" s="53"/>
      <c r="S749" s="53"/>
      <c r="T749" s="53"/>
      <c r="U749" s="53"/>
      <c r="V749" s="53"/>
      <c r="W749" s="53"/>
      <c r="X749" s="53"/>
      <c r="Y749" s="53"/>
    </row>
    <row r="750" spans="1:25" ht="13.5" x14ac:dyDescent="0.25">
      <c r="A750" s="53"/>
      <c r="B750" s="53"/>
      <c r="C750" s="53"/>
      <c r="E750" s="53"/>
      <c r="F750" s="53"/>
      <c r="G750" s="53"/>
      <c r="M750" s="53"/>
      <c r="N750" s="53"/>
      <c r="O750" s="53"/>
      <c r="Q750" s="53"/>
      <c r="R750" s="53"/>
      <c r="S750" s="53"/>
      <c r="T750" s="53"/>
      <c r="U750" s="53"/>
      <c r="V750" s="53"/>
      <c r="W750" s="53"/>
      <c r="X750" s="53"/>
      <c r="Y750" s="53"/>
    </row>
    <row r="751" spans="1:25" ht="13.5" x14ac:dyDescent="0.25">
      <c r="A751" s="53"/>
      <c r="B751" s="53"/>
      <c r="C751" s="53"/>
      <c r="E751" s="53"/>
      <c r="F751" s="53"/>
      <c r="G751" s="53"/>
      <c r="M751" s="53"/>
      <c r="N751" s="53"/>
      <c r="O751" s="53"/>
      <c r="Q751" s="53"/>
      <c r="R751" s="53"/>
      <c r="S751" s="53"/>
      <c r="T751" s="53"/>
      <c r="U751" s="53"/>
      <c r="V751" s="53"/>
      <c r="W751" s="53"/>
      <c r="X751" s="53"/>
      <c r="Y751" s="53"/>
    </row>
    <row r="752" spans="1:25" ht="13.5" x14ac:dyDescent="0.25">
      <c r="A752" s="53"/>
      <c r="B752" s="53"/>
      <c r="C752" s="53"/>
      <c r="E752" s="53"/>
      <c r="F752" s="53"/>
      <c r="G752" s="53"/>
      <c r="M752" s="53"/>
      <c r="N752" s="53"/>
      <c r="O752" s="53"/>
      <c r="Q752" s="53"/>
      <c r="R752" s="53"/>
      <c r="S752" s="53"/>
      <c r="T752" s="53"/>
      <c r="U752" s="53"/>
      <c r="V752" s="53"/>
      <c r="W752" s="53"/>
      <c r="X752" s="53"/>
      <c r="Y752" s="53"/>
    </row>
    <row r="753" spans="1:25" ht="13.5" x14ac:dyDescent="0.25">
      <c r="A753" s="53"/>
      <c r="B753" s="53"/>
      <c r="C753" s="53"/>
      <c r="E753" s="53"/>
      <c r="F753" s="53"/>
      <c r="G753" s="53"/>
      <c r="M753" s="53"/>
      <c r="N753" s="53"/>
      <c r="O753" s="53"/>
      <c r="Q753" s="53"/>
      <c r="R753" s="53"/>
      <c r="S753" s="53"/>
      <c r="T753" s="53"/>
      <c r="U753" s="53"/>
      <c r="V753" s="53"/>
      <c r="W753" s="53"/>
      <c r="X753" s="53"/>
      <c r="Y753" s="53"/>
    </row>
    <row r="754" spans="1:25" ht="13.5" x14ac:dyDescent="0.25">
      <c r="A754" s="53"/>
      <c r="B754" s="53"/>
      <c r="C754" s="53"/>
      <c r="E754" s="53"/>
      <c r="F754" s="53"/>
      <c r="G754" s="53"/>
      <c r="M754" s="53"/>
      <c r="N754" s="53"/>
      <c r="O754" s="53"/>
      <c r="Q754" s="53"/>
      <c r="R754" s="53"/>
      <c r="S754" s="53"/>
      <c r="T754" s="53"/>
      <c r="U754" s="53"/>
      <c r="V754" s="53"/>
      <c r="W754" s="53"/>
      <c r="X754" s="53"/>
      <c r="Y754" s="53"/>
    </row>
    <row r="755" spans="1:25" ht="13.5" x14ac:dyDescent="0.25">
      <c r="A755" s="53"/>
      <c r="B755" s="53"/>
      <c r="C755" s="53"/>
      <c r="E755" s="53"/>
      <c r="F755" s="53"/>
      <c r="G755" s="53"/>
      <c r="M755" s="53"/>
      <c r="N755" s="53"/>
      <c r="O755" s="53"/>
      <c r="Q755" s="53"/>
      <c r="R755" s="53"/>
      <c r="S755" s="53"/>
      <c r="T755" s="53"/>
      <c r="U755" s="53"/>
      <c r="V755" s="53"/>
      <c r="W755" s="53"/>
      <c r="X755" s="53"/>
      <c r="Y755" s="53"/>
    </row>
    <row r="756" spans="1:25" ht="13.5" x14ac:dyDescent="0.25">
      <c r="A756" s="53"/>
      <c r="B756" s="53"/>
      <c r="C756" s="53"/>
      <c r="E756" s="53"/>
      <c r="F756" s="53"/>
      <c r="G756" s="53"/>
      <c r="M756" s="53"/>
      <c r="N756" s="53"/>
      <c r="O756" s="53"/>
      <c r="Q756" s="53"/>
      <c r="R756" s="53"/>
      <c r="S756" s="53"/>
      <c r="T756" s="53"/>
      <c r="U756" s="53"/>
      <c r="V756" s="53"/>
      <c r="W756" s="53"/>
      <c r="X756" s="53"/>
      <c r="Y756" s="53"/>
    </row>
    <row r="757" spans="1:25" ht="13.5" x14ac:dyDescent="0.25">
      <c r="A757" s="53"/>
      <c r="B757" s="53"/>
      <c r="C757" s="53"/>
      <c r="E757" s="53"/>
      <c r="F757" s="53"/>
      <c r="G757" s="53"/>
      <c r="M757" s="53"/>
      <c r="N757" s="53"/>
      <c r="O757" s="53"/>
      <c r="Q757" s="53"/>
      <c r="R757" s="53"/>
      <c r="S757" s="53"/>
      <c r="T757" s="53"/>
      <c r="U757" s="53"/>
      <c r="V757" s="53"/>
      <c r="W757" s="53"/>
      <c r="X757" s="53"/>
      <c r="Y757" s="53"/>
    </row>
    <row r="758" spans="1:25" ht="13.5" x14ac:dyDescent="0.25">
      <c r="A758" s="53"/>
      <c r="B758" s="53"/>
      <c r="C758" s="53"/>
      <c r="E758" s="53"/>
      <c r="F758" s="53"/>
      <c r="G758" s="53"/>
      <c r="M758" s="53"/>
      <c r="N758" s="53"/>
      <c r="O758" s="53"/>
      <c r="Q758" s="53"/>
      <c r="R758" s="53"/>
      <c r="S758" s="53"/>
      <c r="T758" s="53"/>
      <c r="U758" s="53"/>
      <c r="V758" s="53"/>
      <c r="W758" s="53"/>
      <c r="X758" s="53"/>
      <c r="Y758" s="53"/>
    </row>
    <row r="759" spans="1:25" ht="13.5" x14ac:dyDescent="0.25">
      <c r="A759" s="53"/>
      <c r="B759" s="53"/>
      <c r="C759" s="53"/>
      <c r="E759" s="53"/>
      <c r="F759" s="53"/>
      <c r="G759" s="53"/>
      <c r="M759" s="53"/>
      <c r="N759" s="53"/>
      <c r="O759" s="53"/>
      <c r="Q759" s="53"/>
      <c r="R759" s="53"/>
      <c r="S759" s="53"/>
      <c r="T759" s="53"/>
      <c r="U759" s="53"/>
      <c r="V759" s="53"/>
      <c r="W759" s="53"/>
      <c r="X759" s="53"/>
      <c r="Y759" s="53"/>
    </row>
    <row r="760" spans="1:25" ht="13.5" x14ac:dyDescent="0.25">
      <c r="A760" s="53"/>
      <c r="B760" s="53"/>
      <c r="C760" s="53"/>
      <c r="E760" s="53"/>
      <c r="F760" s="53"/>
      <c r="G760" s="53"/>
      <c r="M760" s="53"/>
      <c r="N760" s="53"/>
      <c r="O760" s="53"/>
      <c r="Q760" s="53"/>
      <c r="R760" s="53"/>
      <c r="S760" s="53"/>
      <c r="T760" s="53"/>
      <c r="U760" s="53"/>
      <c r="V760" s="53"/>
      <c r="W760" s="53"/>
      <c r="X760" s="53"/>
      <c r="Y760" s="53"/>
    </row>
    <row r="761" spans="1:25" ht="13.5" x14ac:dyDescent="0.25">
      <c r="A761" s="53"/>
      <c r="B761" s="53"/>
      <c r="C761" s="53"/>
      <c r="E761" s="53"/>
      <c r="F761" s="53"/>
      <c r="G761" s="53"/>
      <c r="M761" s="53"/>
      <c r="N761" s="53"/>
      <c r="O761" s="53"/>
      <c r="Q761" s="53"/>
      <c r="R761" s="53"/>
      <c r="S761" s="53"/>
      <c r="T761" s="53"/>
      <c r="U761" s="53"/>
      <c r="V761" s="53"/>
      <c r="W761" s="53"/>
      <c r="X761" s="53"/>
      <c r="Y761" s="53"/>
    </row>
    <row r="762" spans="1:25" ht="13.5" x14ac:dyDescent="0.25">
      <c r="A762" s="53"/>
      <c r="B762" s="53"/>
      <c r="C762" s="53"/>
      <c r="E762" s="53"/>
      <c r="F762" s="53"/>
      <c r="G762" s="53"/>
      <c r="M762" s="53"/>
      <c r="N762" s="53"/>
      <c r="O762" s="53"/>
      <c r="Q762" s="53"/>
      <c r="R762" s="53"/>
      <c r="S762" s="53"/>
      <c r="T762" s="53"/>
      <c r="U762" s="53"/>
      <c r="V762" s="53"/>
      <c r="W762" s="53"/>
      <c r="X762" s="53"/>
      <c r="Y762" s="53"/>
    </row>
    <row r="763" spans="1:25" ht="13.5" x14ac:dyDescent="0.25">
      <c r="A763" s="53"/>
      <c r="B763" s="53"/>
      <c r="C763" s="53"/>
      <c r="E763" s="53"/>
      <c r="F763" s="53"/>
      <c r="G763" s="53"/>
      <c r="M763" s="53"/>
      <c r="N763" s="53"/>
      <c r="O763" s="53"/>
      <c r="Q763" s="53"/>
      <c r="R763" s="53"/>
      <c r="S763" s="53"/>
      <c r="T763" s="53"/>
      <c r="U763" s="53"/>
      <c r="V763" s="53"/>
      <c r="W763" s="53"/>
      <c r="X763" s="53"/>
      <c r="Y763" s="53"/>
    </row>
    <row r="764" spans="1:25" ht="13.5" x14ac:dyDescent="0.25">
      <c r="A764" s="53"/>
      <c r="B764" s="53"/>
      <c r="C764" s="53"/>
      <c r="E764" s="53"/>
      <c r="F764" s="53"/>
      <c r="G764" s="53"/>
      <c r="M764" s="53"/>
      <c r="N764" s="53"/>
      <c r="O764" s="53"/>
      <c r="Q764" s="53"/>
      <c r="R764" s="53"/>
      <c r="S764" s="53"/>
      <c r="T764" s="53"/>
      <c r="U764" s="53"/>
      <c r="V764" s="53"/>
      <c r="W764" s="53"/>
      <c r="X764" s="53"/>
      <c r="Y764" s="53"/>
    </row>
    <row r="765" spans="1:25" ht="13.5" x14ac:dyDescent="0.25">
      <c r="A765" s="53"/>
      <c r="B765" s="53"/>
      <c r="C765" s="53"/>
      <c r="E765" s="53"/>
      <c r="F765" s="53"/>
      <c r="G765" s="53"/>
      <c r="M765" s="53"/>
      <c r="N765" s="53"/>
      <c r="O765" s="53"/>
      <c r="Q765" s="53"/>
      <c r="R765" s="53"/>
      <c r="S765" s="53"/>
      <c r="T765" s="53"/>
      <c r="U765" s="53"/>
      <c r="V765" s="53"/>
      <c r="W765" s="53"/>
      <c r="X765" s="53"/>
      <c r="Y765" s="53"/>
    </row>
    <row r="766" spans="1:25" ht="13.5" x14ac:dyDescent="0.25">
      <c r="A766" s="53"/>
      <c r="B766" s="53"/>
      <c r="C766" s="53"/>
      <c r="E766" s="53"/>
      <c r="F766" s="53"/>
      <c r="G766" s="53"/>
      <c r="M766" s="53"/>
      <c r="N766" s="53"/>
      <c r="O766" s="53"/>
      <c r="Q766" s="53"/>
      <c r="R766" s="53"/>
      <c r="S766" s="53"/>
      <c r="T766" s="53"/>
      <c r="U766" s="53"/>
      <c r="V766" s="53"/>
      <c r="W766" s="53"/>
      <c r="X766" s="53"/>
      <c r="Y766" s="53"/>
    </row>
    <row r="767" spans="1:25" ht="13.5" x14ac:dyDescent="0.25">
      <c r="A767" s="53"/>
      <c r="B767" s="53"/>
      <c r="C767" s="53"/>
      <c r="E767" s="53"/>
      <c r="F767" s="53"/>
      <c r="G767" s="53"/>
      <c r="M767" s="53"/>
      <c r="N767" s="53"/>
      <c r="O767" s="53"/>
      <c r="Q767" s="53"/>
      <c r="R767" s="53"/>
      <c r="S767" s="53"/>
      <c r="T767" s="53"/>
      <c r="U767" s="53"/>
      <c r="V767" s="53"/>
      <c r="W767" s="53"/>
      <c r="X767" s="53"/>
      <c r="Y767" s="53"/>
    </row>
    <row r="768" spans="1:25" ht="13.5" x14ac:dyDescent="0.25">
      <c r="A768" s="53"/>
      <c r="B768" s="53"/>
      <c r="C768" s="53"/>
      <c r="E768" s="53"/>
      <c r="F768" s="53"/>
      <c r="G768" s="53"/>
      <c r="M768" s="53"/>
      <c r="N768" s="53"/>
      <c r="O768" s="53"/>
      <c r="Q768" s="53"/>
      <c r="R768" s="53"/>
      <c r="S768" s="53"/>
      <c r="T768" s="53"/>
      <c r="U768" s="53"/>
      <c r="V768" s="53"/>
      <c r="W768" s="53"/>
      <c r="X768" s="53"/>
      <c r="Y768" s="53"/>
    </row>
    <row r="769" spans="1:25" ht="13.5" x14ac:dyDescent="0.25">
      <c r="A769" s="53"/>
      <c r="B769" s="53"/>
      <c r="C769" s="53"/>
      <c r="E769" s="53"/>
      <c r="F769" s="53"/>
      <c r="G769" s="53"/>
      <c r="M769" s="53"/>
      <c r="N769" s="53"/>
      <c r="O769" s="53"/>
      <c r="Q769" s="53"/>
      <c r="R769" s="53"/>
      <c r="S769" s="53"/>
      <c r="T769" s="53"/>
      <c r="U769" s="53"/>
      <c r="V769" s="53"/>
      <c r="W769" s="53"/>
      <c r="X769" s="53"/>
      <c r="Y769" s="53"/>
    </row>
    <row r="770" spans="1:25" ht="13.5" x14ac:dyDescent="0.25">
      <c r="A770" s="53"/>
      <c r="B770" s="53"/>
      <c r="C770" s="53"/>
      <c r="E770" s="53"/>
      <c r="F770" s="53"/>
      <c r="G770" s="53"/>
      <c r="M770" s="53"/>
      <c r="N770" s="53"/>
      <c r="O770" s="53"/>
      <c r="Q770" s="53"/>
      <c r="R770" s="53"/>
      <c r="S770" s="53"/>
      <c r="T770" s="53"/>
      <c r="U770" s="53"/>
      <c r="V770" s="53"/>
      <c r="W770" s="53"/>
      <c r="X770" s="53"/>
      <c r="Y770" s="53"/>
    </row>
    <row r="771" spans="1:25" ht="13.5" x14ac:dyDescent="0.25">
      <c r="A771" s="53"/>
      <c r="B771" s="53"/>
      <c r="C771" s="53"/>
      <c r="E771" s="53"/>
      <c r="F771" s="53"/>
      <c r="G771" s="53"/>
      <c r="M771" s="53"/>
      <c r="N771" s="53"/>
      <c r="O771" s="53"/>
      <c r="Q771" s="53"/>
      <c r="R771" s="53"/>
      <c r="S771" s="53"/>
      <c r="T771" s="53"/>
      <c r="U771" s="53"/>
      <c r="V771" s="53"/>
      <c r="W771" s="53"/>
      <c r="X771" s="53"/>
      <c r="Y771" s="53"/>
    </row>
    <row r="772" spans="1:25" ht="13.5" x14ac:dyDescent="0.25">
      <c r="A772" s="53"/>
      <c r="B772" s="53"/>
      <c r="C772" s="53"/>
      <c r="E772" s="53"/>
      <c r="F772" s="53"/>
      <c r="G772" s="53"/>
      <c r="M772" s="53"/>
      <c r="N772" s="53"/>
      <c r="O772" s="53"/>
      <c r="Q772" s="53"/>
      <c r="R772" s="53"/>
      <c r="S772" s="53"/>
      <c r="T772" s="53"/>
      <c r="U772" s="53"/>
      <c r="V772" s="53"/>
      <c r="W772" s="53"/>
      <c r="X772" s="53"/>
      <c r="Y772" s="53"/>
    </row>
    <row r="773" spans="1:25" ht="13.5" x14ac:dyDescent="0.25">
      <c r="A773" s="53"/>
      <c r="B773" s="53"/>
      <c r="C773" s="53"/>
      <c r="E773" s="53"/>
      <c r="F773" s="53"/>
      <c r="G773" s="53"/>
      <c r="M773" s="53"/>
      <c r="N773" s="53"/>
      <c r="O773" s="53"/>
      <c r="Q773" s="53"/>
      <c r="R773" s="53"/>
      <c r="S773" s="53"/>
      <c r="T773" s="53"/>
      <c r="U773" s="53"/>
      <c r="V773" s="53"/>
      <c r="W773" s="53"/>
      <c r="X773" s="53"/>
      <c r="Y773" s="53"/>
    </row>
    <row r="774" spans="1:25" ht="13.5" x14ac:dyDescent="0.25">
      <c r="A774" s="53"/>
      <c r="B774" s="53"/>
      <c r="C774" s="53"/>
      <c r="E774" s="53"/>
      <c r="F774" s="53"/>
      <c r="G774" s="53"/>
      <c r="M774" s="53"/>
      <c r="N774" s="53"/>
      <c r="O774" s="53"/>
      <c r="Q774" s="53"/>
      <c r="R774" s="53"/>
      <c r="S774" s="53"/>
      <c r="T774" s="53"/>
      <c r="U774" s="53"/>
      <c r="V774" s="53"/>
      <c r="W774" s="53"/>
      <c r="X774" s="53"/>
      <c r="Y774" s="53"/>
    </row>
    <row r="775" spans="1:25" ht="13.5" x14ac:dyDescent="0.25">
      <c r="A775" s="53"/>
      <c r="B775" s="53"/>
      <c r="C775" s="53"/>
      <c r="E775" s="53"/>
      <c r="F775" s="53"/>
      <c r="G775" s="53"/>
      <c r="M775" s="53"/>
      <c r="N775" s="53"/>
      <c r="O775" s="53"/>
      <c r="Q775" s="53"/>
      <c r="R775" s="53"/>
      <c r="S775" s="53"/>
      <c r="T775" s="53"/>
      <c r="U775" s="53"/>
      <c r="V775" s="53"/>
      <c r="W775" s="53"/>
      <c r="X775" s="53"/>
      <c r="Y775" s="53"/>
    </row>
    <row r="776" spans="1:25" ht="13.5" x14ac:dyDescent="0.25">
      <c r="A776" s="53"/>
      <c r="B776" s="53"/>
      <c r="C776" s="53"/>
      <c r="E776" s="53"/>
      <c r="F776" s="53"/>
      <c r="G776" s="53"/>
      <c r="M776" s="53"/>
      <c r="N776" s="53"/>
      <c r="O776" s="53"/>
      <c r="Q776" s="53"/>
      <c r="R776" s="53"/>
      <c r="S776" s="53"/>
      <c r="T776" s="53"/>
      <c r="U776" s="53"/>
      <c r="V776" s="53"/>
      <c r="W776" s="53"/>
      <c r="X776" s="53"/>
      <c r="Y776" s="53"/>
    </row>
    <row r="777" spans="1:25" ht="13.5" x14ac:dyDescent="0.25">
      <c r="A777" s="53"/>
      <c r="B777" s="53"/>
      <c r="C777" s="53"/>
      <c r="E777" s="53"/>
      <c r="F777" s="53"/>
      <c r="G777" s="53"/>
      <c r="M777" s="53"/>
      <c r="N777" s="53"/>
      <c r="O777" s="53"/>
      <c r="Q777" s="53"/>
      <c r="R777" s="53"/>
      <c r="S777" s="53"/>
      <c r="T777" s="53"/>
      <c r="U777" s="53"/>
      <c r="V777" s="53"/>
      <c r="W777" s="53"/>
      <c r="X777" s="53"/>
      <c r="Y777" s="53"/>
    </row>
    <row r="778" spans="1:25" ht="13.5" x14ac:dyDescent="0.25">
      <c r="A778" s="53"/>
      <c r="B778" s="53"/>
      <c r="C778" s="53"/>
      <c r="E778" s="53"/>
      <c r="F778" s="53"/>
      <c r="G778" s="53"/>
      <c r="M778" s="53"/>
      <c r="N778" s="53"/>
      <c r="O778" s="53"/>
      <c r="Q778" s="53"/>
      <c r="R778" s="53"/>
      <c r="S778" s="53"/>
      <c r="T778" s="53"/>
      <c r="U778" s="53"/>
      <c r="V778" s="53"/>
      <c r="W778" s="53"/>
      <c r="X778" s="53"/>
      <c r="Y778" s="53"/>
    </row>
    <row r="779" spans="1:25" ht="13.5" x14ac:dyDescent="0.25">
      <c r="A779" s="53"/>
      <c r="B779" s="53"/>
      <c r="C779" s="53"/>
      <c r="E779" s="53"/>
      <c r="F779" s="53"/>
      <c r="G779" s="53"/>
      <c r="M779" s="53"/>
      <c r="N779" s="53"/>
      <c r="O779" s="53"/>
      <c r="Q779" s="53"/>
      <c r="R779" s="53"/>
      <c r="S779" s="53"/>
      <c r="T779" s="53"/>
      <c r="U779" s="53"/>
      <c r="V779" s="53"/>
      <c r="W779" s="53"/>
      <c r="X779" s="53"/>
      <c r="Y779" s="53"/>
    </row>
    <row r="780" spans="1:25" ht="13.5" x14ac:dyDescent="0.25">
      <c r="A780" s="53"/>
      <c r="B780" s="53"/>
      <c r="C780" s="53"/>
      <c r="E780" s="53"/>
      <c r="F780" s="53"/>
      <c r="G780" s="53"/>
      <c r="M780" s="53"/>
      <c r="N780" s="53"/>
      <c r="O780" s="53"/>
      <c r="Q780" s="53"/>
      <c r="R780" s="53"/>
      <c r="S780" s="53"/>
      <c r="T780" s="53"/>
      <c r="U780" s="53"/>
      <c r="V780" s="53"/>
      <c r="W780" s="53"/>
      <c r="X780" s="53"/>
      <c r="Y780" s="53"/>
    </row>
    <row r="781" spans="1:25" ht="13.5" x14ac:dyDescent="0.25">
      <c r="A781" s="53"/>
      <c r="B781" s="53"/>
      <c r="C781" s="53"/>
      <c r="E781" s="53"/>
      <c r="F781" s="53"/>
      <c r="G781" s="53"/>
      <c r="M781" s="53"/>
      <c r="N781" s="53"/>
      <c r="O781" s="53"/>
      <c r="Q781" s="53"/>
      <c r="R781" s="53"/>
      <c r="S781" s="53"/>
      <c r="T781" s="53"/>
      <c r="U781" s="53"/>
      <c r="V781" s="53"/>
      <c r="W781" s="53"/>
      <c r="X781" s="53"/>
      <c r="Y781" s="53"/>
    </row>
    <row r="782" spans="1:25" ht="13.5" x14ac:dyDescent="0.25">
      <c r="A782" s="53"/>
      <c r="B782" s="53"/>
      <c r="C782" s="53"/>
      <c r="E782" s="53"/>
      <c r="F782" s="53"/>
      <c r="G782" s="53"/>
      <c r="M782" s="53"/>
      <c r="N782" s="53"/>
      <c r="O782" s="53"/>
      <c r="Q782" s="53"/>
      <c r="R782" s="53"/>
      <c r="S782" s="53"/>
      <c r="T782" s="53"/>
      <c r="U782" s="53"/>
      <c r="V782" s="53"/>
      <c r="W782" s="53"/>
      <c r="X782" s="53"/>
      <c r="Y782" s="53"/>
    </row>
    <row r="783" spans="1:25" ht="13.5" x14ac:dyDescent="0.25">
      <c r="A783" s="53"/>
      <c r="B783" s="53"/>
      <c r="C783" s="53"/>
      <c r="E783" s="53"/>
      <c r="F783" s="53"/>
      <c r="G783" s="53"/>
      <c r="M783" s="53"/>
      <c r="N783" s="53"/>
      <c r="O783" s="53"/>
      <c r="Q783" s="53"/>
      <c r="R783" s="53"/>
      <c r="S783" s="53"/>
      <c r="T783" s="53"/>
      <c r="U783" s="53"/>
      <c r="V783" s="53"/>
      <c r="W783" s="53"/>
      <c r="X783" s="53"/>
      <c r="Y783" s="53"/>
    </row>
    <row r="784" spans="1:25" ht="13.5" x14ac:dyDescent="0.25">
      <c r="A784" s="53"/>
      <c r="B784" s="53"/>
      <c r="C784" s="53"/>
      <c r="E784" s="53"/>
      <c r="F784" s="53"/>
      <c r="G784" s="53"/>
      <c r="M784" s="53"/>
      <c r="N784" s="53"/>
      <c r="O784" s="53"/>
      <c r="Q784" s="53"/>
      <c r="R784" s="53"/>
      <c r="S784" s="53"/>
      <c r="T784" s="53"/>
      <c r="U784" s="53"/>
      <c r="V784" s="53"/>
      <c r="W784" s="53"/>
      <c r="X784" s="53"/>
      <c r="Y784" s="53"/>
    </row>
    <row r="785" spans="1:25" ht="13.5" x14ac:dyDescent="0.25">
      <c r="A785" s="53"/>
      <c r="B785" s="53"/>
      <c r="C785" s="53"/>
      <c r="E785" s="53"/>
      <c r="F785" s="53"/>
      <c r="G785" s="53"/>
      <c r="M785" s="53"/>
      <c r="N785" s="53"/>
      <c r="O785" s="53"/>
      <c r="Q785" s="53"/>
      <c r="R785" s="53"/>
      <c r="S785" s="53"/>
      <c r="T785" s="53"/>
      <c r="U785" s="53"/>
      <c r="V785" s="53"/>
      <c r="W785" s="53"/>
      <c r="X785" s="53"/>
      <c r="Y785" s="53"/>
    </row>
    <row r="786" spans="1:25" ht="13.5" x14ac:dyDescent="0.25">
      <c r="A786" s="53"/>
      <c r="B786" s="53"/>
      <c r="C786" s="53"/>
      <c r="E786" s="53"/>
      <c r="F786" s="53"/>
      <c r="G786" s="53"/>
      <c r="M786" s="53"/>
      <c r="N786" s="53"/>
      <c r="O786" s="53"/>
      <c r="Q786" s="53"/>
      <c r="R786" s="53"/>
      <c r="S786" s="53"/>
      <c r="T786" s="53"/>
      <c r="U786" s="53"/>
      <c r="V786" s="53"/>
      <c r="W786" s="53"/>
      <c r="X786" s="53"/>
      <c r="Y786" s="53"/>
    </row>
    <row r="787" spans="1:25" ht="13.5" x14ac:dyDescent="0.25">
      <c r="A787" s="53"/>
      <c r="B787" s="53"/>
      <c r="C787" s="53"/>
      <c r="E787" s="53"/>
      <c r="F787" s="53"/>
      <c r="G787" s="53"/>
      <c r="M787" s="53"/>
      <c r="N787" s="53"/>
      <c r="O787" s="53"/>
      <c r="Q787" s="53"/>
      <c r="R787" s="53"/>
      <c r="S787" s="53"/>
      <c r="T787" s="53"/>
      <c r="U787" s="53"/>
      <c r="V787" s="53"/>
      <c r="W787" s="53"/>
      <c r="X787" s="53"/>
      <c r="Y787" s="53"/>
    </row>
    <row r="788" spans="1:25" ht="13.5" x14ac:dyDescent="0.25">
      <c r="A788" s="53"/>
      <c r="B788" s="53"/>
      <c r="C788" s="53"/>
      <c r="E788" s="53"/>
      <c r="F788" s="53"/>
      <c r="G788" s="53"/>
      <c r="M788" s="53"/>
      <c r="N788" s="53"/>
      <c r="O788" s="53"/>
      <c r="Q788" s="53"/>
      <c r="R788" s="53"/>
      <c r="S788" s="53"/>
      <c r="T788" s="53"/>
      <c r="U788" s="53"/>
      <c r="V788" s="53"/>
      <c r="W788" s="53"/>
      <c r="X788" s="53"/>
      <c r="Y788" s="53"/>
    </row>
    <row r="789" spans="1:25" ht="13.5" x14ac:dyDescent="0.25">
      <c r="A789" s="53"/>
      <c r="B789" s="53"/>
      <c r="C789" s="53"/>
      <c r="E789" s="53"/>
      <c r="F789" s="53"/>
      <c r="G789" s="53"/>
      <c r="M789" s="53"/>
      <c r="N789" s="53"/>
      <c r="O789" s="53"/>
      <c r="Q789" s="53"/>
      <c r="R789" s="53"/>
      <c r="S789" s="53"/>
      <c r="T789" s="53"/>
      <c r="U789" s="53"/>
      <c r="V789" s="53"/>
      <c r="W789" s="53"/>
      <c r="X789" s="53"/>
      <c r="Y789" s="53"/>
    </row>
    <row r="790" spans="1:25" ht="13.5" x14ac:dyDescent="0.25">
      <c r="A790" s="53"/>
      <c r="B790" s="53"/>
      <c r="C790" s="53"/>
      <c r="E790" s="53"/>
      <c r="F790" s="53"/>
      <c r="G790" s="53"/>
      <c r="M790" s="53"/>
      <c r="N790" s="53"/>
      <c r="O790" s="53"/>
      <c r="Q790" s="53"/>
      <c r="R790" s="53"/>
      <c r="S790" s="53"/>
      <c r="T790" s="53"/>
      <c r="U790" s="53"/>
      <c r="V790" s="53"/>
      <c r="W790" s="53"/>
      <c r="X790" s="53"/>
      <c r="Y790" s="53"/>
    </row>
    <row r="791" spans="1:25" ht="13.5" x14ac:dyDescent="0.25">
      <c r="A791" s="53"/>
      <c r="B791" s="53"/>
      <c r="C791" s="53"/>
      <c r="E791" s="53"/>
      <c r="F791" s="53"/>
      <c r="G791" s="53"/>
      <c r="M791" s="53"/>
      <c r="N791" s="53"/>
      <c r="O791" s="53"/>
      <c r="Q791" s="53"/>
      <c r="R791" s="53"/>
      <c r="S791" s="53"/>
      <c r="T791" s="53"/>
      <c r="U791" s="53"/>
      <c r="V791" s="53"/>
      <c r="W791" s="53"/>
      <c r="X791" s="53"/>
      <c r="Y791" s="53"/>
    </row>
    <row r="792" spans="1:25" ht="13.5" x14ac:dyDescent="0.25">
      <c r="A792" s="53"/>
      <c r="B792" s="53"/>
      <c r="C792" s="53"/>
      <c r="E792" s="53"/>
      <c r="F792" s="53"/>
      <c r="G792" s="53"/>
      <c r="M792" s="53"/>
      <c r="N792" s="53"/>
      <c r="O792" s="53"/>
      <c r="Q792" s="53"/>
      <c r="R792" s="53"/>
      <c r="S792" s="53"/>
      <c r="T792" s="53"/>
      <c r="U792" s="53"/>
      <c r="V792" s="53"/>
      <c r="W792" s="53"/>
      <c r="X792" s="53"/>
      <c r="Y792" s="53"/>
    </row>
    <row r="793" spans="1:25" ht="13.5" x14ac:dyDescent="0.25">
      <c r="A793" s="53"/>
      <c r="B793" s="53"/>
      <c r="C793" s="53"/>
      <c r="E793" s="53"/>
      <c r="F793" s="53"/>
      <c r="G793" s="53"/>
      <c r="M793" s="53"/>
      <c r="N793" s="53"/>
      <c r="O793" s="53"/>
      <c r="Q793" s="53"/>
      <c r="R793" s="53"/>
      <c r="S793" s="53"/>
      <c r="T793" s="53"/>
      <c r="U793" s="53"/>
      <c r="V793" s="53"/>
      <c r="W793" s="53"/>
      <c r="X793" s="53"/>
      <c r="Y793" s="53"/>
    </row>
    <row r="794" spans="1:25" ht="13.5" x14ac:dyDescent="0.25">
      <c r="A794" s="53"/>
      <c r="B794" s="53"/>
      <c r="C794" s="53"/>
      <c r="E794" s="53"/>
      <c r="F794" s="53"/>
      <c r="G794" s="53"/>
      <c r="M794" s="53"/>
      <c r="N794" s="53"/>
      <c r="O794" s="53"/>
      <c r="Q794" s="53"/>
      <c r="R794" s="53"/>
      <c r="S794" s="53"/>
      <c r="T794" s="53"/>
      <c r="U794" s="53"/>
      <c r="V794" s="53"/>
      <c r="W794" s="53"/>
      <c r="X794" s="53"/>
      <c r="Y794" s="53"/>
    </row>
    <row r="795" spans="1:25" ht="13.5" x14ac:dyDescent="0.25">
      <c r="A795" s="53"/>
      <c r="B795" s="53"/>
      <c r="C795" s="53"/>
      <c r="E795" s="53"/>
      <c r="F795" s="53"/>
      <c r="G795" s="53"/>
      <c r="M795" s="53"/>
      <c r="N795" s="53"/>
      <c r="O795" s="53"/>
      <c r="Q795" s="53"/>
      <c r="R795" s="53"/>
      <c r="S795" s="53"/>
      <c r="T795" s="53"/>
      <c r="U795" s="53"/>
      <c r="V795" s="53"/>
      <c r="W795" s="53"/>
      <c r="X795" s="53"/>
      <c r="Y795" s="53"/>
    </row>
    <row r="796" spans="1:25" ht="13.5" x14ac:dyDescent="0.25">
      <c r="A796" s="53"/>
      <c r="B796" s="53"/>
      <c r="C796" s="53"/>
      <c r="E796" s="53"/>
      <c r="F796" s="53"/>
      <c r="G796" s="53"/>
      <c r="M796" s="53"/>
      <c r="N796" s="53"/>
      <c r="O796" s="53"/>
      <c r="Q796" s="53"/>
      <c r="R796" s="53"/>
      <c r="S796" s="53"/>
      <c r="T796" s="53"/>
      <c r="U796" s="53"/>
      <c r="V796" s="53"/>
      <c r="W796" s="53"/>
      <c r="X796" s="53"/>
      <c r="Y796" s="53"/>
    </row>
    <row r="797" spans="1:25" ht="13.5" x14ac:dyDescent="0.25">
      <c r="A797" s="53"/>
      <c r="B797" s="53"/>
      <c r="C797" s="53"/>
      <c r="E797" s="53"/>
      <c r="F797" s="53"/>
      <c r="G797" s="53"/>
      <c r="M797" s="53"/>
      <c r="N797" s="53"/>
      <c r="O797" s="53"/>
      <c r="Q797" s="53"/>
      <c r="R797" s="53"/>
      <c r="S797" s="53"/>
      <c r="T797" s="53"/>
      <c r="U797" s="53"/>
      <c r="V797" s="53"/>
      <c r="W797" s="53"/>
      <c r="X797" s="53"/>
      <c r="Y797" s="53"/>
    </row>
    <row r="798" spans="1:25" ht="13.5" x14ac:dyDescent="0.25">
      <c r="A798" s="53"/>
      <c r="B798" s="53"/>
      <c r="C798" s="53"/>
      <c r="E798" s="53"/>
      <c r="F798" s="53"/>
      <c r="G798" s="53"/>
      <c r="M798" s="53"/>
      <c r="N798" s="53"/>
      <c r="O798" s="53"/>
      <c r="Q798" s="53"/>
      <c r="R798" s="53"/>
      <c r="S798" s="53"/>
      <c r="T798" s="53"/>
      <c r="U798" s="53"/>
      <c r="V798" s="53"/>
      <c r="W798" s="53"/>
      <c r="X798" s="53"/>
      <c r="Y798" s="53"/>
    </row>
    <row r="799" spans="1:25" ht="13.5" x14ac:dyDescent="0.25">
      <c r="A799" s="53"/>
      <c r="B799" s="53"/>
      <c r="C799" s="53"/>
      <c r="E799" s="53"/>
      <c r="F799" s="53"/>
      <c r="G799" s="53"/>
      <c r="M799" s="53"/>
      <c r="N799" s="53"/>
      <c r="O799" s="53"/>
      <c r="Q799" s="53"/>
      <c r="R799" s="53"/>
      <c r="S799" s="53"/>
      <c r="T799" s="53"/>
      <c r="U799" s="53"/>
      <c r="V799" s="53"/>
      <c r="W799" s="53"/>
      <c r="X799" s="53"/>
      <c r="Y799" s="53"/>
    </row>
    <row r="800" spans="1:25" ht="13.5" x14ac:dyDescent="0.25">
      <c r="A800" s="53"/>
      <c r="B800" s="53"/>
      <c r="C800" s="53"/>
      <c r="E800" s="53"/>
      <c r="F800" s="53"/>
      <c r="G800" s="53"/>
      <c r="M800" s="53"/>
      <c r="N800" s="53"/>
      <c r="O800" s="53"/>
      <c r="Q800" s="53"/>
      <c r="R800" s="53"/>
      <c r="S800" s="53"/>
      <c r="T800" s="53"/>
      <c r="U800" s="53"/>
      <c r="V800" s="53"/>
      <c r="W800" s="53"/>
      <c r="X800" s="53"/>
      <c r="Y800" s="53"/>
    </row>
    <row r="801" spans="1:25" ht="13.5" x14ac:dyDescent="0.25">
      <c r="A801" s="53"/>
      <c r="B801" s="53"/>
      <c r="C801" s="53"/>
      <c r="E801" s="53"/>
      <c r="F801" s="53"/>
      <c r="G801" s="53"/>
      <c r="M801" s="53"/>
      <c r="N801" s="53"/>
      <c r="O801" s="53"/>
      <c r="Q801" s="53"/>
      <c r="R801" s="53"/>
      <c r="S801" s="53"/>
      <c r="T801" s="53"/>
      <c r="U801" s="53"/>
      <c r="V801" s="53"/>
      <c r="W801" s="53"/>
      <c r="X801" s="53"/>
      <c r="Y801" s="53"/>
    </row>
    <row r="802" spans="1:25" ht="13.5" x14ac:dyDescent="0.25">
      <c r="A802" s="53"/>
      <c r="B802" s="53"/>
      <c r="C802" s="53"/>
      <c r="E802" s="53"/>
      <c r="F802" s="53"/>
      <c r="G802" s="53"/>
      <c r="M802" s="53"/>
      <c r="N802" s="53"/>
      <c r="O802" s="53"/>
      <c r="Q802" s="53"/>
      <c r="R802" s="53"/>
      <c r="S802" s="53"/>
      <c r="T802" s="53"/>
      <c r="U802" s="53"/>
      <c r="V802" s="53"/>
      <c r="W802" s="53"/>
      <c r="X802" s="53"/>
      <c r="Y802" s="53"/>
    </row>
    <row r="803" spans="1:25" ht="13.5" x14ac:dyDescent="0.25">
      <c r="A803" s="53"/>
      <c r="B803" s="53"/>
      <c r="C803" s="53"/>
      <c r="E803" s="53"/>
      <c r="F803" s="53"/>
      <c r="G803" s="53"/>
      <c r="M803" s="53"/>
      <c r="N803" s="53"/>
      <c r="O803" s="53"/>
      <c r="Q803" s="53"/>
      <c r="R803" s="53"/>
      <c r="S803" s="53"/>
      <c r="T803" s="53"/>
      <c r="U803" s="53"/>
      <c r="V803" s="53"/>
      <c r="W803" s="53"/>
      <c r="X803" s="53"/>
      <c r="Y803" s="53"/>
    </row>
    <row r="804" spans="1:25" ht="13.5" x14ac:dyDescent="0.25">
      <c r="A804" s="53"/>
      <c r="B804" s="53"/>
      <c r="C804" s="53"/>
      <c r="E804" s="53"/>
      <c r="F804" s="53"/>
      <c r="G804" s="53"/>
      <c r="M804" s="53"/>
      <c r="N804" s="53"/>
      <c r="O804" s="53"/>
      <c r="Q804" s="53"/>
      <c r="R804" s="53"/>
      <c r="S804" s="53"/>
      <c r="T804" s="53"/>
      <c r="U804" s="53"/>
      <c r="V804" s="53"/>
      <c r="W804" s="53"/>
      <c r="X804" s="53"/>
      <c r="Y804" s="53"/>
    </row>
    <row r="805" spans="1:25" ht="13.5" x14ac:dyDescent="0.25">
      <c r="A805" s="53"/>
      <c r="B805" s="53"/>
      <c r="C805" s="53"/>
      <c r="E805" s="53"/>
      <c r="F805" s="53"/>
      <c r="G805" s="53"/>
      <c r="M805" s="53"/>
      <c r="N805" s="53"/>
      <c r="O805" s="53"/>
      <c r="Q805" s="53"/>
      <c r="R805" s="53"/>
      <c r="S805" s="53"/>
      <c r="T805" s="53"/>
      <c r="U805" s="53"/>
      <c r="V805" s="53"/>
      <c r="W805" s="53"/>
      <c r="X805" s="53"/>
      <c r="Y805" s="53"/>
    </row>
    <row r="806" spans="1:25" ht="13.5" x14ac:dyDescent="0.25">
      <c r="A806" s="53"/>
      <c r="B806" s="53"/>
      <c r="C806" s="53"/>
      <c r="E806" s="53"/>
      <c r="F806" s="53"/>
      <c r="G806" s="53"/>
      <c r="M806" s="53"/>
      <c r="N806" s="53"/>
      <c r="O806" s="53"/>
      <c r="Q806" s="53"/>
      <c r="R806" s="53"/>
      <c r="S806" s="53"/>
      <c r="T806" s="53"/>
      <c r="U806" s="53"/>
      <c r="V806" s="53"/>
      <c r="W806" s="53"/>
      <c r="X806" s="53"/>
      <c r="Y806" s="53"/>
    </row>
    <row r="807" spans="1:25" ht="13.5" x14ac:dyDescent="0.25">
      <c r="A807" s="53"/>
      <c r="B807" s="53"/>
      <c r="C807" s="53"/>
      <c r="E807" s="53"/>
      <c r="F807" s="53"/>
      <c r="G807" s="53"/>
      <c r="M807" s="53"/>
      <c r="N807" s="53"/>
      <c r="O807" s="53"/>
      <c r="Q807" s="53"/>
      <c r="R807" s="53"/>
      <c r="S807" s="53"/>
      <c r="T807" s="53"/>
      <c r="U807" s="53"/>
      <c r="V807" s="53"/>
      <c r="W807" s="53"/>
      <c r="X807" s="53"/>
      <c r="Y807" s="53"/>
    </row>
    <row r="808" spans="1:25" ht="13.5" x14ac:dyDescent="0.25">
      <c r="A808" s="53"/>
      <c r="B808" s="53"/>
      <c r="C808" s="53"/>
      <c r="E808" s="53"/>
      <c r="F808" s="53"/>
      <c r="G808" s="53"/>
      <c r="M808" s="53"/>
      <c r="N808" s="53"/>
      <c r="O808" s="53"/>
      <c r="Q808" s="53"/>
      <c r="R808" s="53"/>
      <c r="S808" s="53"/>
      <c r="T808" s="53"/>
      <c r="U808" s="53"/>
      <c r="V808" s="53"/>
      <c r="W808" s="53"/>
      <c r="X808" s="53"/>
      <c r="Y808" s="53"/>
    </row>
    <row r="809" spans="1:25" ht="13.5" x14ac:dyDescent="0.25">
      <c r="A809" s="53"/>
      <c r="B809" s="53"/>
      <c r="C809" s="53"/>
      <c r="E809" s="53"/>
      <c r="F809" s="53"/>
      <c r="G809" s="53"/>
      <c r="M809" s="53"/>
      <c r="N809" s="53"/>
      <c r="O809" s="53"/>
      <c r="Q809" s="53"/>
      <c r="R809" s="53"/>
      <c r="S809" s="53"/>
      <c r="T809" s="53"/>
      <c r="U809" s="53"/>
      <c r="V809" s="53"/>
      <c r="W809" s="53"/>
      <c r="X809" s="53"/>
      <c r="Y809" s="53"/>
    </row>
    <row r="810" spans="1:25" ht="13.5" x14ac:dyDescent="0.25">
      <c r="A810" s="53"/>
      <c r="B810" s="53"/>
      <c r="C810" s="53"/>
      <c r="E810" s="53"/>
      <c r="F810" s="53"/>
      <c r="G810" s="53"/>
      <c r="M810" s="53"/>
      <c r="N810" s="53"/>
      <c r="O810" s="53"/>
      <c r="Q810" s="53"/>
      <c r="R810" s="53"/>
      <c r="S810" s="53"/>
      <c r="T810" s="53"/>
      <c r="U810" s="53"/>
      <c r="V810" s="53"/>
      <c r="W810" s="53"/>
      <c r="X810" s="53"/>
      <c r="Y810" s="53"/>
    </row>
    <row r="811" spans="1:25" ht="13.5" x14ac:dyDescent="0.25">
      <c r="A811" s="53"/>
      <c r="B811" s="53"/>
      <c r="C811" s="53"/>
      <c r="E811" s="53"/>
      <c r="F811" s="53"/>
      <c r="G811" s="53"/>
      <c r="M811" s="53"/>
      <c r="N811" s="53"/>
      <c r="O811" s="53"/>
      <c r="Q811" s="53"/>
      <c r="R811" s="53"/>
      <c r="S811" s="53"/>
      <c r="T811" s="53"/>
      <c r="U811" s="53"/>
      <c r="V811" s="53"/>
      <c r="W811" s="53"/>
      <c r="X811" s="53"/>
      <c r="Y811" s="53"/>
    </row>
    <row r="812" spans="1:25" ht="13.5" x14ac:dyDescent="0.25">
      <c r="A812" s="53"/>
      <c r="B812" s="53"/>
      <c r="C812" s="53"/>
      <c r="E812" s="53"/>
      <c r="F812" s="53"/>
      <c r="G812" s="53"/>
      <c r="M812" s="53"/>
      <c r="N812" s="53"/>
      <c r="O812" s="53"/>
      <c r="Q812" s="53"/>
      <c r="R812" s="53"/>
      <c r="S812" s="53"/>
      <c r="T812" s="53"/>
      <c r="U812" s="53"/>
      <c r="V812" s="53"/>
      <c r="W812" s="53"/>
      <c r="X812" s="53"/>
      <c r="Y812" s="53"/>
    </row>
    <row r="813" spans="1:25" ht="13.5" x14ac:dyDescent="0.25">
      <c r="A813" s="53"/>
      <c r="B813" s="53"/>
      <c r="C813" s="53"/>
      <c r="E813" s="53"/>
      <c r="F813" s="53"/>
      <c r="G813" s="53"/>
      <c r="M813" s="53"/>
      <c r="N813" s="53"/>
      <c r="O813" s="53"/>
      <c r="Q813" s="53"/>
      <c r="R813" s="53"/>
      <c r="S813" s="53"/>
      <c r="T813" s="53"/>
      <c r="U813" s="53"/>
      <c r="V813" s="53"/>
      <c r="W813" s="53"/>
      <c r="X813" s="53"/>
      <c r="Y813" s="53"/>
    </row>
    <row r="814" spans="1:25" ht="13.5" x14ac:dyDescent="0.25">
      <c r="A814" s="53"/>
      <c r="B814" s="53"/>
      <c r="C814" s="53"/>
      <c r="E814" s="53"/>
      <c r="F814" s="53"/>
      <c r="G814" s="53"/>
      <c r="M814" s="53"/>
      <c r="N814" s="53"/>
      <c r="O814" s="53"/>
      <c r="Q814" s="53"/>
      <c r="R814" s="53"/>
      <c r="S814" s="53"/>
      <c r="T814" s="53"/>
      <c r="U814" s="53"/>
      <c r="V814" s="53"/>
      <c r="W814" s="53"/>
      <c r="X814" s="53"/>
      <c r="Y814" s="53"/>
    </row>
    <row r="815" spans="1:25" ht="13.5" x14ac:dyDescent="0.25">
      <c r="A815" s="53"/>
      <c r="B815" s="53"/>
      <c r="C815" s="53"/>
      <c r="E815" s="53"/>
      <c r="F815" s="53"/>
      <c r="G815" s="53"/>
      <c r="M815" s="53"/>
      <c r="N815" s="53"/>
      <c r="O815" s="53"/>
      <c r="Q815" s="53"/>
      <c r="R815" s="53"/>
      <c r="S815" s="53"/>
      <c r="T815" s="53"/>
      <c r="U815" s="53"/>
      <c r="V815" s="53"/>
      <c r="W815" s="53"/>
      <c r="X815" s="53"/>
      <c r="Y815" s="53"/>
    </row>
    <row r="816" spans="1:25" ht="13.5" x14ac:dyDescent="0.25">
      <c r="A816" s="53"/>
      <c r="B816" s="53"/>
      <c r="C816" s="53"/>
      <c r="E816" s="53"/>
      <c r="F816" s="53"/>
      <c r="G816" s="53"/>
      <c r="M816" s="53"/>
      <c r="N816" s="53"/>
      <c r="O816" s="53"/>
      <c r="Q816" s="53"/>
      <c r="R816" s="53"/>
      <c r="S816" s="53"/>
      <c r="T816" s="53"/>
      <c r="U816" s="53"/>
      <c r="V816" s="53"/>
      <c r="W816" s="53"/>
      <c r="X816" s="53"/>
      <c r="Y816" s="53"/>
    </row>
    <row r="817" spans="1:25" ht="13.5" x14ac:dyDescent="0.25">
      <c r="A817" s="53"/>
      <c r="B817" s="53"/>
      <c r="C817" s="53"/>
      <c r="E817" s="53"/>
      <c r="F817" s="53"/>
      <c r="G817" s="53"/>
      <c r="M817" s="53"/>
      <c r="N817" s="53"/>
      <c r="O817" s="53"/>
      <c r="Q817" s="53"/>
      <c r="R817" s="53"/>
      <c r="S817" s="53"/>
      <c r="T817" s="53"/>
      <c r="U817" s="53"/>
      <c r="V817" s="53"/>
      <c r="W817" s="53"/>
      <c r="X817" s="53"/>
      <c r="Y817" s="53"/>
    </row>
    <row r="818" spans="1:25" ht="13.5" x14ac:dyDescent="0.25">
      <c r="A818" s="53"/>
      <c r="B818" s="53"/>
      <c r="C818" s="53"/>
      <c r="E818" s="53"/>
      <c r="F818" s="53"/>
      <c r="G818" s="53"/>
      <c r="M818" s="53"/>
      <c r="N818" s="53"/>
      <c r="O818" s="53"/>
      <c r="Q818" s="53"/>
      <c r="R818" s="53"/>
      <c r="S818" s="53"/>
      <c r="T818" s="53"/>
      <c r="U818" s="53"/>
      <c r="V818" s="53"/>
      <c r="W818" s="53"/>
      <c r="X818" s="53"/>
      <c r="Y818" s="53"/>
    </row>
    <row r="819" spans="1:25" ht="13.5" x14ac:dyDescent="0.25">
      <c r="A819" s="53"/>
      <c r="B819" s="53"/>
      <c r="C819" s="53"/>
      <c r="E819" s="53"/>
      <c r="F819" s="53"/>
      <c r="G819" s="53"/>
      <c r="M819" s="53"/>
      <c r="N819" s="53"/>
      <c r="O819" s="53"/>
      <c r="Q819" s="53"/>
      <c r="R819" s="53"/>
      <c r="S819" s="53"/>
      <c r="T819" s="53"/>
      <c r="U819" s="53"/>
      <c r="V819" s="53"/>
      <c r="W819" s="53"/>
      <c r="X819" s="53"/>
      <c r="Y819" s="53"/>
    </row>
    <row r="820" spans="1:25" ht="13.5" x14ac:dyDescent="0.25">
      <c r="A820" s="53"/>
      <c r="B820" s="53"/>
      <c r="C820" s="53"/>
      <c r="E820" s="53"/>
      <c r="F820" s="53"/>
      <c r="G820" s="53"/>
      <c r="M820" s="53"/>
      <c r="N820" s="53"/>
      <c r="O820" s="53"/>
      <c r="Q820" s="53"/>
      <c r="R820" s="53"/>
      <c r="S820" s="53"/>
      <c r="T820" s="53"/>
      <c r="U820" s="53"/>
      <c r="V820" s="53"/>
      <c r="W820" s="53"/>
      <c r="X820" s="53"/>
      <c r="Y820" s="53"/>
    </row>
    <row r="821" spans="1:25" ht="13.5" x14ac:dyDescent="0.25">
      <c r="A821" s="53"/>
      <c r="B821" s="53"/>
      <c r="C821" s="53"/>
      <c r="E821" s="53"/>
      <c r="F821" s="53"/>
      <c r="G821" s="53"/>
      <c r="M821" s="53"/>
      <c r="N821" s="53"/>
      <c r="O821" s="53"/>
      <c r="Q821" s="53"/>
      <c r="R821" s="53"/>
      <c r="S821" s="53"/>
      <c r="T821" s="53"/>
      <c r="U821" s="53"/>
      <c r="V821" s="53"/>
      <c r="W821" s="53"/>
      <c r="X821" s="53"/>
      <c r="Y821" s="53"/>
    </row>
    <row r="822" spans="1:25" ht="13.5" x14ac:dyDescent="0.25">
      <c r="A822" s="53"/>
      <c r="B822" s="53"/>
      <c r="C822" s="53"/>
      <c r="E822" s="53"/>
      <c r="F822" s="53"/>
      <c r="G822" s="53"/>
      <c r="M822" s="53"/>
      <c r="N822" s="53"/>
      <c r="O822" s="53"/>
      <c r="Q822" s="53"/>
      <c r="R822" s="53"/>
      <c r="S822" s="53"/>
      <c r="T822" s="53"/>
      <c r="U822" s="53"/>
      <c r="V822" s="53"/>
      <c r="W822" s="53"/>
      <c r="X822" s="53"/>
      <c r="Y822" s="53"/>
    </row>
    <row r="823" spans="1:25" ht="13.5" x14ac:dyDescent="0.25">
      <c r="A823" s="53"/>
      <c r="B823" s="53"/>
      <c r="C823" s="53"/>
      <c r="E823" s="53"/>
      <c r="F823" s="53"/>
      <c r="G823" s="53"/>
      <c r="M823" s="53"/>
      <c r="N823" s="53"/>
      <c r="O823" s="53"/>
      <c r="Q823" s="53"/>
      <c r="R823" s="53"/>
      <c r="S823" s="53"/>
      <c r="T823" s="53"/>
      <c r="U823" s="53"/>
      <c r="V823" s="53"/>
      <c r="W823" s="53"/>
      <c r="X823" s="53"/>
      <c r="Y823" s="53"/>
    </row>
    <row r="824" spans="1:25" ht="13.5" x14ac:dyDescent="0.25">
      <c r="A824" s="53"/>
      <c r="B824" s="53"/>
      <c r="C824" s="53"/>
      <c r="E824" s="53"/>
      <c r="F824" s="53"/>
      <c r="G824" s="53"/>
      <c r="M824" s="53"/>
      <c r="N824" s="53"/>
      <c r="O824" s="53"/>
      <c r="Q824" s="53"/>
      <c r="R824" s="53"/>
      <c r="S824" s="53"/>
      <c r="T824" s="53"/>
      <c r="U824" s="53"/>
      <c r="V824" s="53"/>
      <c r="W824" s="53"/>
      <c r="X824" s="53"/>
      <c r="Y824" s="53"/>
    </row>
    <row r="825" spans="1:25" ht="13.5" x14ac:dyDescent="0.25">
      <c r="A825" s="53"/>
      <c r="B825" s="53"/>
      <c r="C825" s="53"/>
      <c r="E825" s="53"/>
      <c r="F825" s="53"/>
      <c r="G825" s="53"/>
      <c r="M825" s="53"/>
      <c r="N825" s="53"/>
      <c r="O825" s="53"/>
      <c r="Q825" s="53"/>
      <c r="R825" s="53"/>
      <c r="S825" s="53"/>
      <c r="T825" s="53"/>
      <c r="U825" s="53"/>
      <c r="V825" s="53"/>
      <c r="W825" s="53"/>
      <c r="X825" s="53"/>
      <c r="Y825" s="53"/>
    </row>
    <row r="826" spans="1:25" ht="13.5" x14ac:dyDescent="0.25">
      <c r="A826" s="53"/>
      <c r="B826" s="53"/>
      <c r="C826" s="53"/>
      <c r="E826" s="53"/>
      <c r="F826" s="53"/>
      <c r="G826" s="53"/>
      <c r="M826" s="53"/>
      <c r="N826" s="53"/>
      <c r="O826" s="53"/>
      <c r="Q826" s="53"/>
      <c r="R826" s="53"/>
      <c r="S826" s="53"/>
      <c r="T826" s="53"/>
      <c r="U826" s="53"/>
      <c r="V826" s="53"/>
      <c r="W826" s="53"/>
      <c r="X826" s="53"/>
      <c r="Y826" s="53"/>
    </row>
    <row r="827" spans="1:25" ht="13.5" x14ac:dyDescent="0.25">
      <c r="A827" s="53"/>
      <c r="B827" s="53"/>
      <c r="C827" s="53"/>
      <c r="E827" s="53"/>
      <c r="F827" s="53"/>
      <c r="G827" s="53"/>
      <c r="M827" s="53"/>
      <c r="N827" s="53"/>
      <c r="O827" s="53"/>
      <c r="Q827" s="53"/>
      <c r="R827" s="53"/>
      <c r="S827" s="53"/>
      <c r="T827" s="53"/>
      <c r="U827" s="53"/>
      <c r="V827" s="53"/>
      <c r="W827" s="53"/>
      <c r="X827" s="53"/>
      <c r="Y827" s="53"/>
    </row>
    <row r="828" spans="1:25" ht="13.5" x14ac:dyDescent="0.25">
      <c r="A828" s="53"/>
      <c r="B828" s="53"/>
      <c r="C828" s="53"/>
      <c r="E828" s="53"/>
      <c r="F828" s="53"/>
      <c r="G828" s="53"/>
      <c r="M828" s="53"/>
      <c r="N828" s="53"/>
      <c r="O828" s="53"/>
      <c r="Q828" s="53"/>
      <c r="R828" s="53"/>
      <c r="S828" s="53"/>
      <c r="T828" s="53"/>
      <c r="U828" s="53"/>
      <c r="V828" s="53"/>
      <c r="W828" s="53"/>
      <c r="X828" s="53"/>
      <c r="Y828" s="53"/>
    </row>
    <row r="829" spans="1:25" ht="13.5" x14ac:dyDescent="0.25">
      <c r="A829" s="53"/>
      <c r="B829" s="53"/>
      <c r="C829" s="53"/>
      <c r="E829" s="53"/>
      <c r="F829" s="53"/>
      <c r="G829" s="53"/>
      <c r="M829" s="53"/>
      <c r="N829" s="53"/>
      <c r="O829" s="53"/>
      <c r="Q829" s="53"/>
      <c r="R829" s="53"/>
      <c r="S829" s="53"/>
      <c r="T829" s="53"/>
      <c r="U829" s="53"/>
      <c r="V829" s="53"/>
      <c r="W829" s="53"/>
      <c r="X829" s="53"/>
      <c r="Y829" s="53"/>
    </row>
    <row r="830" spans="1:25" ht="13.5" x14ac:dyDescent="0.25">
      <c r="A830" s="53"/>
      <c r="B830" s="53"/>
      <c r="C830" s="53"/>
      <c r="E830" s="53"/>
      <c r="F830" s="53"/>
      <c r="G830" s="53"/>
      <c r="M830" s="53"/>
      <c r="N830" s="53"/>
      <c r="O830" s="53"/>
      <c r="Q830" s="53"/>
      <c r="R830" s="53"/>
      <c r="S830" s="53"/>
      <c r="T830" s="53"/>
      <c r="U830" s="53"/>
      <c r="V830" s="53"/>
      <c r="W830" s="53"/>
      <c r="X830" s="53"/>
      <c r="Y830" s="53"/>
    </row>
    <row r="831" spans="1:25" ht="13.5" x14ac:dyDescent="0.25">
      <c r="A831" s="53"/>
      <c r="B831" s="53"/>
      <c r="C831" s="53"/>
      <c r="E831" s="53"/>
      <c r="F831" s="53"/>
      <c r="G831" s="53"/>
      <c r="M831" s="53"/>
      <c r="N831" s="53"/>
      <c r="O831" s="53"/>
      <c r="Q831" s="53"/>
      <c r="R831" s="53"/>
      <c r="S831" s="53"/>
      <c r="T831" s="53"/>
      <c r="U831" s="53"/>
      <c r="V831" s="53"/>
      <c r="W831" s="53"/>
      <c r="X831" s="53"/>
      <c r="Y831" s="53"/>
    </row>
    <row r="832" spans="1:25" ht="13.5" x14ac:dyDescent="0.25">
      <c r="A832" s="53"/>
      <c r="B832" s="53"/>
      <c r="C832" s="53"/>
      <c r="E832" s="53"/>
      <c r="F832" s="53"/>
      <c r="G832" s="53"/>
      <c r="M832" s="53"/>
      <c r="N832" s="53"/>
      <c r="O832" s="53"/>
      <c r="Q832" s="53"/>
      <c r="R832" s="53"/>
      <c r="S832" s="53"/>
      <c r="T832" s="53"/>
      <c r="U832" s="53"/>
      <c r="V832" s="53"/>
      <c r="W832" s="53"/>
      <c r="X832" s="53"/>
      <c r="Y832" s="53"/>
    </row>
    <row r="833" spans="1:25" ht="13.5" x14ac:dyDescent="0.25">
      <c r="A833" s="53"/>
      <c r="B833" s="53"/>
      <c r="C833" s="53"/>
      <c r="E833" s="53"/>
      <c r="F833" s="53"/>
      <c r="G833" s="53"/>
      <c r="M833" s="53"/>
      <c r="N833" s="53"/>
      <c r="O833" s="53"/>
      <c r="Q833" s="53"/>
      <c r="R833" s="53"/>
      <c r="S833" s="53"/>
      <c r="T833" s="53"/>
      <c r="U833" s="53"/>
      <c r="V833" s="53"/>
      <c r="W833" s="53"/>
      <c r="X833" s="53"/>
      <c r="Y833" s="53"/>
    </row>
    <row r="834" spans="1:25" ht="13.5" x14ac:dyDescent="0.25">
      <c r="A834" s="53"/>
      <c r="B834" s="53"/>
      <c r="C834" s="53"/>
      <c r="E834" s="53"/>
      <c r="F834" s="53"/>
      <c r="G834" s="53"/>
      <c r="M834" s="53"/>
      <c r="N834" s="53"/>
      <c r="O834" s="53"/>
      <c r="Q834" s="53"/>
      <c r="R834" s="53"/>
      <c r="S834" s="53"/>
      <c r="T834" s="53"/>
      <c r="U834" s="53"/>
      <c r="V834" s="53"/>
      <c r="W834" s="53"/>
      <c r="X834" s="53"/>
      <c r="Y834" s="53"/>
    </row>
    <row r="835" spans="1:25" ht="13.5" x14ac:dyDescent="0.25">
      <c r="A835" s="53"/>
      <c r="B835" s="53"/>
      <c r="C835" s="53"/>
      <c r="E835" s="53"/>
      <c r="F835" s="53"/>
      <c r="G835" s="53"/>
      <c r="M835" s="53"/>
      <c r="N835" s="53"/>
      <c r="O835" s="53"/>
      <c r="Q835" s="53"/>
      <c r="R835" s="53"/>
      <c r="S835" s="53"/>
      <c r="T835" s="53"/>
      <c r="U835" s="53"/>
      <c r="V835" s="53"/>
      <c r="W835" s="53"/>
      <c r="X835" s="53"/>
      <c r="Y835" s="53"/>
    </row>
    <row r="836" spans="1:25" ht="13.5" x14ac:dyDescent="0.25">
      <c r="A836" s="53"/>
      <c r="B836" s="53"/>
      <c r="C836" s="53"/>
      <c r="E836" s="53"/>
      <c r="F836" s="53"/>
      <c r="G836" s="53"/>
      <c r="M836" s="53"/>
      <c r="N836" s="53"/>
      <c r="O836" s="53"/>
      <c r="Q836" s="53"/>
      <c r="R836" s="53"/>
      <c r="S836" s="53"/>
      <c r="T836" s="53"/>
      <c r="U836" s="53"/>
      <c r="V836" s="53"/>
      <c r="W836" s="53"/>
      <c r="X836" s="53"/>
      <c r="Y836" s="53"/>
    </row>
    <row r="837" spans="1:25" ht="13.5" x14ac:dyDescent="0.25">
      <c r="A837" s="53"/>
      <c r="B837" s="53"/>
      <c r="C837" s="53"/>
      <c r="E837" s="53"/>
      <c r="F837" s="53"/>
      <c r="G837" s="53"/>
      <c r="M837" s="53"/>
      <c r="N837" s="53"/>
      <c r="O837" s="53"/>
      <c r="Q837" s="53"/>
      <c r="R837" s="53"/>
      <c r="S837" s="53"/>
      <c r="T837" s="53"/>
      <c r="U837" s="53"/>
      <c r="V837" s="53"/>
      <c r="W837" s="53"/>
      <c r="X837" s="53"/>
      <c r="Y837" s="53"/>
    </row>
    <row r="838" spans="1:25" ht="13.5" x14ac:dyDescent="0.25">
      <c r="A838" s="53"/>
      <c r="B838" s="53"/>
      <c r="C838" s="53"/>
      <c r="E838" s="53"/>
      <c r="F838" s="53"/>
      <c r="G838" s="53"/>
      <c r="M838" s="53"/>
      <c r="N838" s="53"/>
      <c r="O838" s="53"/>
      <c r="Q838" s="53"/>
      <c r="R838" s="53"/>
      <c r="S838" s="53"/>
      <c r="T838" s="53"/>
      <c r="U838" s="53"/>
      <c r="V838" s="53"/>
      <c r="W838" s="53"/>
      <c r="X838" s="53"/>
      <c r="Y838" s="53"/>
    </row>
    <row r="839" spans="1:25" ht="13.5" x14ac:dyDescent="0.25">
      <c r="A839" s="53"/>
      <c r="B839" s="53"/>
      <c r="C839" s="53"/>
      <c r="E839" s="53"/>
      <c r="F839" s="53"/>
      <c r="G839" s="53"/>
      <c r="M839" s="53"/>
      <c r="N839" s="53"/>
      <c r="O839" s="53"/>
      <c r="Q839" s="53"/>
      <c r="R839" s="53"/>
      <c r="S839" s="53"/>
      <c r="T839" s="53"/>
      <c r="U839" s="53"/>
      <c r="V839" s="53"/>
      <c r="W839" s="53"/>
      <c r="X839" s="53"/>
      <c r="Y839" s="53"/>
    </row>
    <row r="840" spans="1:25" ht="13.5" x14ac:dyDescent="0.25">
      <c r="A840" s="53"/>
      <c r="B840" s="53"/>
      <c r="C840" s="53"/>
      <c r="E840" s="53"/>
      <c r="F840" s="53"/>
      <c r="G840" s="53"/>
      <c r="M840" s="53"/>
      <c r="N840" s="53"/>
      <c r="O840" s="53"/>
      <c r="Q840" s="53"/>
      <c r="R840" s="53"/>
      <c r="S840" s="53"/>
      <c r="T840" s="53"/>
      <c r="U840" s="53"/>
      <c r="V840" s="53"/>
      <c r="W840" s="53"/>
      <c r="X840" s="53"/>
      <c r="Y840" s="53"/>
    </row>
    <row r="841" spans="1:25" ht="13.5" x14ac:dyDescent="0.25">
      <c r="A841" s="53"/>
      <c r="B841" s="53"/>
      <c r="C841" s="53"/>
      <c r="E841" s="53"/>
      <c r="F841" s="53"/>
      <c r="G841" s="53"/>
      <c r="M841" s="53"/>
      <c r="N841" s="53"/>
      <c r="O841" s="53"/>
      <c r="Q841" s="53"/>
      <c r="R841" s="53"/>
      <c r="S841" s="53"/>
      <c r="T841" s="53"/>
      <c r="U841" s="53"/>
      <c r="V841" s="53"/>
      <c r="W841" s="53"/>
      <c r="X841" s="53"/>
      <c r="Y841" s="53"/>
    </row>
    <row r="842" spans="1:25" ht="13.5" x14ac:dyDescent="0.25">
      <c r="A842" s="53"/>
      <c r="B842" s="53"/>
      <c r="C842" s="53"/>
      <c r="E842" s="53"/>
      <c r="F842" s="53"/>
      <c r="G842" s="53"/>
      <c r="M842" s="53"/>
      <c r="N842" s="53"/>
      <c r="O842" s="53"/>
      <c r="Q842" s="53"/>
      <c r="R842" s="53"/>
      <c r="S842" s="53"/>
      <c r="T842" s="53"/>
      <c r="U842" s="53"/>
      <c r="V842" s="53"/>
      <c r="W842" s="53"/>
      <c r="X842" s="53"/>
      <c r="Y842" s="53"/>
    </row>
    <row r="843" spans="1:25" ht="13.5" x14ac:dyDescent="0.25">
      <c r="A843" s="53"/>
      <c r="B843" s="53"/>
      <c r="C843" s="53"/>
      <c r="E843" s="53"/>
      <c r="F843" s="53"/>
      <c r="G843" s="53"/>
      <c r="M843" s="53"/>
      <c r="N843" s="53"/>
      <c r="O843" s="53"/>
      <c r="Q843" s="53"/>
      <c r="R843" s="53"/>
      <c r="S843" s="53"/>
      <c r="T843" s="53"/>
      <c r="U843" s="53"/>
      <c r="V843" s="53"/>
      <c r="W843" s="53"/>
      <c r="X843" s="53"/>
      <c r="Y843" s="53"/>
    </row>
    <row r="844" spans="1:25" ht="13.5" x14ac:dyDescent="0.25">
      <c r="A844" s="53"/>
      <c r="B844" s="53"/>
      <c r="C844" s="53"/>
      <c r="E844" s="53"/>
      <c r="F844" s="53"/>
      <c r="G844" s="53"/>
      <c r="M844" s="53"/>
      <c r="N844" s="53"/>
      <c r="O844" s="53"/>
      <c r="Q844" s="53"/>
      <c r="R844" s="53"/>
      <c r="S844" s="53"/>
      <c r="T844" s="53"/>
      <c r="U844" s="53"/>
      <c r="V844" s="53"/>
      <c r="W844" s="53"/>
      <c r="X844" s="53"/>
      <c r="Y844" s="53"/>
    </row>
    <row r="845" spans="1:25" ht="13.5" x14ac:dyDescent="0.25">
      <c r="A845" s="53"/>
      <c r="B845" s="53"/>
      <c r="C845" s="53"/>
      <c r="E845" s="53"/>
      <c r="F845" s="53"/>
      <c r="G845" s="53"/>
      <c r="M845" s="53"/>
      <c r="N845" s="53"/>
      <c r="O845" s="53"/>
      <c r="Q845" s="53"/>
      <c r="R845" s="53"/>
      <c r="S845" s="53"/>
      <c r="T845" s="53"/>
      <c r="U845" s="53"/>
      <c r="V845" s="53"/>
      <c r="W845" s="53"/>
      <c r="X845" s="53"/>
      <c r="Y845" s="53"/>
    </row>
    <row r="846" spans="1:25" ht="13.5" x14ac:dyDescent="0.25">
      <c r="A846" s="53"/>
      <c r="B846" s="53"/>
      <c r="C846" s="53"/>
      <c r="E846" s="53"/>
      <c r="F846" s="53"/>
      <c r="G846" s="53"/>
      <c r="M846" s="53"/>
      <c r="N846" s="53"/>
      <c r="O846" s="53"/>
      <c r="Q846" s="53"/>
      <c r="R846" s="53"/>
      <c r="S846" s="53"/>
      <c r="T846" s="53"/>
      <c r="U846" s="53"/>
      <c r="V846" s="53"/>
      <c r="W846" s="53"/>
      <c r="X846" s="53"/>
      <c r="Y846" s="53"/>
    </row>
    <row r="847" spans="1:25" ht="13.5" x14ac:dyDescent="0.25">
      <c r="A847" s="53"/>
      <c r="B847" s="53"/>
      <c r="C847" s="53"/>
      <c r="E847" s="53"/>
      <c r="F847" s="53"/>
      <c r="G847" s="53"/>
      <c r="M847" s="53"/>
      <c r="N847" s="53"/>
      <c r="O847" s="53"/>
      <c r="Q847" s="53"/>
      <c r="R847" s="53"/>
      <c r="S847" s="53"/>
      <c r="T847" s="53"/>
      <c r="U847" s="53"/>
      <c r="V847" s="53"/>
      <c r="W847" s="53"/>
      <c r="X847" s="53"/>
      <c r="Y847" s="53"/>
    </row>
    <row r="848" spans="1:25" ht="13.5" x14ac:dyDescent="0.25">
      <c r="A848" s="53"/>
      <c r="B848" s="53"/>
      <c r="C848" s="53"/>
      <c r="E848" s="53"/>
      <c r="F848" s="53"/>
      <c r="G848" s="53"/>
      <c r="M848" s="53"/>
      <c r="N848" s="53"/>
      <c r="O848" s="53"/>
      <c r="Q848" s="53"/>
      <c r="R848" s="53"/>
      <c r="S848" s="53"/>
      <c r="T848" s="53"/>
      <c r="U848" s="53"/>
      <c r="V848" s="53"/>
      <c r="W848" s="53"/>
      <c r="X848" s="53"/>
      <c r="Y848" s="53"/>
    </row>
    <row r="849" spans="1:25" ht="13.5" x14ac:dyDescent="0.25">
      <c r="A849" s="53"/>
      <c r="B849" s="53"/>
      <c r="C849" s="53"/>
      <c r="E849" s="53"/>
      <c r="F849" s="53"/>
      <c r="G849" s="53"/>
      <c r="M849" s="53"/>
      <c r="N849" s="53"/>
      <c r="O849" s="53"/>
      <c r="Q849" s="53"/>
      <c r="R849" s="53"/>
      <c r="S849" s="53"/>
      <c r="T849" s="53"/>
      <c r="U849" s="53"/>
      <c r="V849" s="53"/>
      <c r="W849" s="53"/>
      <c r="X849" s="53"/>
      <c r="Y849" s="53"/>
    </row>
    <row r="850" spans="1:25" ht="13.5" x14ac:dyDescent="0.25">
      <c r="A850" s="53"/>
      <c r="B850" s="53"/>
      <c r="C850" s="53"/>
      <c r="E850" s="53"/>
      <c r="F850" s="53"/>
      <c r="G850" s="53"/>
      <c r="M850" s="53"/>
      <c r="N850" s="53"/>
      <c r="O850" s="53"/>
      <c r="Q850" s="53"/>
      <c r="R850" s="53"/>
      <c r="S850" s="53"/>
      <c r="T850" s="53"/>
      <c r="U850" s="53"/>
      <c r="V850" s="53"/>
      <c r="W850" s="53"/>
      <c r="X850" s="53"/>
      <c r="Y850" s="53"/>
    </row>
    <row r="851" spans="1:25" ht="13.5" x14ac:dyDescent="0.25">
      <c r="A851" s="53"/>
      <c r="B851" s="53"/>
      <c r="C851" s="53"/>
      <c r="E851" s="53"/>
      <c r="F851" s="53"/>
      <c r="G851" s="53"/>
      <c r="M851" s="53"/>
      <c r="N851" s="53"/>
      <c r="O851" s="53"/>
      <c r="Q851" s="53"/>
      <c r="R851" s="53"/>
      <c r="S851" s="53"/>
      <c r="T851" s="53"/>
      <c r="U851" s="53"/>
      <c r="V851" s="53"/>
      <c r="W851" s="53"/>
      <c r="X851" s="53"/>
      <c r="Y851" s="53"/>
    </row>
    <row r="852" spans="1:25" ht="13.5" x14ac:dyDescent="0.25">
      <c r="A852" s="53"/>
      <c r="B852" s="53"/>
      <c r="C852" s="53"/>
      <c r="E852" s="53"/>
      <c r="F852" s="53"/>
      <c r="G852" s="53"/>
      <c r="M852" s="53"/>
      <c r="N852" s="53"/>
      <c r="O852" s="53"/>
      <c r="Q852" s="53"/>
      <c r="R852" s="53"/>
      <c r="S852" s="53"/>
      <c r="T852" s="53"/>
      <c r="U852" s="53"/>
      <c r="V852" s="53"/>
      <c r="W852" s="53"/>
      <c r="X852" s="53"/>
      <c r="Y852" s="53"/>
    </row>
    <row r="853" spans="1:25" ht="13.5" x14ac:dyDescent="0.25">
      <c r="A853" s="53"/>
      <c r="B853" s="53"/>
      <c r="C853" s="53"/>
      <c r="E853" s="53"/>
      <c r="F853" s="53"/>
      <c r="G853" s="53"/>
      <c r="M853" s="53"/>
      <c r="N853" s="53"/>
      <c r="O853" s="53"/>
      <c r="Q853" s="53"/>
      <c r="R853" s="53"/>
      <c r="S853" s="53"/>
      <c r="T853" s="53"/>
      <c r="U853" s="53"/>
      <c r="V853" s="53"/>
      <c r="W853" s="53"/>
      <c r="X853" s="53"/>
      <c r="Y853" s="53"/>
    </row>
    <row r="854" spans="1:25" ht="13.5" x14ac:dyDescent="0.25">
      <c r="A854" s="53"/>
      <c r="B854" s="53"/>
      <c r="C854" s="53"/>
      <c r="E854" s="53"/>
      <c r="F854" s="53"/>
      <c r="G854" s="53"/>
      <c r="M854" s="53"/>
      <c r="N854" s="53"/>
      <c r="O854" s="53"/>
      <c r="Q854" s="53"/>
      <c r="R854" s="53"/>
      <c r="S854" s="53"/>
      <c r="T854" s="53"/>
      <c r="U854" s="53"/>
      <c r="V854" s="53"/>
      <c r="W854" s="53"/>
      <c r="X854" s="53"/>
      <c r="Y854" s="53"/>
    </row>
    <row r="855" spans="1:25" ht="13.5" x14ac:dyDescent="0.25">
      <c r="A855" s="53"/>
      <c r="B855" s="53"/>
      <c r="C855" s="53"/>
      <c r="E855" s="53"/>
      <c r="F855" s="53"/>
      <c r="G855" s="53"/>
      <c r="M855" s="53"/>
      <c r="N855" s="53"/>
      <c r="O855" s="53"/>
      <c r="Q855" s="53"/>
      <c r="R855" s="53"/>
      <c r="S855" s="53"/>
      <c r="T855" s="53"/>
      <c r="U855" s="53"/>
      <c r="V855" s="53"/>
      <c r="W855" s="53"/>
      <c r="X855" s="53"/>
      <c r="Y855" s="53"/>
    </row>
    <row r="856" spans="1:25" ht="13.5" x14ac:dyDescent="0.25">
      <c r="A856" s="53"/>
      <c r="B856" s="53"/>
      <c r="C856" s="53"/>
      <c r="E856" s="53"/>
      <c r="F856" s="53"/>
      <c r="G856" s="53"/>
      <c r="M856" s="53"/>
      <c r="N856" s="53"/>
      <c r="O856" s="53"/>
      <c r="Q856" s="53"/>
      <c r="R856" s="53"/>
      <c r="S856" s="53"/>
      <c r="T856" s="53"/>
      <c r="U856" s="53"/>
      <c r="V856" s="53"/>
      <c r="W856" s="53"/>
      <c r="X856" s="53"/>
      <c r="Y856" s="53"/>
    </row>
    <row r="857" spans="1:25" ht="13.5" x14ac:dyDescent="0.25">
      <c r="A857" s="53"/>
      <c r="B857" s="53"/>
      <c r="C857" s="53"/>
      <c r="E857" s="53"/>
      <c r="F857" s="53"/>
      <c r="G857" s="53"/>
      <c r="M857" s="53"/>
      <c r="N857" s="53"/>
      <c r="O857" s="53"/>
      <c r="Q857" s="53"/>
      <c r="R857" s="53"/>
      <c r="S857" s="53"/>
      <c r="T857" s="53"/>
      <c r="U857" s="53"/>
      <c r="V857" s="53"/>
      <c r="W857" s="53"/>
      <c r="X857" s="53"/>
      <c r="Y857" s="53"/>
    </row>
    <row r="858" spans="1:25" ht="13.5" x14ac:dyDescent="0.25">
      <c r="A858" s="53"/>
      <c r="B858" s="53"/>
      <c r="C858" s="53"/>
      <c r="E858" s="53"/>
      <c r="F858" s="53"/>
      <c r="G858" s="53"/>
      <c r="M858" s="53"/>
      <c r="N858" s="53"/>
      <c r="O858" s="53"/>
      <c r="Q858" s="53"/>
      <c r="R858" s="53"/>
      <c r="S858" s="53"/>
      <c r="T858" s="53"/>
      <c r="U858" s="53"/>
      <c r="V858" s="53"/>
      <c r="W858" s="53"/>
      <c r="X858" s="53"/>
      <c r="Y858" s="53"/>
    </row>
    <row r="859" spans="1:25" ht="13.5" x14ac:dyDescent="0.25">
      <c r="A859" s="53"/>
      <c r="B859" s="53"/>
      <c r="C859" s="53"/>
      <c r="E859" s="53"/>
      <c r="F859" s="53"/>
      <c r="G859" s="53"/>
      <c r="M859" s="53"/>
      <c r="N859" s="53"/>
      <c r="O859" s="53"/>
      <c r="Q859" s="53"/>
      <c r="R859" s="53"/>
      <c r="S859" s="53"/>
      <c r="T859" s="53"/>
      <c r="U859" s="53"/>
      <c r="V859" s="53"/>
      <c r="W859" s="53"/>
      <c r="X859" s="53"/>
      <c r="Y859" s="53"/>
    </row>
    <row r="860" spans="1:25" ht="13.5" x14ac:dyDescent="0.25">
      <c r="A860" s="53"/>
      <c r="B860" s="53"/>
      <c r="C860" s="53"/>
      <c r="E860" s="53"/>
      <c r="F860" s="53"/>
      <c r="G860" s="53"/>
      <c r="M860" s="53"/>
      <c r="N860" s="53"/>
      <c r="O860" s="53"/>
      <c r="Q860" s="53"/>
      <c r="R860" s="53"/>
      <c r="S860" s="53"/>
      <c r="T860" s="53"/>
      <c r="U860" s="53"/>
      <c r="V860" s="53"/>
      <c r="W860" s="53"/>
      <c r="X860" s="53"/>
      <c r="Y860" s="53"/>
    </row>
    <row r="861" spans="1:25" ht="13.5" x14ac:dyDescent="0.25">
      <c r="A861" s="53"/>
      <c r="B861" s="53"/>
      <c r="C861" s="53"/>
      <c r="E861" s="53"/>
      <c r="F861" s="53"/>
      <c r="G861" s="53"/>
      <c r="M861" s="53"/>
      <c r="N861" s="53"/>
      <c r="O861" s="53"/>
      <c r="Q861" s="53"/>
      <c r="R861" s="53"/>
      <c r="S861" s="53"/>
      <c r="T861" s="53"/>
      <c r="U861" s="53"/>
      <c r="V861" s="53"/>
      <c r="W861" s="53"/>
      <c r="X861" s="53"/>
      <c r="Y861" s="53"/>
    </row>
    <row r="862" spans="1:25" ht="13.5" x14ac:dyDescent="0.25">
      <c r="A862" s="53"/>
      <c r="B862" s="53"/>
      <c r="C862" s="53"/>
      <c r="E862" s="53"/>
      <c r="F862" s="53"/>
      <c r="G862" s="53"/>
      <c r="M862" s="53"/>
      <c r="N862" s="53"/>
      <c r="O862" s="53"/>
      <c r="Q862" s="53"/>
      <c r="R862" s="53"/>
      <c r="S862" s="53"/>
      <c r="T862" s="53"/>
      <c r="U862" s="53"/>
      <c r="V862" s="53"/>
      <c r="W862" s="53"/>
      <c r="X862" s="53"/>
      <c r="Y862" s="53"/>
    </row>
    <row r="863" spans="1:25" ht="13.5" x14ac:dyDescent="0.25">
      <c r="A863" s="53"/>
      <c r="B863" s="53"/>
      <c r="C863" s="53"/>
      <c r="E863" s="53"/>
      <c r="F863" s="53"/>
      <c r="G863" s="53"/>
      <c r="M863" s="53"/>
      <c r="N863" s="53"/>
      <c r="O863" s="53"/>
      <c r="Q863" s="53"/>
      <c r="R863" s="53"/>
      <c r="S863" s="53"/>
      <c r="T863" s="53"/>
      <c r="U863" s="53"/>
      <c r="V863" s="53"/>
      <c r="W863" s="53"/>
      <c r="X863" s="53"/>
      <c r="Y863" s="53"/>
    </row>
    <row r="864" spans="1:25" ht="13.5" x14ac:dyDescent="0.25">
      <c r="A864" s="53"/>
      <c r="B864" s="53"/>
      <c r="C864" s="53"/>
      <c r="E864" s="53"/>
      <c r="F864" s="53"/>
      <c r="G864" s="53"/>
      <c r="M864" s="53"/>
      <c r="N864" s="53"/>
      <c r="O864" s="53"/>
      <c r="Q864" s="53"/>
      <c r="R864" s="53"/>
      <c r="S864" s="53"/>
      <c r="T864" s="53"/>
      <c r="U864" s="53"/>
      <c r="V864" s="53"/>
      <c r="W864" s="53"/>
      <c r="X864" s="53"/>
      <c r="Y864" s="53"/>
    </row>
    <row r="865" spans="1:25" ht="13.5" x14ac:dyDescent="0.25">
      <c r="A865" s="53"/>
      <c r="B865" s="53"/>
      <c r="C865" s="53"/>
      <c r="E865" s="53"/>
      <c r="F865" s="53"/>
      <c r="G865" s="53"/>
      <c r="M865" s="53"/>
      <c r="N865" s="53"/>
      <c r="O865" s="53"/>
      <c r="Q865" s="53"/>
      <c r="R865" s="53"/>
      <c r="S865" s="53"/>
      <c r="T865" s="53"/>
      <c r="U865" s="53"/>
      <c r="V865" s="53"/>
      <c r="W865" s="53"/>
      <c r="X865" s="53"/>
      <c r="Y865" s="53"/>
    </row>
    <row r="866" spans="1:25" ht="13.5" x14ac:dyDescent="0.25">
      <c r="A866" s="53"/>
      <c r="B866" s="53"/>
      <c r="C866" s="53"/>
      <c r="E866" s="53"/>
      <c r="F866" s="53"/>
      <c r="G866" s="53"/>
      <c r="M866" s="53"/>
      <c r="N866" s="53"/>
      <c r="O866" s="53"/>
      <c r="Q866" s="53"/>
      <c r="R866" s="53"/>
      <c r="S866" s="53"/>
      <c r="T866" s="53"/>
      <c r="U866" s="53"/>
      <c r="V866" s="53"/>
      <c r="W866" s="53"/>
      <c r="X866" s="53"/>
      <c r="Y866" s="53"/>
    </row>
    <row r="867" spans="1:25" ht="13.5" x14ac:dyDescent="0.25">
      <c r="A867" s="53"/>
      <c r="B867" s="53"/>
      <c r="C867" s="53"/>
      <c r="E867" s="53"/>
      <c r="F867" s="53"/>
      <c r="G867" s="53"/>
      <c r="M867" s="53"/>
      <c r="N867" s="53"/>
      <c r="O867" s="53"/>
      <c r="Q867" s="53"/>
      <c r="R867" s="53"/>
      <c r="S867" s="53"/>
      <c r="T867" s="53"/>
      <c r="U867" s="53"/>
      <c r="V867" s="53"/>
      <c r="W867" s="53"/>
      <c r="X867" s="53"/>
      <c r="Y867" s="53"/>
    </row>
    <row r="868" spans="1:25" ht="13.5" x14ac:dyDescent="0.25">
      <c r="A868" s="53"/>
      <c r="B868" s="53"/>
      <c r="C868" s="53"/>
      <c r="E868" s="53"/>
      <c r="F868" s="53"/>
      <c r="G868" s="53"/>
      <c r="M868" s="53"/>
      <c r="N868" s="53"/>
      <c r="O868" s="53"/>
      <c r="Q868" s="53"/>
      <c r="R868" s="53"/>
      <c r="S868" s="53"/>
      <c r="T868" s="53"/>
      <c r="U868" s="53"/>
      <c r="V868" s="53"/>
      <c r="W868" s="53"/>
      <c r="X868" s="53"/>
      <c r="Y868" s="53"/>
    </row>
    <row r="869" spans="1:25" ht="13.5" x14ac:dyDescent="0.25">
      <c r="A869" s="53"/>
      <c r="B869" s="53"/>
      <c r="C869" s="53"/>
      <c r="E869" s="53"/>
      <c r="F869" s="53"/>
      <c r="G869" s="53"/>
      <c r="M869" s="53"/>
      <c r="N869" s="53"/>
      <c r="O869" s="53"/>
      <c r="Q869" s="53"/>
      <c r="R869" s="53"/>
      <c r="S869" s="53"/>
      <c r="T869" s="53"/>
      <c r="U869" s="53"/>
      <c r="V869" s="53"/>
      <c r="W869" s="53"/>
      <c r="X869" s="53"/>
      <c r="Y869" s="53"/>
    </row>
    <row r="870" spans="1:25" ht="13.5" x14ac:dyDescent="0.25">
      <c r="A870" s="53"/>
      <c r="B870" s="53"/>
      <c r="C870" s="53"/>
      <c r="E870" s="53"/>
      <c r="F870" s="53"/>
      <c r="G870" s="53"/>
      <c r="M870" s="53"/>
      <c r="N870" s="53"/>
      <c r="O870" s="53"/>
      <c r="Q870" s="53"/>
      <c r="R870" s="53"/>
      <c r="S870" s="53"/>
      <c r="T870" s="53"/>
      <c r="U870" s="53"/>
      <c r="V870" s="53"/>
      <c r="W870" s="53"/>
      <c r="X870" s="53"/>
      <c r="Y870" s="53"/>
    </row>
    <row r="871" spans="1:25" ht="13.5" x14ac:dyDescent="0.25">
      <c r="A871" s="53"/>
      <c r="B871" s="53"/>
      <c r="C871" s="53"/>
      <c r="E871" s="53"/>
      <c r="F871" s="53"/>
      <c r="G871" s="53"/>
      <c r="M871" s="53"/>
      <c r="N871" s="53"/>
      <c r="O871" s="53"/>
      <c r="Q871" s="53"/>
      <c r="R871" s="53"/>
      <c r="S871" s="53"/>
      <c r="T871" s="53"/>
      <c r="U871" s="53"/>
      <c r="V871" s="53"/>
      <c r="W871" s="53"/>
      <c r="X871" s="53"/>
      <c r="Y871" s="53"/>
    </row>
    <row r="872" spans="1:25" ht="13.5" x14ac:dyDescent="0.25">
      <c r="A872" s="53"/>
      <c r="B872" s="53"/>
      <c r="C872" s="53"/>
      <c r="E872" s="53"/>
      <c r="F872" s="53"/>
      <c r="G872" s="53"/>
      <c r="M872" s="53"/>
      <c r="N872" s="53"/>
      <c r="O872" s="53"/>
      <c r="Q872" s="53"/>
      <c r="R872" s="53"/>
      <c r="S872" s="53"/>
      <c r="T872" s="53"/>
      <c r="U872" s="53"/>
      <c r="V872" s="53"/>
      <c r="W872" s="53"/>
      <c r="X872" s="53"/>
      <c r="Y872" s="53"/>
    </row>
    <row r="873" spans="1:25" ht="13.5" x14ac:dyDescent="0.25">
      <c r="A873" s="53"/>
      <c r="B873" s="53"/>
      <c r="C873" s="53"/>
      <c r="E873" s="53"/>
      <c r="F873" s="53"/>
      <c r="G873" s="53"/>
      <c r="M873" s="53"/>
      <c r="N873" s="53"/>
      <c r="O873" s="53"/>
      <c r="Q873" s="53"/>
      <c r="R873" s="53"/>
      <c r="S873" s="53"/>
      <c r="T873" s="53"/>
      <c r="U873" s="53"/>
      <c r="V873" s="53"/>
      <c r="W873" s="53"/>
      <c r="X873" s="53"/>
      <c r="Y873" s="53"/>
    </row>
    <row r="874" spans="1:25" ht="13.5" x14ac:dyDescent="0.25">
      <c r="A874" s="53"/>
      <c r="B874" s="53"/>
      <c r="C874" s="53"/>
      <c r="E874" s="53"/>
      <c r="F874" s="53"/>
      <c r="G874" s="53"/>
      <c r="M874" s="53"/>
      <c r="N874" s="53"/>
      <c r="O874" s="53"/>
      <c r="Q874" s="53"/>
      <c r="R874" s="53"/>
      <c r="S874" s="53"/>
      <c r="T874" s="53"/>
      <c r="U874" s="53"/>
      <c r="V874" s="53"/>
      <c r="W874" s="53"/>
      <c r="X874" s="53"/>
      <c r="Y874" s="53"/>
    </row>
    <row r="875" spans="1:25" ht="13.5" x14ac:dyDescent="0.25">
      <c r="A875" s="53"/>
      <c r="B875" s="53"/>
      <c r="C875" s="53"/>
      <c r="E875" s="53"/>
      <c r="F875" s="53"/>
      <c r="G875" s="53"/>
      <c r="M875" s="53"/>
      <c r="N875" s="53"/>
      <c r="O875" s="53"/>
      <c r="Q875" s="53"/>
      <c r="R875" s="53"/>
      <c r="S875" s="53"/>
      <c r="T875" s="53"/>
      <c r="U875" s="53"/>
      <c r="V875" s="53"/>
      <c r="W875" s="53"/>
      <c r="X875" s="53"/>
      <c r="Y875" s="53"/>
    </row>
    <row r="876" spans="1:25" ht="13.5" x14ac:dyDescent="0.25">
      <c r="A876" s="53"/>
      <c r="B876" s="53"/>
      <c r="C876" s="53"/>
      <c r="E876" s="53"/>
      <c r="F876" s="53"/>
      <c r="G876" s="53"/>
      <c r="M876" s="53"/>
      <c r="N876" s="53"/>
      <c r="O876" s="53"/>
      <c r="Q876" s="53"/>
      <c r="R876" s="53"/>
      <c r="S876" s="53"/>
      <c r="T876" s="53"/>
      <c r="U876" s="53"/>
      <c r="V876" s="53"/>
      <c r="W876" s="53"/>
      <c r="X876" s="53"/>
      <c r="Y876" s="53"/>
    </row>
    <row r="877" spans="1:25" ht="13.5" x14ac:dyDescent="0.25">
      <c r="A877" s="53"/>
      <c r="B877" s="53"/>
      <c r="C877" s="53"/>
      <c r="E877" s="53"/>
      <c r="F877" s="53"/>
      <c r="G877" s="53"/>
      <c r="M877" s="53"/>
      <c r="N877" s="53"/>
      <c r="O877" s="53"/>
      <c r="Q877" s="53"/>
      <c r="R877" s="53"/>
      <c r="S877" s="53"/>
      <c r="T877" s="53"/>
      <c r="U877" s="53"/>
      <c r="V877" s="53"/>
      <c r="W877" s="53"/>
      <c r="X877" s="53"/>
      <c r="Y877" s="53"/>
    </row>
    <row r="878" spans="1:25" ht="13.5" x14ac:dyDescent="0.25">
      <c r="A878" s="53"/>
      <c r="B878" s="53"/>
      <c r="C878" s="53"/>
      <c r="E878" s="53"/>
      <c r="F878" s="53"/>
      <c r="G878" s="53"/>
      <c r="M878" s="53"/>
      <c r="N878" s="53"/>
      <c r="O878" s="53"/>
      <c r="Q878" s="53"/>
      <c r="R878" s="53"/>
      <c r="S878" s="53"/>
      <c r="T878" s="53"/>
      <c r="U878" s="53"/>
      <c r="V878" s="53"/>
      <c r="W878" s="53"/>
      <c r="X878" s="53"/>
      <c r="Y878" s="53"/>
    </row>
    <row r="879" spans="1:25" ht="13.5" x14ac:dyDescent="0.25">
      <c r="A879" s="53"/>
      <c r="B879" s="53"/>
      <c r="C879" s="53"/>
      <c r="E879" s="53"/>
      <c r="F879" s="53"/>
      <c r="G879" s="53"/>
      <c r="M879" s="53"/>
      <c r="N879" s="53"/>
      <c r="O879" s="53"/>
      <c r="Q879" s="53"/>
      <c r="R879" s="53"/>
      <c r="S879" s="53"/>
      <c r="T879" s="53"/>
      <c r="U879" s="53"/>
      <c r="V879" s="53"/>
      <c r="W879" s="53"/>
      <c r="X879" s="53"/>
      <c r="Y879" s="53"/>
    </row>
    <row r="880" spans="1:25" ht="13.5" x14ac:dyDescent="0.25">
      <c r="A880" s="53"/>
      <c r="B880" s="53"/>
      <c r="C880" s="53"/>
      <c r="E880" s="53"/>
      <c r="F880" s="53"/>
      <c r="G880" s="53"/>
      <c r="M880" s="53"/>
      <c r="N880" s="53"/>
      <c r="O880" s="53"/>
      <c r="Q880" s="53"/>
      <c r="R880" s="53"/>
      <c r="S880" s="53"/>
      <c r="T880" s="53"/>
      <c r="U880" s="53"/>
      <c r="V880" s="53"/>
      <c r="W880" s="53"/>
      <c r="X880" s="53"/>
      <c r="Y880" s="53"/>
    </row>
    <row r="881" spans="1:25" ht="13.5" x14ac:dyDescent="0.25">
      <c r="A881" s="53"/>
      <c r="B881" s="53"/>
      <c r="C881" s="53"/>
      <c r="E881" s="53"/>
      <c r="F881" s="53"/>
      <c r="G881" s="53"/>
      <c r="M881" s="53"/>
      <c r="N881" s="53"/>
      <c r="O881" s="53"/>
      <c r="Q881" s="53"/>
      <c r="R881" s="53"/>
      <c r="S881" s="53"/>
      <c r="T881" s="53"/>
      <c r="U881" s="53"/>
      <c r="V881" s="53"/>
      <c r="W881" s="53"/>
      <c r="X881" s="53"/>
      <c r="Y881" s="53"/>
    </row>
    <row r="882" spans="1:25" ht="13.5" x14ac:dyDescent="0.25">
      <c r="A882" s="53"/>
      <c r="B882" s="53"/>
      <c r="C882" s="53"/>
      <c r="E882" s="53"/>
      <c r="F882" s="53"/>
      <c r="G882" s="53"/>
      <c r="M882" s="53"/>
      <c r="N882" s="53"/>
      <c r="O882" s="53"/>
      <c r="Q882" s="53"/>
      <c r="R882" s="53"/>
      <c r="S882" s="53"/>
      <c r="T882" s="53"/>
      <c r="U882" s="53"/>
      <c r="V882" s="53"/>
      <c r="W882" s="53"/>
      <c r="X882" s="53"/>
      <c r="Y882" s="53"/>
    </row>
    <row r="883" spans="1:25" ht="13.5" x14ac:dyDescent="0.25">
      <c r="A883" s="53"/>
      <c r="B883" s="53"/>
      <c r="C883" s="53"/>
      <c r="E883" s="53"/>
      <c r="F883" s="53"/>
      <c r="G883" s="53"/>
      <c r="M883" s="53"/>
      <c r="N883" s="53"/>
      <c r="O883" s="53"/>
      <c r="Q883" s="53"/>
      <c r="R883" s="53"/>
      <c r="S883" s="53"/>
      <c r="T883" s="53"/>
      <c r="U883" s="53"/>
      <c r="V883" s="53"/>
      <c r="W883" s="53"/>
      <c r="X883" s="53"/>
      <c r="Y883" s="53"/>
    </row>
    <row r="884" spans="1:25" ht="13.5" x14ac:dyDescent="0.25">
      <c r="A884" s="53"/>
      <c r="B884" s="53"/>
      <c r="C884" s="53"/>
      <c r="E884" s="53"/>
      <c r="F884" s="53"/>
      <c r="G884" s="53"/>
      <c r="M884" s="53"/>
      <c r="N884" s="53"/>
      <c r="O884" s="53"/>
      <c r="Q884" s="53"/>
      <c r="R884" s="53"/>
      <c r="S884" s="53"/>
      <c r="T884" s="53"/>
      <c r="U884" s="53"/>
      <c r="V884" s="53"/>
      <c r="W884" s="53"/>
      <c r="X884" s="53"/>
      <c r="Y884" s="53"/>
    </row>
    <row r="885" spans="1:25" ht="13.5" x14ac:dyDescent="0.25">
      <c r="A885" s="53"/>
      <c r="B885" s="53"/>
      <c r="C885" s="53"/>
      <c r="E885" s="53"/>
      <c r="F885" s="53"/>
      <c r="G885" s="53"/>
      <c r="M885" s="53"/>
      <c r="N885" s="53"/>
      <c r="O885" s="53"/>
      <c r="Q885" s="53"/>
      <c r="R885" s="53"/>
      <c r="S885" s="53"/>
      <c r="T885" s="53"/>
      <c r="U885" s="53"/>
      <c r="V885" s="53"/>
      <c r="W885" s="53"/>
      <c r="X885" s="53"/>
      <c r="Y885" s="53"/>
    </row>
    <row r="886" spans="1:25" ht="13.5" x14ac:dyDescent="0.25">
      <c r="A886" s="53"/>
      <c r="B886" s="53"/>
      <c r="C886" s="53"/>
      <c r="E886" s="53"/>
      <c r="F886" s="53"/>
      <c r="G886" s="53"/>
      <c r="M886" s="53"/>
      <c r="N886" s="53"/>
      <c r="O886" s="53"/>
      <c r="Q886" s="53"/>
      <c r="R886" s="53"/>
      <c r="S886" s="53"/>
      <c r="T886" s="53"/>
      <c r="U886" s="53"/>
      <c r="V886" s="53"/>
      <c r="W886" s="53"/>
      <c r="X886" s="53"/>
      <c r="Y886" s="53"/>
    </row>
    <row r="887" spans="1:25" ht="13.5" x14ac:dyDescent="0.25">
      <c r="A887" s="53"/>
      <c r="B887" s="53"/>
      <c r="C887" s="53"/>
      <c r="E887" s="53"/>
      <c r="F887" s="53"/>
      <c r="G887" s="53"/>
      <c r="M887" s="53"/>
      <c r="N887" s="53"/>
      <c r="O887" s="53"/>
      <c r="Q887" s="53"/>
      <c r="R887" s="53"/>
      <c r="S887" s="53"/>
      <c r="T887" s="53"/>
      <c r="U887" s="53"/>
      <c r="V887" s="53"/>
      <c r="W887" s="53"/>
      <c r="X887" s="53"/>
      <c r="Y887" s="53"/>
    </row>
    <row r="888" spans="1:25" ht="13.5" x14ac:dyDescent="0.25">
      <c r="A888" s="53"/>
      <c r="B888" s="53"/>
      <c r="C888" s="53"/>
      <c r="E888" s="53"/>
      <c r="F888" s="53"/>
      <c r="G888" s="53"/>
      <c r="M888" s="53"/>
      <c r="N888" s="53"/>
      <c r="O888" s="53"/>
      <c r="Q888" s="53"/>
      <c r="R888" s="53"/>
      <c r="S888" s="53"/>
      <c r="T888" s="53"/>
      <c r="U888" s="53"/>
      <c r="V888" s="53"/>
      <c r="W888" s="53"/>
      <c r="X888" s="53"/>
      <c r="Y888" s="53"/>
    </row>
    <row r="889" spans="1:25" ht="13.5" x14ac:dyDescent="0.25">
      <c r="A889" s="53"/>
      <c r="B889" s="53"/>
      <c r="C889" s="53"/>
      <c r="E889" s="53"/>
      <c r="F889" s="53"/>
      <c r="G889" s="53"/>
      <c r="M889" s="53"/>
      <c r="N889" s="53"/>
      <c r="O889" s="53"/>
      <c r="Q889" s="53"/>
      <c r="R889" s="53"/>
      <c r="S889" s="53"/>
      <c r="T889" s="53"/>
      <c r="U889" s="53"/>
      <c r="V889" s="53"/>
      <c r="W889" s="53"/>
      <c r="X889" s="53"/>
      <c r="Y889" s="53"/>
    </row>
    <row r="890" spans="1:25" ht="13.5" x14ac:dyDescent="0.25">
      <c r="A890" s="53"/>
      <c r="B890" s="53"/>
      <c r="C890" s="53"/>
      <c r="E890" s="53"/>
      <c r="F890" s="53"/>
      <c r="G890" s="53"/>
      <c r="M890" s="53"/>
      <c r="N890" s="53"/>
      <c r="O890" s="53"/>
      <c r="Q890" s="53"/>
      <c r="R890" s="53"/>
      <c r="S890" s="53"/>
      <c r="T890" s="53"/>
      <c r="U890" s="53"/>
      <c r="V890" s="53"/>
      <c r="W890" s="53"/>
      <c r="X890" s="53"/>
      <c r="Y890" s="53"/>
    </row>
    <row r="891" spans="1:25" ht="13.5" x14ac:dyDescent="0.25">
      <c r="A891" s="53"/>
      <c r="B891" s="53"/>
      <c r="C891" s="53"/>
      <c r="E891" s="53"/>
      <c r="F891" s="53"/>
      <c r="G891" s="53"/>
      <c r="M891" s="53"/>
      <c r="N891" s="53"/>
      <c r="O891" s="53"/>
      <c r="Q891" s="53"/>
      <c r="R891" s="53"/>
      <c r="S891" s="53"/>
      <c r="T891" s="53"/>
      <c r="U891" s="53"/>
      <c r="V891" s="53"/>
      <c r="W891" s="53"/>
      <c r="X891" s="53"/>
      <c r="Y891" s="53"/>
    </row>
    <row r="892" spans="1:25" ht="13.5" x14ac:dyDescent="0.25">
      <c r="A892" s="53"/>
      <c r="B892" s="53"/>
      <c r="C892" s="53"/>
      <c r="E892" s="53"/>
      <c r="F892" s="53"/>
      <c r="G892" s="53"/>
      <c r="M892" s="53"/>
      <c r="N892" s="53"/>
      <c r="O892" s="53"/>
      <c r="Q892" s="53"/>
      <c r="R892" s="53"/>
      <c r="S892" s="53"/>
      <c r="T892" s="53"/>
      <c r="U892" s="53"/>
      <c r="V892" s="53"/>
      <c r="W892" s="53"/>
      <c r="X892" s="53"/>
      <c r="Y892" s="53"/>
    </row>
    <row r="893" spans="1:25" ht="13.5" x14ac:dyDescent="0.25">
      <c r="A893" s="53"/>
      <c r="B893" s="53"/>
      <c r="C893" s="53"/>
      <c r="E893" s="53"/>
      <c r="F893" s="53"/>
      <c r="G893" s="53"/>
      <c r="M893" s="53"/>
      <c r="N893" s="53"/>
      <c r="O893" s="53"/>
      <c r="Q893" s="53"/>
      <c r="R893" s="53"/>
      <c r="S893" s="53"/>
      <c r="T893" s="53"/>
      <c r="U893" s="53"/>
      <c r="V893" s="53"/>
      <c r="W893" s="53"/>
      <c r="X893" s="53"/>
      <c r="Y893" s="53"/>
    </row>
    <row r="894" spans="1:25" ht="13.5" x14ac:dyDescent="0.25">
      <c r="A894" s="53"/>
      <c r="B894" s="53"/>
      <c r="C894" s="53"/>
      <c r="E894" s="53"/>
      <c r="F894" s="53"/>
      <c r="G894" s="53"/>
      <c r="M894" s="53"/>
      <c r="N894" s="53"/>
      <c r="O894" s="53"/>
      <c r="Q894" s="53"/>
      <c r="R894" s="53"/>
      <c r="S894" s="53"/>
      <c r="T894" s="53"/>
      <c r="U894" s="53"/>
      <c r="V894" s="53"/>
      <c r="W894" s="53"/>
      <c r="X894" s="53"/>
      <c r="Y894" s="53"/>
    </row>
    <row r="895" spans="1:25" ht="13.5" x14ac:dyDescent="0.25">
      <c r="A895" s="53"/>
      <c r="B895" s="53"/>
      <c r="C895" s="53"/>
      <c r="E895" s="53"/>
      <c r="F895" s="53"/>
      <c r="G895" s="53"/>
      <c r="M895" s="53"/>
      <c r="N895" s="53"/>
      <c r="O895" s="53"/>
      <c r="Q895" s="53"/>
      <c r="R895" s="53"/>
      <c r="S895" s="53"/>
      <c r="T895" s="53"/>
      <c r="U895" s="53"/>
      <c r="V895" s="53"/>
      <c r="W895" s="53"/>
      <c r="X895" s="53"/>
      <c r="Y895" s="53"/>
    </row>
    <row r="896" spans="1:25" ht="13.5" x14ac:dyDescent="0.25">
      <c r="A896" s="53"/>
      <c r="B896" s="53"/>
      <c r="C896" s="53"/>
      <c r="E896" s="53"/>
      <c r="F896" s="53"/>
      <c r="G896" s="53"/>
      <c r="M896" s="53"/>
      <c r="N896" s="53"/>
      <c r="O896" s="53"/>
      <c r="Q896" s="53"/>
      <c r="R896" s="53"/>
      <c r="S896" s="53"/>
      <c r="T896" s="53"/>
      <c r="U896" s="53"/>
      <c r="V896" s="53"/>
      <c r="W896" s="53"/>
      <c r="X896" s="53"/>
      <c r="Y896" s="53"/>
    </row>
    <row r="897" spans="1:25" ht="13.5" x14ac:dyDescent="0.25">
      <c r="A897" s="53"/>
      <c r="B897" s="53"/>
      <c r="C897" s="53"/>
      <c r="E897" s="53"/>
      <c r="F897" s="53"/>
      <c r="G897" s="53"/>
      <c r="M897" s="53"/>
      <c r="N897" s="53"/>
      <c r="O897" s="53"/>
      <c r="Q897" s="53"/>
      <c r="R897" s="53"/>
      <c r="S897" s="53"/>
      <c r="T897" s="53"/>
      <c r="U897" s="53"/>
      <c r="V897" s="53"/>
      <c r="W897" s="53"/>
      <c r="X897" s="53"/>
      <c r="Y897" s="53"/>
    </row>
    <row r="898" spans="1:25" ht="13.5" x14ac:dyDescent="0.25">
      <c r="A898" s="53"/>
      <c r="B898" s="53"/>
      <c r="C898" s="53"/>
      <c r="E898" s="53"/>
      <c r="F898" s="53"/>
      <c r="G898" s="53"/>
      <c r="M898" s="53"/>
      <c r="N898" s="53"/>
      <c r="O898" s="53"/>
      <c r="Q898" s="53"/>
      <c r="R898" s="53"/>
      <c r="S898" s="53"/>
      <c r="T898" s="53"/>
      <c r="U898" s="53"/>
      <c r="V898" s="53"/>
      <c r="W898" s="53"/>
      <c r="X898" s="53"/>
      <c r="Y898" s="53"/>
    </row>
    <row r="899" spans="1:25" ht="13.5" x14ac:dyDescent="0.25">
      <c r="A899" s="53"/>
      <c r="B899" s="53"/>
      <c r="C899" s="53"/>
      <c r="E899" s="53"/>
      <c r="F899" s="53"/>
      <c r="G899" s="53"/>
      <c r="M899" s="53"/>
      <c r="N899" s="53"/>
      <c r="O899" s="53"/>
      <c r="Q899" s="53"/>
      <c r="R899" s="53"/>
      <c r="S899" s="53"/>
      <c r="T899" s="53"/>
      <c r="U899" s="53"/>
      <c r="V899" s="53"/>
      <c r="W899" s="53"/>
      <c r="X899" s="53"/>
      <c r="Y899" s="53"/>
    </row>
    <row r="900" spans="1:25" ht="13.5" x14ac:dyDescent="0.25">
      <c r="A900" s="53"/>
      <c r="B900" s="53"/>
      <c r="C900" s="53"/>
      <c r="E900" s="53"/>
      <c r="F900" s="53"/>
      <c r="G900" s="53"/>
      <c r="M900" s="53"/>
      <c r="N900" s="53"/>
      <c r="O900" s="53"/>
      <c r="Q900" s="53"/>
      <c r="R900" s="53"/>
      <c r="S900" s="53"/>
      <c r="T900" s="53"/>
      <c r="U900" s="53"/>
      <c r="V900" s="53"/>
      <c r="W900" s="53"/>
      <c r="X900" s="53"/>
      <c r="Y900" s="53"/>
    </row>
    <row r="901" spans="1:25" ht="13.5" x14ac:dyDescent="0.25">
      <c r="A901" s="53"/>
      <c r="B901" s="53"/>
      <c r="C901" s="53"/>
      <c r="E901" s="53"/>
      <c r="F901" s="53"/>
      <c r="G901" s="53"/>
      <c r="M901" s="53"/>
      <c r="N901" s="53"/>
      <c r="O901" s="53"/>
      <c r="Q901" s="53"/>
      <c r="R901" s="53"/>
      <c r="S901" s="53"/>
      <c r="T901" s="53"/>
      <c r="U901" s="53"/>
      <c r="V901" s="53"/>
      <c r="W901" s="53"/>
      <c r="X901" s="53"/>
      <c r="Y901" s="53"/>
    </row>
    <row r="902" spans="1:25" ht="13.5" x14ac:dyDescent="0.25">
      <c r="A902" s="53"/>
      <c r="B902" s="53"/>
      <c r="C902" s="53"/>
      <c r="E902" s="53"/>
      <c r="F902" s="53"/>
      <c r="G902" s="53"/>
      <c r="M902" s="53"/>
      <c r="N902" s="53"/>
      <c r="O902" s="53"/>
      <c r="Q902" s="53"/>
      <c r="R902" s="53"/>
      <c r="S902" s="53"/>
      <c r="T902" s="53"/>
      <c r="U902" s="53"/>
      <c r="V902" s="53"/>
      <c r="W902" s="53"/>
      <c r="X902" s="53"/>
      <c r="Y902" s="53"/>
    </row>
    <row r="903" spans="1:25" ht="13.5" x14ac:dyDescent="0.25">
      <c r="A903" s="53"/>
      <c r="B903" s="53"/>
      <c r="C903" s="53"/>
      <c r="E903" s="53"/>
      <c r="F903" s="53"/>
      <c r="G903" s="53"/>
      <c r="M903" s="53"/>
      <c r="N903" s="53"/>
      <c r="O903" s="53"/>
      <c r="Q903" s="53"/>
      <c r="R903" s="53"/>
      <c r="S903" s="53"/>
      <c r="T903" s="53"/>
      <c r="U903" s="53"/>
      <c r="V903" s="53"/>
      <c r="W903" s="53"/>
      <c r="X903" s="53"/>
      <c r="Y903" s="53"/>
    </row>
    <row r="904" spans="1:25" ht="13.5" x14ac:dyDescent="0.25">
      <c r="A904" s="53"/>
      <c r="B904" s="53"/>
      <c r="C904" s="53"/>
      <c r="E904" s="53"/>
      <c r="F904" s="53"/>
      <c r="G904" s="53"/>
      <c r="M904" s="53"/>
      <c r="N904" s="53"/>
      <c r="O904" s="53"/>
      <c r="Q904" s="53"/>
      <c r="R904" s="53"/>
      <c r="S904" s="53"/>
      <c r="T904" s="53"/>
      <c r="U904" s="53"/>
      <c r="V904" s="53"/>
      <c r="W904" s="53"/>
      <c r="X904" s="53"/>
      <c r="Y904" s="53"/>
    </row>
    <row r="905" spans="1:25" ht="13.5" x14ac:dyDescent="0.25">
      <c r="A905" s="53"/>
      <c r="B905" s="53"/>
      <c r="C905" s="53"/>
      <c r="E905" s="53"/>
      <c r="F905" s="53"/>
      <c r="G905" s="53"/>
      <c r="M905" s="53"/>
      <c r="N905" s="53"/>
      <c r="O905" s="53"/>
      <c r="Q905" s="53"/>
      <c r="R905" s="53"/>
      <c r="S905" s="53"/>
      <c r="T905" s="53"/>
      <c r="U905" s="53"/>
      <c r="V905" s="53"/>
      <c r="W905" s="53"/>
      <c r="X905" s="53"/>
      <c r="Y905" s="53"/>
    </row>
    <row r="906" spans="1:25" ht="13.5" x14ac:dyDescent="0.25">
      <c r="A906" s="53"/>
      <c r="B906" s="53"/>
      <c r="C906" s="53"/>
      <c r="E906" s="53"/>
      <c r="F906" s="53"/>
      <c r="G906" s="53"/>
      <c r="M906" s="53"/>
      <c r="N906" s="53"/>
      <c r="O906" s="53"/>
      <c r="Q906" s="53"/>
      <c r="R906" s="53"/>
      <c r="S906" s="53"/>
      <c r="T906" s="53"/>
      <c r="U906" s="53"/>
      <c r="V906" s="53"/>
      <c r="W906" s="53"/>
      <c r="X906" s="53"/>
      <c r="Y906" s="53"/>
    </row>
    <row r="907" spans="1:25" ht="13.5" x14ac:dyDescent="0.25">
      <c r="A907" s="53"/>
      <c r="B907" s="53"/>
      <c r="C907" s="53"/>
      <c r="E907" s="53"/>
      <c r="F907" s="53"/>
      <c r="G907" s="53"/>
      <c r="M907" s="53"/>
      <c r="N907" s="53"/>
      <c r="O907" s="53"/>
      <c r="Q907" s="53"/>
      <c r="R907" s="53"/>
      <c r="S907" s="53"/>
      <c r="T907" s="53"/>
      <c r="U907" s="53"/>
      <c r="V907" s="53"/>
      <c r="W907" s="53"/>
      <c r="X907" s="53"/>
      <c r="Y907" s="53"/>
    </row>
    <row r="908" spans="1:25" ht="13.5" x14ac:dyDescent="0.25">
      <c r="A908" s="53"/>
      <c r="B908" s="53"/>
      <c r="C908" s="53"/>
      <c r="E908" s="53"/>
      <c r="F908" s="53"/>
      <c r="G908" s="53"/>
      <c r="M908" s="53"/>
      <c r="N908" s="53"/>
      <c r="O908" s="53"/>
      <c r="Q908" s="53"/>
      <c r="R908" s="53"/>
      <c r="S908" s="53"/>
      <c r="T908" s="53"/>
      <c r="U908" s="53"/>
      <c r="V908" s="53"/>
      <c r="W908" s="53"/>
      <c r="X908" s="53"/>
      <c r="Y908" s="53"/>
    </row>
    <row r="909" spans="1:25" ht="13.5" x14ac:dyDescent="0.25">
      <c r="A909" s="53"/>
      <c r="B909" s="53"/>
      <c r="C909" s="53"/>
      <c r="E909" s="53"/>
      <c r="F909" s="53"/>
      <c r="G909" s="53"/>
      <c r="M909" s="53"/>
      <c r="N909" s="53"/>
      <c r="O909" s="53"/>
      <c r="Q909" s="53"/>
      <c r="R909" s="53"/>
      <c r="S909" s="53"/>
      <c r="T909" s="53"/>
      <c r="U909" s="53"/>
      <c r="V909" s="53"/>
      <c r="W909" s="53"/>
      <c r="X909" s="53"/>
      <c r="Y909" s="53"/>
    </row>
    <row r="910" spans="1:25" ht="13.5" x14ac:dyDescent="0.25">
      <c r="A910" s="53"/>
      <c r="B910" s="53"/>
      <c r="C910" s="53"/>
      <c r="E910" s="53"/>
      <c r="F910" s="53"/>
      <c r="G910" s="53"/>
      <c r="M910" s="53"/>
      <c r="N910" s="53"/>
      <c r="O910" s="53"/>
      <c r="Q910" s="53"/>
      <c r="R910" s="53"/>
      <c r="S910" s="53"/>
      <c r="T910" s="53"/>
      <c r="U910" s="53"/>
      <c r="V910" s="53"/>
      <c r="W910" s="53"/>
      <c r="X910" s="53"/>
      <c r="Y910" s="53"/>
    </row>
    <row r="911" spans="1:25" ht="13.5" x14ac:dyDescent="0.25">
      <c r="A911" s="53"/>
      <c r="B911" s="53"/>
      <c r="C911" s="53"/>
      <c r="E911" s="53"/>
      <c r="F911" s="53"/>
      <c r="G911" s="53"/>
      <c r="M911" s="53"/>
      <c r="N911" s="53"/>
      <c r="O911" s="53"/>
      <c r="Q911" s="53"/>
      <c r="R911" s="53"/>
      <c r="S911" s="53"/>
      <c r="T911" s="53"/>
      <c r="U911" s="53"/>
      <c r="V911" s="53"/>
      <c r="W911" s="53"/>
      <c r="X911" s="53"/>
      <c r="Y911" s="53"/>
    </row>
    <row r="912" spans="1:25" ht="13.5" x14ac:dyDescent="0.25">
      <c r="A912" s="53"/>
      <c r="B912" s="53"/>
      <c r="C912" s="53"/>
      <c r="E912" s="53"/>
      <c r="F912" s="53"/>
      <c r="G912" s="53"/>
      <c r="M912" s="53"/>
      <c r="N912" s="53"/>
      <c r="O912" s="53"/>
      <c r="Q912" s="53"/>
      <c r="R912" s="53"/>
      <c r="S912" s="53"/>
      <c r="T912" s="53"/>
      <c r="U912" s="53"/>
      <c r="V912" s="53"/>
      <c r="W912" s="53"/>
      <c r="X912" s="53"/>
      <c r="Y912" s="53"/>
    </row>
    <row r="913" spans="1:25" ht="13.5" x14ac:dyDescent="0.25">
      <c r="A913" s="53"/>
      <c r="B913" s="53"/>
      <c r="C913" s="53"/>
      <c r="E913" s="53"/>
      <c r="F913" s="53"/>
      <c r="G913" s="53"/>
      <c r="M913" s="53"/>
      <c r="N913" s="53"/>
      <c r="O913" s="53"/>
      <c r="Q913" s="53"/>
      <c r="R913" s="53"/>
      <c r="S913" s="53"/>
      <c r="T913" s="53"/>
      <c r="U913" s="53"/>
      <c r="V913" s="53"/>
      <c r="W913" s="53"/>
      <c r="X913" s="53"/>
      <c r="Y913" s="53"/>
    </row>
    <row r="914" spans="1:25" ht="13.5" x14ac:dyDescent="0.25">
      <c r="A914" s="53"/>
      <c r="B914" s="53"/>
      <c r="C914" s="53"/>
      <c r="E914" s="53"/>
      <c r="F914" s="53"/>
      <c r="G914" s="53"/>
      <c r="M914" s="53"/>
      <c r="N914" s="53"/>
      <c r="O914" s="53"/>
      <c r="Q914" s="53"/>
      <c r="R914" s="53"/>
      <c r="S914" s="53"/>
      <c r="T914" s="53"/>
      <c r="U914" s="53"/>
      <c r="V914" s="53"/>
      <c r="W914" s="53"/>
      <c r="X914" s="53"/>
      <c r="Y914" s="53"/>
    </row>
    <row r="915" spans="1:25" ht="13.5" x14ac:dyDescent="0.25">
      <c r="A915" s="53"/>
      <c r="B915" s="53"/>
      <c r="C915" s="53"/>
      <c r="E915" s="53"/>
      <c r="F915" s="53"/>
      <c r="G915" s="53"/>
      <c r="M915" s="53"/>
      <c r="N915" s="53"/>
      <c r="O915" s="53"/>
      <c r="Q915" s="53"/>
      <c r="R915" s="53"/>
      <c r="S915" s="53"/>
      <c r="T915" s="53"/>
      <c r="U915" s="53"/>
      <c r="V915" s="53"/>
      <c r="W915" s="53"/>
      <c r="X915" s="53"/>
      <c r="Y915" s="53"/>
    </row>
    <row r="916" spans="1:25" ht="13.5" x14ac:dyDescent="0.25">
      <c r="A916" s="53"/>
      <c r="B916" s="53"/>
      <c r="C916" s="53"/>
      <c r="E916" s="53"/>
      <c r="F916" s="53"/>
      <c r="G916" s="53"/>
      <c r="M916" s="53"/>
      <c r="N916" s="53"/>
      <c r="O916" s="53"/>
      <c r="Q916" s="53"/>
      <c r="R916" s="53"/>
      <c r="S916" s="53"/>
      <c r="T916" s="53"/>
      <c r="U916" s="53"/>
      <c r="V916" s="53"/>
      <c r="W916" s="53"/>
      <c r="X916" s="53"/>
      <c r="Y916" s="53"/>
    </row>
    <row r="917" spans="1:25" ht="13.5" x14ac:dyDescent="0.25">
      <c r="A917" s="53"/>
      <c r="B917" s="53"/>
      <c r="C917" s="53"/>
      <c r="E917" s="53"/>
      <c r="F917" s="53"/>
      <c r="G917" s="53"/>
      <c r="M917" s="53"/>
      <c r="N917" s="53"/>
      <c r="O917" s="53"/>
      <c r="Q917" s="53"/>
      <c r="R917" s="53"/>
      <c r="S917" s="53"/>
      <c r="T917" s="53"/>
      <c r="U917" s="53"/>
      <c r="V917" s="53"/>
      <c r="W917" s="53"/>
      <c r="X917" s="53"/>
      <c r="Y917" s="53"/>
    </row>
    <row r="918" spans="1:25" ht="13.5" x14ac:dyDescent="0.25">
      <c r="A918" s="53"/>
      <c r="B918" s="53"/>
      <c r="C918" s="53"/>
      <c r="E918" s="53"/>
      <c r="F918" s="53"/>
      <c r="G918" s="53"/>
      <c r="M918" s="53"/>
      <c r="N918" s="53"/>
      <c r="O918" s="53"/>
      <c r="Q918" s="53"/>
      <c r="R918" s="53"/>
      <c r="S918" s="53"/>
      <c r="T918" s="53"/>
      <c r="U918" s="53"/>
      <c r="V918" s="53"/>
      <c r="W918" s="53"/>
      <c r="X918" s="53"/>
      <c r="Y918" s="53"/>
    </row>
    <row r="919" spans="1:25" ht="13.5" x14ac:dyDescent="0.25">
      <c r="A919" s="53"/>
      <c r="B919" s="53"/>
      <c r="C919" s="53"/>
      <c r="E919" s="53"/>
      <c r="F919" s="53"/>
      <c r="G919" s="53"/>
      <c r="M919" s="53"/>
      <c r="N919" s="53"/>
      <c r="O919" s="53"/>
      <c r="Q919" s="53"/>
      <c r="R919" s="53"/>
      <c r="S919" s="53"/>
      <c r="T919" s="53"/>
      <c r="U919" s="53"/>
      <c r="V919" s="53"/>
      <c r="W919" s="53"/>
      <c r="X919" s="53"/>
      <c r="Y919" s="53"/>
    </row>
    <row r="920" spans="1:25" ht="13.5" x14ac:dyDescent="0.25">
      <c r="A920" s="53"/>
      <c r="B920" s="53"/>
      <c r="C920" s="53"/>
      <c r="E920" s="53"/>
      <c r="F920" s="53"/>
      <c r="G920" s="53"/>
      <c r="M920" s="53"/>
      <c r="N920" s="53"/>
      <c r="O920" s="53"/>
      <c r="Q920" s="53"/>
      <c r="R920" s="53"/>
      <c r="S920" s="53"/>
      <c r="T920" s="53"/>
      <c r="U920" s="53"/>
      <c r="V920" s="53"/>
      <c r="W920" s="53"/>
      <c r="X920" s="53"/>
      <c r="Y920" s="53"/>
    </row>
    <row r="921" spans="1:25" ht="13.5" x14ac:dyDescent="0.25">
      <c r="A921" s="53"/>
      <c r="B921" s="53"/>
      <c r="C921" s="53"/>
      <c r="E921" s="53"/>
      <c r="F921" s="53"/>
      <c r="G921" s="53"/>
      <c r="M921" s="53"/>
      <c r="N921" s="53"/>
      <c r="O921" s="53"/>
      <c r="Q921" s="53"/>
      <c r="R921" s="53"/>
      <c r="S921" s="53"/>
      <c r="T921" s="53"/>
      <c r="U921" s="53"/>
      <c r="V921" s="53"/>
      <c r="W921" s="53"/>
      <c r="X921" s="53"/>
      <c r="Y921" s="53"/>
    </row>
    <row r="922" spans="1:25" ht="13.5" x14ac:dyDescent="0.25">
      <c r="A922" s="53"/>
      <c r="B922" s="53"/>
      <c r="C922" s="53"/>
      <c r="E922" s="53"/>
      <c r="F922" s="53"/>
      <c r="G922" s="53"/>
      <c r="M922" s="53"/>
      <c r="N922" s="53"/>
      <c r="O922" s="53"/>
      <c r="Q922" s="53"/>
      <c r="R922" s="53"/>
      <c r="S922" s="53"/>
      <c r="T922" s="53"/>
      <c r="U922" s="53"/>
      <c r="V922" s="53"/>
      <c r="W922" s="53"/>
      <c r="X922" s="53"/>
      <c r="Y922" s="53"/>
    </row>
    <row r="923" spans="1:25" ht="13.5" x14ac:dyDescent="0.25">
      <c r="A923" s="53"/>
      <c r="B923" s="53"/>
      <c r="C923" s="53"/>
      <c r="E923" s="53"/>
      <c r="F923" s="53"/>
      <c r="G923" s="53"/>
      <c r="M923" s="53"/>
      <c r="N923" s="53"/>
      <c r="O923" s="53"/>
      <c r="Q923" s="53"/>
      <c r="R923" s="53"/>
      <c r="S923" s="53"/>
      <c r="T923" s="53"/>
      <c r="U923" s="53"/>
      <c r="V923" s="53"/>
      <c r="W923" s="53"/>
      <c r="X923" s="53"/>
      <c r="Y923" s="53"/>
    </row>
    <row r="924" spans="1:25" ht="13.5" x14ac:dyDescent="0.25">
      <c r="A924" s="53"/>
      <c r="B924" s="53"/>
      <c r="C924" s="53"/>
      <c r="E924" s="53"/>
      <c r="F924" s="53"/>
      <c r="G924" s="53"/>
      <c r="M924" s="53"/>
      <c r="N924" s="53"/>
      <c r="O924" s="53"/>
      <c r="Q924" s="53"/>
      <c r="R924" s="53"/>
      <c r="S924" s="53"/>
      <c r="T924" s="53"/>
      <c r="U924" s="53"/>
      <c r="V924" s="53"/>
      <c r="W924" s="53"/>
      <c r="X924" s="53"/>
      <c r="Y924" s="53"/>
    </row>
    <row r="925" spans="1:25" ht="13.5" x14ac:dyDescent="0.25">
      <c r="A925" s="53"/>
      <c r="B925" s="53"/>
      <c r="C925" s="53"/>
      <c r="E925" s="53"/>
      <c r="F925" s="53"/>
      <c r="G925" s="53"/>
      <c r="M925" s="53"/>
      <c r="N925" s="53"/>
      <c r="O925" s="53"/>
      <c r="Q925" s="53"/>
      <c r="R925" s="53"/>
      <c r="S925" s="53"/>
      <c r="T925" s="53"/>
      <c r="U925" s="53"/>
      <c r="V925" s="53"/>
      <c r="W925" s="53"/>
      <c r="X925" s="53"/>
      <c r="Y925" s="53"/>
    </row>
    <row r="926" spans="1:25" ht="13.5" x14ac:dyDescent="0.25">
      <c r="A926" s="53"/>
      <c r="B926" s="53"/>
      <c r="C926" s="53"/>
      <c r="E926" s="53"/>
      <c r="F926" s="53"/>
      <c r="G926" s="53"/>
      <c r="M926" s="53"/>
      <c r="N926" s="53"/>
      <c r="O926" s="53"/>
      <c r="Q926" s="53"/>
      <c r="R926" s="53"/>
      <c r="S926" s="53"/>
      <c r="T926" s="53"/>
      <c r="U926" s="53"/>
      <c r="V926" s="53"/>
      <c r="W926" s="53"/>
      <c r="X926" s="53"/>
      <c r="Y926" s="53"/>
    </row>
    <row r="927" spans="1:25" ht="13.5" x14ac:dyDescent="0.25">
      <c r="A927" s="53"/>
      <c r="B927" s="53"/>
      <c r="C927" s="53"/>
      <c r="E927" s="53"/>
      <c r="F927" s="53"/>
      <c r="G927" s="53"/>
      <c r="M927" s="53"/>
      <c r="N927" s="53"/>
      <c r="O927" s="53"/>
      <c r="Q927" s="53"/>
      <c r="R927" s="53"/>
      <c r="S927" s="53"/>
      <c r="T927" s="53"/>
      <c r="U927" s="53"/>
      <c r="V927" s="53"/>
      <c r="W927" s="53"/>
      <c r="X927" s="53"/>
      <c r="Y927" s="53"/>
    </row>
    <row r="928" spans="1:25" ht="13.5" x14ac:dyDescent="0.25">
      <c r="A928" s="53"/>
      <c r="B928" s="53"/>
      <c r="C928" s="53"/>
      <c r="E928" s="53"/>
      <c r="F928" s="53"/>
      <c r="G928" s="53"/>
      <c r="M928" s="53"/>
      <c r="N928" s="53"/>
      <c r="O928" s="53"/>
      <c r="Q928" s="53"/>
      <c r="R928" s="53"/>
      <c r="S928" s="53"/>
      <c r="T928" s="53"/>
      <c r="U928" s="53"/>
      <c r="V928" s="53"/>
      <c r="W928" s="53"/>
      <c r="X928" s="53"/>
      <c r="Y928" s="53"/>
    </row>
    <row r="929" spans="1:25" ht="13.5" x14ac:dyDescent="0.25">
      <c r="A929" s="53"/>
      <c r="B929" s="53"/>
      <c r="C929" s="53"/>
      <c r="E929" s="53"/>
      <c r="F929" s="53"/>
      <c r="G929" s="53"/>
      <c r="M929" s="53"/>
      <c r="N929" s="53"/>
      <c r="O929" s="53"/>
      <c r="Q929" s="53"/>
      <c r="R929" s="53"/>
      <c r="S929" s="53"/>
      <c r="T929" s="53"/>
      <c r="U929" s="53"/>
      <c r="V929" s="53"/>
      <c r="W929" s="53"/>
      <c r="X929" s="53"/>
      <c r="Y929" s="53"/>
    </row>
    <row r="930" spans="1:25" ht="13.5" x14ac:dyDescent="0.25">
      <c r="A930" s="53"/>
      <c r="B930" s="53"/>
      <c r="C930" s="53"/>
      <c r="E930" s="53"/>
      <c r="F930" s="53"/>
      <c r="G930" s="53"/>
      <c r="M930" s="53"/>
      <c r="N930" s="53"/>
      <c r="O930" s="53"/>
      <c r="Q930" s="53"/>
      <c r="R930" s="53"/>
      <c r="S930" s="53"/>
      <c r="T930" s="53"/>
      <c r="U930" s="53"/>
      <c r="V930" s="53"/>
      <c r="W930" s="53"/>
      <c r="X930" s="53"/>
      <c r="Y930" s="53"/>
    </row>
    <row r="931" spans="1:25" ht="13.5" x14ac:dyDescent="0.25">
      <c r="A931" s="53"/>
      <c r="B931" s="53"/>
      <c r="C931" s="53"/>
      <c r="E931" s="53"/>
      <c r="F931" s="53"/>
      <c r="G931" s="53"/>
      <c r="M931" s="53"/>
      <c r="N931" s="53"/>
      <c r="O931" s="53"/>
      <c r="Q931" s="53"/>
      <c r="R931" s="53"/>
      <c r="S931" s="53"/>
      <c r="T931" s="53"/>
      <c r="U931" s="53"/>
      <c r="V931" s="53"/>
      <c r="W931" s="53"/>
      <c r="X931" s="53"/>
      <c r="Y931" s="53"/>
    </row>
    <row r="932" spans="1:25" ht="13.5" x14ac:dyDescent="0.25">
      <c r="A932" s="53"/>
      <c r="B932" s="53"/>
      <c r="C932" s="53"/>
      <c r="E932" s="53"/>
      <c r="F932" s="53"/>
      <c r="G932" s="53"/>
      <c r="M932" s="53"/>
      <c r="N932" s="53"/>
      <c r="O932" s="53"/>
      <c r="Q932" s="53"/>
      <c r="R932" s="53"/>
      <c r="S932" s="53"/>
      <c r="T932" s="53"/>
      <c r="U932" s="53"/>
      <c r="V932" s="53"/>
      <c r="W932" s="53"/>
      <c r="X932" s="53"/>
      <c r="Y932" s="53"/>
    </row>
    <row r="933" spans="1:25" ht="13.5" x14ac:dyDescent="0.25">
      <c r="A933" s="53"/>
      <c r="B933" s="53"/>
      <c r="C933" s="53"/>
      <c r="E933" s="53"/>
      <c r="F933" s="53"/>
      <c r="G933" s="53"/>
      <c r="M933" s="53"/>
      <c r="N933" s="53"/>
      <c r="O933" s="53"/>
      <c r="Q933" s="53"/>
      <c r="R933" s="53"/>
      <c r="S933" s="53"/>
      <c r="T933" s="53"/>
      <c r="U933" s="53"/>
      <c r="V933" s="53"/>
      <c r="W933" s="53"/>
      <c r="X933" s="53"/>
      <c r="Y933" s="53"/>
    </row>
    <row r="934" spans="1:25" ht="13.5" x14ac:dyDescent="0.25">
      <c r="A934" s="53"/>
      <c r="B934" s="53"/>
      <c r="C934" s="53"/>
      <c r="E934" s="53"/>
      <c r="F934" s="53"/>
      <c r="G934" s="53"/>
      <c r="M934" s="53"/>
      <c r="N934" s="53"/>
      <c r="O934" s="53"/>
      <c r="Q934" s="53"/>
      <c r="R934" s="53"/>
      <c r="S934" s="53"/>
      <c r="T934" s="53"/>
      <c r="U934" s="53"/>
      <c r="V934" s="53"/>
      <c r="W934" s="53"/>
      <c r="X934" s="53"/>
      <c r="Y934" s="53"/>
    </row>
    <row r="935" spans="1:25" ht="13.5" x14ac:dyDescent="0.25">
      <c r="A935" s="53"/>
      <c r="B935" s="53"/>
      <c r="C935" s="53"/>
      <c r="E935" s="53"/>
      <c r="F935" s="53"/>
      <c r="G935" s="53"/>
      <c r="M935" s="53"/>
      <c r="N935" s="53"/>
      <c r="O935" s="53"/>
      <c r="Q935" s="53"/>
      <c r="R935" s="53"/>
      <c r="S935" s="53"/>
      <c r="T935" s="53"/>
      <c r="U935" s="53"/>
      <c r="V935" s="53"/>
      <c r="W935" s="53"/>
      <c r="X935" s="53"/>
      <c r="Y935" s="53"/>
    </row>
    <row r="936" spans="1:25" ht="13.5" x14ac:dyDescent="0.25">
      <c r="A936" s="53"/>
      <c r="B936" s="53"/>
      <c r="C936" s="53"/>
      <c r="E936" s="53"/>
      <c r="F936" s="53"/>
      <c r="G936" s="53"/>
      <c r="M936" s="53"/>
      <c r="N936" s="53"/>
      <c r="O936" s="53"/>
      <c r="Q936" s="53"/>
      <c r="R936" s="53"/>
      <c r="S936" s="53"/>
      <c r="T936" s="53"/>
      <c r="U936" s="53"/>
      <c r="V936" s="53"/>
      <c r="W936" s="53"/>
      <c r="X936" s="53"/>
      <c r="Y936" s="53"/>
    </row>
    <row r="937" spans="1:25" ht="13.5" x14ac:dyDescent="0.25">
      <c r="A937" s="53"/>
      <c r="B937" s="53"/>
      <c r="C937" s="53"/>
      <c r="E937" s="53"/>
      <c r="F937" s="53"/>
      <c r="G937" s="53"/>
      <c r="M937" s="53"/>
      <c r="N937" s="53"/>
      <c r="O937" s="53"/>
      <c r="Q937" s="53"/>
      <c r="R937" s="53"/>
      <c r="S937" s="53"/>
      <c r="T937" s="53"/>
      <c r="U937" s="53"/>
      <c r="V937" s="53"/>
      <c r="W937" s="53"/>
      <c r="X937" s="53"/>
      <c r="Y937" s="53"/>
    </row>
    <row r="938" spans="1:25" ht="13.5" x14ac:dyDescent="0.25">
      <c r="A938" s="53"/>
      <c r="B938" s="53"/>
      <c r="C938" s="53"/>
      <c r="E938" s="53"/>
      <c r="F938" s="53"/>
      <c r="G938" s="53"/>
      <c r="M938" s="53"/>
      <c r="N938" s="53"/>
      <c r="O938" s="53"/>
      <c r="Q938" s="53"/>
      <c r="R938" s="53"/>
      <c r="S938" s="53"/>
      <c r="T938" s="53"/>
      <c r="U938" s="53"/>
      <c r="V938" s="53"/>
      <c r="W938" s="53"/>
      <c r="X938" s="53"/>
      <c r="Y938" s="53"/>
    </row>
    <row r="939" spans="1:25" ht="13.5" x14ac:dyDescent="0.25">
      <c r="A939" s="53"/>
      <c r="B939" s="53"/>
      <c r="C939" s="53"/>
      <c r="E939" s="53"/>
      <c r="F939" s="53"/>
      <c r="G939" s="53"/>
      <c r="M939" s="53"/>
      <c r="N939" s="53"/>
      <c r="O939" s="53"/>
      <c r="Q939" s="53"/>
      <c r="R939" s="53"/>
      <c r="S939" s="53"/>
      <c r="T939" s="53"/>
      <c r="U939" s="53"/>
      <c r="V939" s="53"/>
      <c r="W939" s="53"/>
      <c r="X939" s="53"/>
      <c r="Y939" s="53"/>
    </row>
    <row r="940" spans="1:25" ht="13.5" x14ac:dyDescent="0.25">
      <c r="A940" s="53"/>
      <c r="B940" s="53"/>
      <c r="C940" s="53"/>
      <c r="E940" s="53"/>
      <c r="F940" s="53"/>
      <c r="G940" s="53"/>
      <c r="M940" s="53"/>
      <c r="N940" s="53"/>
      <c r="O940" s="53"/>
      <c r="Q940" s="53"/>
      <c r="R940" s="53"/>
      <c r="S940" s="53"/>
      <c r="T940" s="53"/>
      <c r="U940" s="53"/>
      <c r="V940" s="53"/>
      <c r="W940" s="53"/>
      <c r="X940" s="53"/>
      <c r="Y940" s="53"/>
    </row>
    <row r="941" spans="1:25" ht="13.5" x14ac:dyDescent="0.25">
      <c r="A941" s="53"/>
      <c r="B941" s="53"/>
      <c r="C941" s="53"/>
      <c r="E941" s="53"/>
      <c r="F941" s="53"/>
      <c r="G941" s="53"/>
      <c r="M941" s="53"/>
      <c r="N941" s="53"/>
      <c r="O941" s="53"/>
      <c r="Q941" s="53"/>
      <c r="R941" s="53"/>
      <c r="S941" s="53"/>
      <c r="T941" s="53"/>
      <c r="U941" s="53"/>
      <c r="V941" s="53"/>
      <c r="W941" s="53"/>
      <c r="X941" s="53"/>
      <c r="Y941" s="53"/>
    </row>
    <row r="942" spans="1:25" ht="13.5" x14ac:dyDescent="0.25">
      <c r="A942" s="53"/>
      <c r="B942" s="53"/>
      <c r="C942" s="53"/>
      <c r="E942" s="53"/>
      <c r="F942" s="53"/>
      <c r="G942" s="53"/>
      <c r="M942" s="53"/>
      <c r="N942" s="53"/>
      <c r="O942" s="53"/>
      <c r="Q942" s="53"/>
      <c r="R942" s="53"/>
      <c r="S942" s="53"/>
      <c r="T942" s="53"/>
      <c r="U942" s="53"/>
      <c r="V942" s="53"/>
      <c r="W942" s="53"/>
      <c r="X942" s="53"/>
      <c r="Y942" s="53"/>
    </row>
    <row r="943" spans="1:25" ht="13.5" x14ac:dyDescent="0.25">
      <c r="A943" s="53"/>
      <c r="B943" s="53"/>
      <c r="C943" s="53"/>
      <c r="E943" s="53"/>
      <c r="F943" s="53"/>
      <c r="G943" s="53"/>
      <c r="M943" s="53"/>
      <c r="N943" s="53"/>
      <c r="O943" s="53"/>
      <c r="Q943" s="53"/>
      <c r="R943" s="53"/>
      <c r="S943" s="53"/>
      <c r="T943" s="53"/>
      <c r="U943" s="53"/>
      <c r="V943" s="53"/>
      <c r="W943" s="53"/>
      <c r="X943" s="53"/>
      <c r="Y943" s="53"/>
    </row>
    <row r="944" spans="1:25" ht="13.5" x14ac:dyDescent="0.25">
      <c r="A944" s="53"/>
      <c r="B944" s="53"/>
      <c r="C944" s="53"/>
      <c r="E944" s="53"/>
      <c r="F944" s="53"/>
      <c r="G944" s="53"/>
      <c r="M944" s="53"/>
      <c r="N944" s="53"/>
      <c r="O944" s="53"/>
      <c r="Q944" s="53"/>
      <c r="R944" s="53"/>
      <c r="S944" s="53"/>
      <c r="T944" s="53"/>
      <c r="U944" s="53"/>
      <c r="V944" s="53"/>
      <c r="W944" s="53"/>
      <c r="X944" s="53"/>
      <c r="Y944" s="53"/>
    </row>
    <row r="945" spans="1:25" ht="13.5" x14ac:dyDescent="0.25">
      <c r="A945" s="53"/>
      <c r="B945" s="53"/>
      <c r="C945" s="53"/>
      <c r="E945" s="53"/>
      <c r="F945" s="53"/>
      <c r="G945" s="53"/>
      <c r="M945" s="53"/>
      <c r="N945" s="53"/>
      <c r="O945" s="53"/>
      <c r="Q945" s="53"/>
      <c r="R945" s="53"/>
      <c r="S945" s="53"/>
      <c r="T945" s="53"/>
      <c r="U945" s="53"/>
      <c r="V945" s="53"/>
      <c r="W945" s="53"/>
      <c r="X945" s="53"/>
      <c r="Y945" s="53"/>
    </row>
    <row r="946" spans="1:25" ht="13.5" x14ac:dyDescent="0.25">
      <c r="A946" s="53"/>
      <c r="B946" s="53"/>
      <c r="C946" s="53"/>
      <c r="E946" s="53"/>
      <c r="F946" s="53"/>
      <c r="G946" s="53"/>
      <c r="M946" s="53"/>
      <c r="N946" s="53"/>
      <c r="O946" s="53"/>
      <c r="Q946" s="53"/>
      <c r="R946" s="53"/>
      <c r="S946" s="53"/>
      <c r="T946" s="53"/>
      <c r="U946" s="53"/>
      <c r="V946" s="53"/>
      <c r="W946" s="53"/>
      <c r="X946" s="53"/>
      <c r="Y946" s="53"/>
    </row>
    <row r="947" spans="1:25" ht="13.5" x14ac:dyDescent="0.25">
      <c r="A947" s="53"/>
      <c r="B947" s="53"/>
      <c r="C947" s="53"/>
      <c r="E947" s="53"/>
      <c r="F947" s="53"/>
      <c r="G947" s="53"/>
      <c r="M947" s="53"/>
      <c r="N947" s="53"/>
      <c r="O947" s="53"/>
      <c r="Q947" s="53"/>
      <c r="R947" s="53"/>
      <c r="S947" s="53"/>
      <c r="T947" s="53"/>
      <c r="U947" s="53"/>
      <c r="V947" s="53"/>
      <c r="W947" s="53"/>
      <c r="X947" s="53"/>
      <c r="Y947" s="53"/>
    </row>
    <row r="948" spans="1:25" ht="13.5" x14ac:dyDescent="0.25">
      <c r="A948" s="53"/>
      <c r="B948" s="53"/>
      <c r="C948" s="53"/>
      <c r="E948" s="53"/>
      <c r="F948" s="53"/>
      <c r="G948" s="53"/>
      <c r="M948" s="53"/>
      <c r="N948" s="53"/>
      <c r="O948" s="53"/>
      <c r="Q948" s="53"/>
      <c r="R948" s="53"/>
      <c r="S948" s="53"/>
      <c r="T948" s="53"/>
      <c r="U948" s="53"/>
      <c r="V948" s="53"/>
      <c r="W948" s="53"/>
      <c r="X948" s="53"/>
      <c r="Y948" s="53"/>
    </row>
    <row r="949" spans="1:25" ht="13.5" x14ac:dyDescent="0.25">
      <c r="A949" s="53"/>
      <c r="B949" s="53"/>
      <c r="C949" s="53"/>
      <c r="E949" s="53"/>
      <c r="F949" s="53"/>
      <c r="G949" s="53"/>
      <c r="M949" s="53"/>
      <c r="N949" s="53"/>
      <c r="O949" s="53"/>
      <c r="Q949" s="53"/>
      <c r="R949" s="53"/>
      <c r="S949" s="53"/>
      <c r="T949" s="53"/>
      <c r="U949" s="53"/>
      <c r="V949" s="53"/>
      <c r="W949" s="53"/>
      <c r="X949" s="53"/>
      <c r="Y949" s="53"/>
    </row>
    <row r="950" spans="1:25" ht="13.5" x14ac:dyDescent="0.25">
      <c r="A950" s="53"/>
      <c r="B950" s="53"/>
      <c r="C950" s="53"/>
      <c r="E950" s="53"/>
      <c r="F950" s="53"/>
      <c r="G950" s="53"/>
      <c r="M950" s="53"/>
      <c r="N950" s="53"/>
      <c r="O950" s="53"/>
      <c r="Q950" s="53"/>
      <c r="R950" s="53"/>
      <c r="S950" s="53"/>
      <c r="T950" s="53"/>
      <c r="U950" s="53"/>
      <c r="V950" s="53"/>
      <c r="W950" s="53"/>
      <c r="X950" s="53"/>
      <c r="Y950" s="53"/>
    </row>
    <row r="951" spans="1:25" ht="13.5" x14ac:dyDescent="0.25">
      <c r="A951" s="53"/>
      <c r="B951" s="53"/>
      <c r="C951" s="53"/>
      <c r="E951" s="53"/>
      <c r="F951" s="53"/>
      <c r="G951" s="53"/>
      <c r="M951" s="53"/>
      <c r="N951" s="53"/>
      <c r="O951" s="53"/>
      <c r="Q951" s="53"/>
      <c r="R951" s="53"/>
      <c r="S951" s="53"/>
      <c r="T951" s="53"/>
      <c r="U951" s="53"/>
      <c r="V951" s="53"/>
      <c r="W951" s="53"/>
      <c r="X951" s="53"/>
      <c r="Y951" s="53"/>
    </row>
    <row r="952" spans="1:25" ht="13.5" x14ac:dyDescent="0.25">
      <c r="A952" s="53"/>
      <c r="B952" s="53"/>
      <c r="C952" s="53"/>
      <c r="E952" s="53"/>
      <c r="F952" s="53"/>
      <c r="G952" s="53"/>
      <c r="M952" s="53"/>
      <c r="N952" s="53"/>
      <c r="O952" s="53"/>
      <c r="Q952" s="53"/>
      <c r="R952" s="53"/>
      <c r="S952" s="53"/>
      <c r="T952" s="53"/>
      <c r="U952" s="53"/>
      <c r="V952" s="53"/>
      <c r="W952" s="53"/>
      <c r="X952" s="53"/>
      <c r="Y952" s="53"/>
    </row>
    <row r="953" spans="1:25" ht="13.5" x14ac:dyDescent="0.25">
      <c r="A953" s="53"/>
      <c r="B953" s="53"/>
      <c r="C953" s="53"/>
      <c r="E953" s="53"/>
      <c r="F953" s="53"/>
      <c r="G953" s="53"/>
      <c r="M953" s="53"/>
      <c r="N953" s="53"/>
      <c r="O953" s="53"/>
      <c r="Q953" s="53"/>
      <c r="R953" s="53"/>
      <c r="S953" s="53"/>
      <c r="T953" s="53"/>
      <c r="U953" s="53"/>
      <c r="V953" s="53"/>
      <c r="W953" s="53"/>
      <c r="X953" s="53"/>
      <c r="Y953" s="53"/>
    </row>
    <row r="954" spans="1:25" ht="13.5" x14ac:dyDescent="0.25">
      <c r="A954" s="53"/>
      <c r="B954" s="53"/>
      <c r="C954" s="53"/>
      <c r="E954" s="53"/>
      <c r="F954" s="53"/>
      <c r="G954" s="53"/>
      <c r="M954" s="53"/>
      <c r="N954" s="53"/>
      <c r="O954" s="53"/>
      <c r="Q954" s="53"/>
      <c r="R954" s="53"/>
      <c r="S954" s="53"/>
      <c r="T954" s="53"/>
      <c r="U954" s="53"/>
      <c r="V954" s="53"/>
      <c r="W954" s="53"/>
      <c r="X954" s="53"/>
      <c r="Y954" s="53"/>
    </row>
    <row r="955" spans="1:25" ht="13.5" x14ac:dyDescent="0.25">
      <c r="A955" s="53"/>
      <c r="B955" s="53"/>
      <c r="C955" s="53"/>
      <c r="E955" s="53"/>
      <c r="F955" s="53"/>
      <c r="G955" s="53"/>
      <c r="M955" s="53"/>
      <c r="N955" s="53"/>
      <c r="O955" s="53"/>
      <c r="Q955" s="53"/>
      <c r="R955" s="53"/>
      <c r="S955" s="53"/>
      <c r="T955" s="53"/>
      <c r="U955" s="53"/>
      <c r="V955" s="53"/>
      <c r="W955" s="53"/>
      <c r="X955" s="53"/>
      <c r="Y955" s="53"/>
    </row>
    <row r="956" spans="1:25" ht="13.5" x14ac:dyDescent="0.25">
      <c r="A956" s="53"/>
      <c r="B956" s="53"/>
      <c r="C956" s="53"/>
      <c r="E956" s="53"/>
      <c r="F956" s="53"/>
      <c r="G956" s="53"/>
      <c r="M956" s="53"/>
      <c r="N956" s="53"/>
      <c r="O956" s="53"/>
      <c r="Q956" s="53"/>
      <c r="R956" s="53"/>
      <c r="S956" s="53"/>
      <c r="T956" s="53"/>
      <c r="U956" s="53"/>
      <c r="V956" s="53"/>
      <c r="W956" s="53"/>
      <c r="X956" s="53"/>
      <c r="Y956" s="53"/>
    </row>
    <row r="957" spans="1:25" ht="13.5" x14ac:dyDescent="0.25">
      <c r="A957" s="53"/>
      <c r="B957" s="53"/>
      <c r="C957" s="53"/>
      <c r="E957" s="53"/>
      <c r="F957" s="53"/>
      <c r="G957" s="53"/>
      <c r="M957" s="53"/>
      <c r="N957" s="53"/>
      <c r="O957" s="53"/>
      <c r="Q957" s="53"/>
      <c r="R957" s="53"/>
      <c r="S957" s="53"/>
      <c r="T957" s="53"/>
      <c r="U957" s="53"/>
      <c r="V957" s="53"/>
      <c r="W957" s="53"/>
      <c r="X957" s="53"/>
      <c r="Y957" s="53"/>
    </row>
    <row r="958" spans="1:25" ht="13.5" x14ac:dyDescent="0.25">
      <c r="A958" s="53"/>
      <c r="B958" s="53"/>
      <c r="C958" s="53"/>
      <c r="E958" s="53"/>
      <c r="F958" s="53"/>
      <c r="G958" s="53"/>
      <c r="M958" s="53"/>
      <c r="N958" s="53"/>
      <c r="O958" s="53"/>
      <c r="Q958" s="53"/>
      <c r="R958" s="53"/>
      <c r="S958" s="53"/>
      <c r="T958" s="53"/>
      <c r="U958" s="53"/>
      <c r="V958" s="53"/>
      <c r="W958" s="53"/>
      <c r="X958" s="53"/>
      <c r="Y958" s="53"/>
    </row>
    <row r="959" spans="1:25" ht="13.5" x14ac:dyDescent="0.25">
      <c r="A959" s="53"/>
      <c r="B959" s="53"/>
      <c r="C959" s="53"/>
      <c r="E959" s="53"/>
      <c r="F959" s="53"/>
      <c r="G959" s="53"/>
      <c r="M959" s="53"/>
      <c r="N959" s="53"/>
      <c r="O959" s="53"/>
      <c r="Q959" s="53"/>
      <c r="R959" s="53"/>
      <c r="S959" s="53"/>
      <c r="T959" s="53"/>
      <c r="U959" s="53"/>
      <c r="V959" s="53"/>
      <c r="W959" s="53"/>
      <c r="X959" s="53"/>
      <c r="Y959" s="53"/>
    </row>
    <row r="960" spans="1:25" ht="13.5" x14ac:dyDescent="0.25">
      <c r="A960" s="53"/>
      <c r="B960" s="53"/>
      <c r="C960" s="53"/>
      <c r="E960" s="53"/>
      <c r="F960" s="53"/>
      <c r="G960" s="53"/>
      <c r="M960" s="53"/>
      <c r="N960" s="53"/>
      <c r="O960" s="53"/>
      <c r="Q960" s="53"/>
      <c r="R960" s="53"/>
      <c r="S960" s="53"/>
      <c r="T960" s="53"/>
      <c r="U960" s="53"/>
      <c r="V960" s="53"/>
      <c r="W960" s="53"/>
      <c r="X960" s="53"/>
      <c r="Y960" s="53"/>
    </row>
    <row r="961" spans="1:25" ht="13.5" x14ac:dyDescent="0.25">
      <c r="A961" s="53"/>
      <c r="B961" s="53"/>
      <c r="C961" s="53"/>
      <c r="E961" s="53"/>
      <c r="F961" s="53"/>
      <c r="G961" s="53"/>
      <c r="M961" s="53"/>
      <c r="N961" s="53"/>
      <c r="O961" s="53"/>
      <c r="Q961" s="53"/>
      <c r="R961" s="53"/>
      <c r="S961" s="53"/>
      <c r="T961" s="53"/>
      <c r="U961" s="53"/>
      <c r="V961" s="53"/>
      <c r="W961" s="53"/>
      <c r="X961" s="53"/>
      <c r="Y961" s="53"/>
    </row>
    <row r="962" spans="1:25" ht="13.5" x14ac:dyDescent="0.25">
      <c r="A962" s="53"/>
      <c r="B962" s="53"/>
      <c r="C962" s="53"/>
      <c r="E962" s="53"/>
      <c r="F962" s="53"/>
      <c r="G962" s="53"/>
      <c r="M962" s="53"/>
      <c r="N962" s="53"/>
      <c r="O962" s="53"/>
      <c r="Q962" s="53"/>
      <c r="R962" s="53"/>
      <c r="S962" s="53"/>
      <c r="T962" s="53"/>
      <c r="U962" s="53"/>
      <c r="V962" s="53"/>
      <c r="W962" s="53"/>
      <c r="X962" s="53"/>
      <c r="Y962" s="53"/>
    </row>
    <row r="963" spans="1:25" ht="13.5" x14ac:dyDescent="0.25">
      <c r="A963" s="53"/>
      <c r="B963" s="53"/>
      <c r="C963" s="53"/>
      <c r="E963" s="53"/>
      <c r="F963" s="53"/>
      <c r="G963" s="53"/>
      <c r="M963" s="53"/>
      <c r="N963" s="53"/>
      <c r="O963" s="53"/>
      <c r="Q963" s="53"/>
      <c r="R963" s="53"/>
      <c r="S963" s="53"/>
      <c r="T963" s="53"/>
      <c r="U963" s="53"/>
      <c r="V963" s="53"/>
      <c r="W963" s="53"/>
      <c r="X963" s="53"/>
      <c r="Y963" s="53"/>
    </row>
    <row r="964" spans="1:25" ht="13.5" x14ac:dyDescent="0.25">
      <c r="A964" s="53"/>
      <c r="B964" s="53"/>
      <c r="C964" s="53"/>
      <c r="E964" s="53"/>
      <c r="F964" s="53"/>
      <c r="G964" s="53"/>
      <c r="M964" s="53"/>
      <c r="N964" s="53"/>
      <c r="O964" s="53"/>
      <c r="Q964" s="53"/>
      <c r="R964" s="53"/>
      <c r="S964" s="53"/>
      <c r="T964" s="53"/>
      <c r="U964" s="53"/>
      <c r="V964" s="53"/>
      <c r="W964" s="53"/>
      <c r="X964" s="53"/>
      <c r="Y964" s="53"/>
    </row>
    <row r="965" spans="1:25" ht="13.5" x14ac:dyDescent="0.25">
      <c r="A965" s="53"/>
      <c r="B965" s="53"/>
      <c r="C965" s="53"/>
      <c r="E965" s="53"/>
      <c r="F965" s="53"/>
      <c r="G965" s="53"/>
      <c r="M965" s="53"/>
      <c r="N965" s="53"/>
      <c r="O965" s="53"/>
      <c r="Q965" s="53"/>
      <c r="R965" s="53"/>
      <c r="S965" s="53"/>
      <c r="T965" s="53"/>
      <c r="U965" s="53"/>
      <c r="V965" s="53"/>
      <c r="W965" s="53"/>
      <c r="X965" s="53"/>
      <c r="Y965" s="53"/>
    </row>
    <row r="966" spans="1:25" ht="13.5" x14ac:dyDescent="0.25">
      <c r="A966" s="53"/>
      <c r="B966" s="53"/>
      <c r="C966" s="53"/>
      <c r="E966" s="53"/>
      <c r="F966" s="53"/>
      <c r="G966" s="53"/>
      <c r="M966" s="53"/>
      <c r="N966" s="53"/>
      <c r="O966" s="53"/>
      <c r="Q966" s="53"/>
      <c r="R966" s="53"/>
      <c r="S966" s="53"/>
      <c r="T966" s="53"/>
      <c r="U966" s="53"/>
      <c r="V966" s="53"/>
      <c r="W966" s="53"/>
      <c r="X966" s="53"/>
      <c r="Y966" s="53"/>
    </row>
    <row r="967" spans="1:25" ht="13.5" x14ac:dyDescent="0.25">
      <c r="A967" s="53"/>
      <c r="B967" s="53"/>
      <c r="C967" s="53"/>
      <c r="E967" s="53"/>
      <c r="F967" s="53"/>
      <c r="G967" s="53"/>
      <c r="M967" s="53"/>
      <c r="N967" s="53"/>
      <c r="O967" s="53"/>
      <c r="Q967" s="53"/>
      <c r="R967" s="53"/>
      <c r="S967" s="53"/>
      <c r="T967" s="53"/>
      <c r="U967" s="53"/>
      <c r="V967" s="53"/>
      <c r="W967" s="53"/>
      <c r="X967" s="53"/>
      <c r="Y967" s="53"/>
    </row>
    <row r="968" spans="1:25" ht="13.5" x14ac:dyDescent="0.25">
      <c r="A968" s="53"/>
      <c r="B968" s="53"/>
      <c r="C968" s="53"/>
      <c r="E968" s="53"/>
      <c r="F968" s="53"/>
      <c r="G968" s="53"/>
      <c r="M968" s="53"/>
      <c r="N968" s="53"/>
      <c r="O968" s="53"/>
      <c r="Q968" s="53"/>
      <c r="R968" s="53"/>
      <c r="S968" s="53"/>
      <c r="T968" s="53"/>
      <c r="U968" s="53"/>
      <c r="V968" s="53"/>
      <c r="W968" s="53"/>
      <c r="X968" s="53"/>
      <c r="Y968" s="53"/>
    </row>
    <row r="969" spans="1:25" ht="13.5" x14ac:dyDescent="0.25">
      <c r="A969" s="53"/>
      <c r="B969" s="53"/>
      <c r="C969" s="53"/>
      <c r="E969" s="53"/>
      <c r="F969" s="53"/>
      <c r="G969" s="53"/>
      <c r="M969" s="53"/>
      <c r="N969" s="53"/>
      <c r="O969" s="53"/>
      <c r="Q969" s="53"/>
      <c r="R969" s="53"/>
      <c r="S969" s="53"/>
      <c r="T969" s="53"/>
      <c r="U969" s="53"/>
      <c r="V969" s="53"/>
      <c r="W969" s="53"/>
      <c r="X969" s="53"/>
      <c r="Y969" s="53"/>
    </row>
    <row r="970" spans="1:25" ht="13.5" x14ac:dyDescent="0.25">
      <c r="A970" s="53"/>
      <c r="B970" s="53"/>
      <c r="C970" s="53"/>
      <c r="E970" s="53"/>
      <c r="F970" s="53"/>
      <c r="G970" s="53"/>
      <c r="M970" s="53"/>
      <c r="N970" s="53"/>
      <c r="O970" s="53"/>
      <c r="Q970" s="53"/>
      <c r="R970" s="53"/>
      <c r="S970" s="53"/>
      <c r="T970" s="53"/>
      <c r="U970" s="53"/>
      <c r="V970" s="53"/>
      <c r="W970" s="53"/>
      <c r="X970" s="53"/>
      <c r="Y970" s="53"/>
    </row>
    <row r="971" spans="1:25" ht="13.5" x14ac:dyDescent="0.25">
      <c r="A971" s="53"/>
      <c r="B971" s="53"/>
      <c r="C971" s="53"/>
      <c r="E971" s="53"/>
      <c r="F971" s="53"/>
      <c r="G971" s="53"/>
      <c r="M971" s="53"/>
      <c r="N971" s="53"/>
      <c r="O971" s="53"/>
      <c r="Q971" s="53"/>
      <c r="R971" s="53"/>
      <c r="S971" s="53"/>
      <c r="T971" s="53"/>
      <c r="U971" s="53"/>
      <c r="V971" s="53"/>
      <c r="W971" s="53"/>
      <c r="X971" s="53"/>
      <c r="Y971" s="53"/>
    </row>
    <row r="972" spans="1:25" ht="13.5" x14ac:dyDescent="0.25">
      <c r="A972" s="53"/>
      <c r="B972" s="53"/>
      <c r="C972" s="53"/>
      <c r="E972" s="53"/>
      <c r="F972" s="53"/>
      <c r="G972" s="53"/>
      <c r="M972" s="53"/>
      <c r="N972" s="53"/>
      <c r="O972" s="53"/>
      <c r="Q972" s="53"/>
      <c r="R972" s="53"/>
      <c r="S972" s="53"/>
      <c r="T972" s="53"/>
      <c r="U972" s="53"/>
      <c r="V972" s="53"/>
      <c r="W972" s="53"/>
      <c r="X972" s="53"/>
      <c r="Y972" s="53"/>
    </row>
    <row r="973" spans="1:25" ht="13.5" x14ac:dyDescent="0.25">
      <c r="A973" s="53"/>
      <c r="B973" s="53"/>
      <c r="C973" s="53"/>
      <c r="E973" s="53"/>
      <c r="F973" s="53"/>
      <c r="G973" s="53"/>
      <c r="M973" s="53"/>
      <c r="N973" s="53"/>
      <c r="O973" s="53"/>
      <c r="Q973" s="53"/>
      <c r="R973" s="53"/>
      <c r="S973" s="53"/>
      <c r="T973" s="53"/>
      <c r="U973" s="53"/>
      <c r="V973" s="53"/>
      <c r="W973" s="53"/>
      <c r="X973" s="53"/>
      <c r="Y973" s="53"/>
    </row>
    <row r="974" spans="1:25" ht="13.5" x14ac:dyDescent="0.25">
      <c r="A974" s="53"/>
      <c r="B974" s="53"/>
      <c r="C974" s="53"/>
      <c r="E974" s="53"/>
      <c r="F974" s="53"/>
      <c r="G974" s="53"/>
      <c r="M974" s="53"/>
      <c r="N974" s="53"/>
      <c r="O974" s="53"/>
      <c r="Q974" s="53"/>
      <c r="R974" s="53"/>
      <c r="S974" s="53"/>
      <c r="T974" s="53"/>
      <c r="U974" s="53"/>
      <c r="V974" s="53"/>
      <c r="W974" s="53"/>
      <c r="X974" s="53"/>
      <c r="Y974" s="53"/>
    </row>
    <row r="975" spans="1:25" ht="13.5" x14ac:dyDescent="0.25">
      <c r="A975" s="53"/>
      <c r="B975" s="53"/>
      <c r="C975" s="53"/>
      <c r="E975" s="53"/>
      <c r="F975" s="53"/>
      <c r="G975" s="53"/>
      <c r="M975" s="53"/>
      <c r="N975" s="53"/>
      <c r="O975" s="53"/>
      <c r="Q975" s="53"/>
      <c r="R975" s="53"/>
      <c r="S975" s="53"/>
      <c r="T975" s="53"/>
      <c r="U975" s="53"/>
      <c r="V975" s="53"/>
      <c r="W975" s="53"/>
      <c r="X975" s="53"/>
      <c r="Y975" s="53"/>
    </row>
    <row r="976" spans="1:25" ht="13.5" x14ac:dyDescent="0.25">
      <c r="A976" s="53"/>
      <c r="B976" s="53"/>
      <c r="C976" s="53"/>
      <c r="E976" s="53"/>
      <c r="F976" s="53"/>
      <c r="G976" s="53"/>
      <c r="M976" s="53"/>
      <c r="N976" s="53"/>
      <c r="O976" s="53"/>
      <c r="Q976" s="53"/>
      <c r="R976" s="53"/>
      <c r="S976" s="53"/>
      <c r="T976" s="53"/>
      <c r="U976" s="53"/>
      <c r="V976" s="53"/>
      <c r="W976" s="53"/>
      <c r="X976" s="53"/>
      <c r="Y976" s="53"/>
    </row>
    <row r="977" spans="1:25" ht="13.5" x14ac:dyDescent="0.25">
      <c r="A977" s="53"/>
      <c r="B977" s="53"/>
      <c r="C977" s="53"/>
      <c r="E977" s="53"/>
      <c r="F977" s="53"/>
      <c r="G977" s="53"/>
      <c r="M977" s="53"/>
      <c r="N977" s="53"/>
      <c r="O977" s="53"/>
      <c r="Q977" s="53"/>
      <c r="R977" s="53"/>
      <c r="S977" s="53"/>
      <c r="T977" s="53"/>
      <c r="U977" s="53"/>
      <c r="V977" s="53"/>
      <c r="W977" s="53"/>
      <c r="X977" s="53"/>
      <c r="Y977" s="53"/>
    </row>
    <row r="978" spans="1:25" ht="13.5" x14ac:dyDescent="0.25">
      <c r="A978" s="53"/>
      <c r="B978" s="53"/>
      <c r="C978" s="53"/>
      <c r="E978" s="53"/>
      <c r="F978" s="53"/>
      <c r="G978" s="53"/>
      <c r="M978" s="53"/>
      <c r="N978" s="53"/>
      <c r="O978" s="53"/>
      <c r="Q978" s="53"/>
      <c r="R978" s="53"/>
      <c r="S978" s="53"/>
      <c r="T978" s="53"/>
      <c r="U978" s="53"/>
      <c r="V978" s="53"/>
      <c r="W978" s="53"/>
      <c r="X978" s="53"/>
      <c r="Y978" s="53"/>
    </row>
    <row r="979" spans="1:25" ht="13.5" x14ac:dyDescent="0.25">
      <c r="A979" s="53"/>
      <c r="B979" s="53"/>
      <c r="C979" s="53"/>
      <c r="E979" s="53"/>
      <c r="F979" s="53"/>
      <c r="G979" s="53"/>
      <c r="M979" s="53"/>
      <c r="N979" s="53"/>
      <c r="O979" s="53"/>
      <c r="Q979" s="53"/>
      <c r="R979" s="53"/>
      <c r="S979" s="53"/>
      <c r="T979" s="53"/>
      <c r="U979" s="53"/>
      <c r="V979" s="53"/>
      <c r="W979" s="53"/>
      <c r="X979" s="53"/>
      <c r="Y979" s="53"/>
    </row>
    <row r="980" spans="1:25" ht="13.5" x14ac:dyDescent="0.25">
      <c r="A980" s="53"/>
      <c r="B980" s="53"/>
      <c r="C980" s="53"/>
      <c r="E980" s="53"/>
      <c r="F980" s="53"/>
      <c r="G980" s="53"/>
      <c r="M980" s="53"/>
      <c r="N980" s="53"/>
      <c r="O980" s="53"/>
      <c r="Q980" s="53"/>
      <c r="R980" s="53"/>
      <c r="S980" s="53"/>
      <c r="T980" s="53"/>
      <c r="U980" s="53"/>
      <c r="V980" s="53"/>
      <c r="W980" s="53"/>
      <c r="X980" s="53"/>
      <c r="Y980" s="53"/>
    </row>
    <row r="981" spans="1:25" ht="13.5" x14ac:dyDescent="0.25">
      <c r="A981" s="53"/>
      <c r="B981" s="53"/>
      <c r="C981" s="53"/>
      <c r="E981" s="53"/>
      <c r="F981" s="53"/>
      <c r="G981" s="53"/>
      <c r="M981" s="53"/>
      <c r="N981" s="53"/>
      <c r="O981" s="53"/>
      <c r="Q981" s="53"/>
      <c r="R981" s="53"/>
      <c r="S981" s="53"/>
      <c r="T981" s="53"/>
      <c r="U981" s="53"/>
      <c r="V981" s="53"/>
      <c r="W981" s="53"/>
      <c r="X981" s="53"/>
      <c r="Y981" s="53"/>
    </row>
    <row r="982" spans="1:25" ht="13.5" x14ac:dyDescent="0.25">
      <c r="A982" s="53"/>
      <c r="B982" s="53"/>
      <c r="C982" s="53"/>
      <c r="E982" s="53"/>
      <c r="F982" s="53"/>
      <c r="G982" s="53"/>
      <c r="M982" s="53"/>
      <c r="N982" s="53"/>
      <c r="O982" s="53"/>
      <c r="Q982" s="53"/>
      <c r="R982" s="53"/>
      <c r="S982" s="53"/>
      <c r="T982" s="53"/>
      <c r="U982" s="53"/>
      <c r="V982" s="53"/>
      <c r="W982" s="53"/>
      <c r="X982" s="53"/>
      <c r="Y982" s="53"/>
    </row>
    <row r="983" spans="1:25" ht="13.5" x14ac:dyDescent="0.25">
      <c r="A983" s="53"/>
      <c r="B983" s="53"/>
      <c r="C983" s="53"/>
      <c r="E983" s="53"/>
      <c r="F983" s="53"/>
      <c r="G983" s="53"/>
      <c r="M983" s="53"/>
      <c r="N983" s="53"/>
      <c r="O983" s="53"/>
      <c r="Q983" s="53"/>
      <c r="R983" s="53"/>
      <c r="S983" s="53"/>
      <c r="T983" s="53"/>
      <c r="U983" s="53"/>
      <c r="V983" s="53"/>
      <c r="W983" s="53"/>
      <c r="X983" s="53"/>
      <c r="Y983" s="53"/>
    </row>
    <row r="984" spans="1:25" ht="13.5" x14ac:dyDescent="0.25">
      <c r="A984" s="53"/>
      <c r="B984" s="53"/>
      <c r="C984" s="53"/>
      <c r="E984" s="53"/>
      <c r="F984" s="53"/>
      <c r="G984" s="53"/>
      <c r="M984" s="53"/>
      <c r="N984" s="53"/>
      <c r="O984" s="53"/>
      <c r="Q984" s="53"/>
      <c r="R984" s="53"/>
      <c r="S984" s="53"/>
      <c r="T984" s="53"/>
      <c r="U984" s="53"/>
      <c r="V984" s="53"/>
      <c r="W984" s="53"/>
      <c r="X984" s="53"/>
      <c r="Y984" s="53"/>
    </row>
    <row r="985" spans="1:25" ht="13.5" x14ac:dyDescent="0.25">
      <c r="A985" s="53"/>
      <c r="B985" s="53"/>
      <c r="C985" s="53"/>
      <c r="E985" s="53"/>
      <c r="F985" s="53"/>
      <c r="G985" s="53"/>
      <c r="M985" s="53"/>
      <c r="N985" s="53"/>
      <c r="O985" s="53"/>
      <c r="Q985" s="53"/>
      <c r="R985" s="53"/>
      <c r="S985" s="53"/>
      <c r="T985" s="53"/>
      <c r="U985" s="53"/>
      <c r="V985" s="53"/>
      <c r="W985" s="53"/>
      <c r="X985" s="53"/>
      <c r="Y985" s="53"/>
    </row>
    <row r="986" spans="1:25" ht="13.5" x14ac:dyDescent="0.25">
      <c r="A986" s="53"/>
      <c r="B986" s="53"/>
      <c r="C986" s="53"/>
      <c r="E986" s="53"/>
      <c r="F986" s="53"/>
      <c r="G986" s="53"/>
      <c r="M986" s="53"/>
      <c r="N986" s="53"/>
      <c r="O986" s="53"/>
      <c r="Q986" s="53"/>
      <c r="R986" s="53"/>
      <c r="S986" s="53"/>
      <c r="T986" s="53"/>
      <c r="U986" s="53"/>
      <c r="V986" s="53"/>
      <c r="W986" s="53"/>
      <c r="X986" s="53"/>
      <c r="Y986" s="53"/>
    </row>
    <row r="987" spans="1:25" ht="13.5" x14ac:dyDescent="0.25">
      <c r="A987" s="53"/>
      <c r="B987" s="53"/>
      <c r="C987" s="53"/>
      <c r="E987" s="53"/>
      <c r="F987" s="53"/>
      <c r="G987" s="53"/>
      <c r="M987" s="53"/>
      <c r="N987" s="53"/>
      <c r="O987" s="53"/>
      <c r="Q987" s="53"/>
      <c r="R987" s="53"/>
      <c r="S987" s="53"/>
      <c r="T987" s="53"/>
      <c r="U987" s="53"/>
      <c r="V987" s="53"/>
      <c r="W987" s="53"/>
      <c r="X987" s="53"/>
      <c r="Y987" s="53"/>
    </row>
    <row r="988" spans="1:25" ht="13.5" x14ac:dyDescent="0.25">
      <c r="A988" s="53"/>
      <c r="B988" s="53"/>
      <c r="C988" s="53"/>
      <c r="E988" s="53"/>
      <c r="F988" s="53"/>
      <c r="G988" s="53"/>
      <c r="M988" s="53"/>
      <c r="N988" s="53"/>
      <c r="O988" s="53"/>
      <c r="Q988" s="53"/>
      <c r="R988" s="53"/>
      <c r="S988" s="53"/>
      <c r="T988" s="53"/>
      <c r="U988" s="53"/>
      <c r="V988" s="53"/>
      <c r="W988" s="53"/>
      <c r="X988" s="53"/>
      <c r="Y988" s="53"/>
    </row>
    <row r="989" spans="1:25" ht="13.5" x14ac:dyDescent="0.25">
      <c r="A989" s="53"/>
      <c r="B989" s="53"/>
      <c r="C989" s="53"/>
      <c r="E989" s="53"/>
      <c r="F989" s="53"/>
      <c r="G989" s="53"/>
      <c r="M989" s="53"/>
      <c r="N989" s="53"/>
      <c r="O989" s="53"/>
      <c r="Q989" s="53"/>
      <c r="R989" s="53"/>
      <c r="S989" s="53"/>
      <c r="T989" s="53"/>
      <c r="U989" s="53"/>
      <c r="V989" s="53"/>
      <c r="W989" s="53"/>
      <c r="X989" s="53"/>
      <c r="Y989" s="53"/>
    </row>
    <row r="990" spans="1:25" ht="13.5" x14ac:dyDescent="0.25">
      <c r="A990" s="53"/>
      <c r="B990" s="53"/>
      <c r="C990" s="53"/>
      <c r="E990" s="53"/>
      <c r="F990" s="53"/>
      <c r="G990" s="53"/>
      <c r="M990" s="53"/>
      <c r="N990" s="53"/>
      <c r="O990" s="53"/>
      <c r="Q990" s="53"/>
      <c r="R990" s="53"/>
      <c r="S990" s="53"/>
      <c r="T990" s="53"/>
      <c r="U990" s="53"/>
      <c r="V990" s="53"/>
      <c r="W990" s="53"/>
      <c r="X990" s="53"/>
      <c r="Y990" s="53"/>
    </row>
    <row r="991" spans="1:25" ht="13.5" x14ac:dyDescent="0.25">
      <c r="A991" s="53"/>
      <c r="B991" s="53"/>
      <c r="C991" s="53"/>
      <c r="E991" s="53"/>
      <c r="F991" s="53"/>
      <c r="G991" s="53"/>
      <c r="M991" s="53"/>
      <c r="N991" s="53"/>
      <c r="O991" s="53"/>
      <c r="Q991" s="53"/>
      <c r="R991" s="53"/>
      <c r="S991" s="53"/>
      <c r="T991" s="53"/>
      <c r="U991" s="53"/>
      <c r="V991" s="53"/>
      <c r="W991" s="53"/>
      <c r="X991" s="53"/>
      <c r="Y991" s="53"/>
    </row>
    <row r="992" spans="1:25" ht="13.5" x14ac:dyDescent="0.25">
      <c r="A992" s="53"/>
      <c r="B992" s="53"/>
      <c r="C992" s="53"/>
      <c r="E992" s="53"/>
      <c r="F992" s="53"/>
      <c r="G992" s="53"/>
      <c r="M992" s="53"/>
      <c r="N992" s="53"/>
      <c r="O992" s="53"/>
      <c r="Q992" s="53"/>
      <c r="R992" s="53"/>
      <c r="S992" s="53"/>
      <c r="T992" s="53"/>
      <c r="U992" s="53"/>
      <c r="V992" s="53"/>
      <c r="W992" s="53"/>
      <c r="X992" s="53"/>
      <c r="Y992" s="53"/>
    </row>
    <row r="993" spans="1:25" ht="13.5" x14ac:dyDescent="0.25">
      <c r="A993" s="53"/>
      <c r="B993" s="53"/>
      <c r="C993" s="53"/>
      <c r="E993" s="53"/>
      <c r="F993" s="53"/>
      <c r="G993" s="53"/>
      <c r="M993" s="53"/>
      <c r="N993" s="53"/>
      <c r="O993" s="53"/>
      <c r="Q993" s="53"/>
      <c r="R993" s="53"/>
      <c r="S993" s="53"/>
      <c r="T993" s="53"/>
      <c r="U993" s="53"/>
      <c r="V993" s="53"/>
      <c r="W993" s="53"/>
      <c r="X993" s="53"/>
      <c r="Y993" s="53"/>
    </row>
    <row r="994" spans="1:25" ht="13.5" x14ac:dyDescent="0.25">
      <c r="A994" s="53"/>
      <c r="B994" s="53"/>
      <c r="C994" s="53"/>
      <c r="E994" s="53"/>
      <c r="F994" s="53"/>
      <c r="G994" s="53"/>
      <c r="M994" s="53"/>
      <c r="N994" s="53"/>
      <c r="O994" s="53"/>
      <c r="Q994" s="53"/>
      <c r="R994" s="53"/>
      <c r="S994" s="53"/>
      <c r="T994" s="53"/>
      <c r="U994" s="53"/>
      <c r="V994" s="53"/>
      <c r="W994" s="53"/>
      <c r="X994" s="53"/>
      <c r="Y994" s="53"/>
    </row>
    <row r="995" spans="1:25" ht="13.5" x14ac:dyDescent="0.25">
      <c r="A995" s="53"/>
      <c r="B995" s="53"/>
      <c r="C995" s="53"/>
      <c r="E995" s="53"/>
      <c r="F995" s="53"/>
      <c r="G995" s="53"/>
      <c r="M995" s="53"/>
      <c r="N995" s="53"/>
      <c r="O995" s="53"/>
      <c r="Q995" s="53"/>
      <c r="R995" s="53"/>
      <c r="S995" s="53"/>
      <c r="T995" s="53"/>
      <c r="U995" s="53"/>
      <c r="V995" s="53"/>
      <c r="W995" s="53"/>
      <c r="X995" s="53"/>
      <c r="Y995" s="53"/>
    </row>
    <row r="996" spans="1:25" ht="13.5" x14ac:dyDescent="0.25">
      <c r="A996" s="53"/>
      <c r="B996" s="53"/>
      <c r="C996" s="53"/>
      <c r="E996" s="53"/>
      <c r="F996" s="53"/>
      <c r="G996" s="53"/>
      <c r="M996" s="53"/>
      <c r="N996" s="53"/>
      <c r="O996" s="53"/>
      <c r="Q996" s="53"/>
      <c r="R996" s="53"/>
      <c r="S996" s="53"/>
      <c r="T996" s="53"/>
      <c r="U996" s="53"/>
      <c r="V996" s="53"/>
      <c r="W996" s="53"/>
      <c r="X996" s="53"/>
      <c r="Y996" s="53"/>
    </row>
  </sheetData>
  <autoFilter ref="B9:P9"/>
  <mergeCells count="286">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118:E118"/>
    <mergeCell ref="D117:E117"/>
    <mergeCell ref="D116:E116"/>
    <mergeCell ref="D130:E130"/>
    <mergeCell ref="D131:E131"/>
    <mergeCell ref="D129:E129"/>
    <mergeCell ref="D122:E122"/>
    <mergeCell ref="D127:E127"/>
    <mergeCell ref="D126:E126"/>
    <mergeCell ref="D128:E128"/>
    <mergeCell ref="D121:E121"/>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242:E242"/>
    <mergeCell ref="D241:E241"/>
    <mergeCell ref="D236:E236"/>
    <mergeCell ref="D237:E237"/>
    <mergeCell ref="D238:E238"/>
    <mergeCell ref="D239:E239"/>
    <mergeCell ref="D240:E240"/>
    <mergeCell ref="D286:E286"/>
    <mergeCell ref="D251:E251"/>
    <mergeCell ref="D245:E245"/>
    <mergeCell ref="D243:E243"/>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27:E27"/>
    <mergeCell ref="D28:E28"/>
    <mergeCell ref="D30:E30"/>
    <mergeCell ref="D29:E29"/>
    <mergeCell ref="D47:E47"/>
    <mergeCell ref="D51:E51"/>
    <mergeCell ref="D52:E52"/>
    <mergeCell ref="D50:E50"/>
    <mergeCell ref="D48:E48"/>
    <mergeCell ref="D39:E39"/>
    <mergeCell ref="D46:E46"/>
    <mergeCell ref="D45:E45"/>
    <mergeCell ref="D34:E34"/>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8" customWidth="1"/>
    <col min="2" max="2" width="29.42578125" style="58" customWidth="1"/>
    <col min="3" max="3" width="7.85546875" style="58" customWidth="1"/>
    <col min="4" max="4" width="30.140625" style="365" customWidth="1"/>
    <col min="5" max="5" width="30.140625" style="58" customWidth="1"/>
    <col min="6" max="6" width="33.42578125" style="386" customWidth="1"/>
    <col min="7" max="7" width="28.28515625" style="592" bestFit="1" customWidth="1"/>
    <col min="8" max="8" width="11.42578125" style="413" customWidth="1"/>
    <col min="9" max="9" width="12.28515625" style="413" customWidth="1"/>
    <col min="10" max="10" width="10.85546875" style="413" customWidth="1"/>
    <col min="11" max="11" width="11.85546875" style="413" customWidth="1"/>
    <col min="12" max="12" width="12.5703125" style="413" customWidth="1"/>
    <col min="13" max="13" width="15.5703125" style="412" customWidth="1"/>
    <col min="14" max="14" width="14.140625" style="412" customWidth="1"/>
    <col min="15" max="15" width="32.5703125" style="39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thickBot="1" x14ac:dyDescent="0.3">
      <c r="A1" s="53"/>
      <c r="B1" s="54"/>
      <c r="C1" s="54"/>
      <c r="D1" s="359"/>
      <c r="E1" s="54"/>
      <c r="F1" s="55"/>
      <c r="G1" s="588"/>
      <c r="H1" s="405"/>
      <c r="I1" s="405"/>
      <c r="J1" s="405"/>
      <c r="K1" s="405"/>
      <c r="L1" s="406"/>
      <c r="M1" s="406"/>
      <c r="N1" s="406"/>
      <c r="O1" s="405"/>
      <c r="P1" s="194"/>
      <c r="Q1" s="57"/>
      <c r="R1" s="53"/>
      <c r="S1" s="57"/>
      <c r="T1" s="57"/>
      <c r="U1" s="57"/>
      <c r="V1" s="57"/>
      <c r="W1" s="57"/>
      <c r="X1" s="53"/>
      <c r="Y1" s="53"/>
    </row>
    <row r="2" spans="1:25" ht="15" customHeight="1" thickTop="1" thickBot="1" x14ac:dyDescent="0.3">
      <c r="A2" s="53"/>
      <c r="B2" s="765" t="s">
        <v>929</v>
      </c>
      <c r="C2" s="766"/>
      <c r="D2" s="766"/>
      <c r="E2" s="766"/>
      <c r="F2" s="766"/>
      <c r="G2" s="766"/>
      <c r="H2" s="766"/>
      <c r="I2" s="766"/>
      <c r="J2" s="766"/>
      <c r="K2" s="766"/>
      <c r="L2" s="766"/>
      <c r="M2" s="766"/>
      <c r="N2" s="766"/>
      <c r="O2" s="764"/>
      <c r="P2" s="194"/>
      <c r="Q2" s="57"/>
      <c r="R2" s="53"/>
      <c r="S2" s="57"/>
      <c r="T2" s="57"/>
      <c r="U2" s="57"/>
      <c r="V2" s="57"/>
      <c r="W2" s="57"/>
      <c r="X2" s="53"/>
      <c r="Y2" s="53"/>
    </row>
    <row r="3" spans="1:25" ht="15" customHeight="1" thickTop="1" thickBot="1" x14ac:dyDescent="0.3">
      <c r="A3" s="53"/>
      <c r="B3" s="765" t="s">
        <v>1</v>
      </c>
      <c r="C3" s="766"/>
      <c r="D3" s="766"/>
      <c r="E3" s="766"/>
      <c r="F3" s="766"/>
      <c r="G3" s="766"/>
      <c r="H3" s="766"/>
      <c r="I3" s="766"/>
      <c r="J3" s="766"/>
      <c r="K3" s="766"/>
      <c r="L3" s="766"/>
      <c r="M3" s="766"/>
      <c r="N3" s="766"/>
      <c r="O3" s="764"/>
      <c r="P3" s="194"/>
      <c r="Q3" s="57"/>
      <c r="R3" s="53"/>
      <c r="S3" s="57"/>
      <c r="T3" s="57"/>
      <c r="U3" s="57"/>
      <c r="V3" s="57"/>
      <c r="W3" s="57"/>
      <c r="X3" s="53"/>
      <c r="Y3" s="53"/>
    </row>
    <row r="4" spans="1:25" ht="15" customHeight="1" thickTop="1" thickBot="1" x14ac:dyDescent="0.3">
      <c r="A4" s="53"/>
      <c r="B4" s="765" t="s">
        <v>2</v>
      </c>
      <c r="C4" s="766"/>
      <c r="D4" s="766"/>
      <c r="E4" s="766"/>
      <c r="F4" s="766"/>
      <c r="G4" s="766"/>
      <c r="H4" s="766"/>
      <c r="I4" s="766"/>
      <c r="J4" s="766"/>
      <c r="K4" s="766"/>
      <c r="L4" s="766"/>
      <c r="M4" s="766"/>
      <c r="N4" s="766"/>
      <c r="O4" s="764"/>
      <c r="P4" s="194"/>
      <c r="Q4" s="57"/>
      <c r="R4" s="53"/>
      <c r="S4" s="57"/>
      <c r="T4" s="57"/>
      <c r="U4" s="57"/>
      <c r="V4" s="57"/>
      <c r="W4" s="57"/>
      <c r="X4" s="53"/>
      <c r="Y4" s="53"/>
    </row>
    <row r="5" spans="1:25" ht="15" customHeight="1" thickTop="1" thickBot="1" x14ac:dyDescent="0.3">
      <c r="A5" s="53"/>
      <c r="B5" s="765" t="s">
        <v>3</v>
      </c>
      <c r="C5" s="766"/>
      <c r="D5" s="766"/>
      <c r="E5" s="766"/>
      <c r="F5" s="766"/>
      <c r="G5" s="766"/>
      <c r="H5" s="766"/>
      <c r="I5" s="766"/>
      <c r="J5" s="766"/>
      <c r="K5" s="766"/>
      <c r="L5" s="766"/>
      <c r="M5" s="766"/>
      <c r="N5" s="766"/>
      <c r="O5" s="764"/>
      <c r="P5" s="194"/>
      <c r="Q5" s="57"/>
      <c r="R5" s="53"/>
      <c r="S5" s="57"/>
      <c r="T5" s="57"/>
      <c r="U5" s="57"/>
      <c r="V5" s="57"/>
      <c r="W5" s="57"/>
      <c r="X5" s="53"/>
      <c r="Y5" s="53"/>
    </row>
    <row r="6" spans="1:25" ht="15" customHeight="1" thickTop="1" thickBot="1" x14ac:dyDescent="0.3">
      <c r="A6" s="53"/>
      <c r="B6" s="765" t="s">
        <v>4</v>
      </c>
      <c r="C6" s="766"/>
      <c r="D6" s="766"/>
      <c r="E6" s="766"/>
      <c r="F6" s="766"/>
      <c r="G6" s="766"/>
      <c r="H6" s="766"/>
      <c r="I6" s="766"/>
      <c r="J6" s="766"/>
      <c r="K6" s="766"/>
      <c r="L6" s="766"/>
      <c r="M6" s="766"/>
      <c r="N6" s="766"/>
      <c r="O6" s="764"/>
      <c r="P6" s="194"/>
      <c r="Q6" s="57"/>
      <c r="R6" s="53"/>
      <c r="S6" s="57"/>
      <c r="T6" s="57"/>
      <c r="U6" s="57"/>
      <c r="V6" s="57"/>
      <c r="W6" s="57"/>
      <c r="X6" s="53"/>
      <c r="Y6" s="53"/>
    </row>
    <row r="7" spans="1:25" ht="15" customHeight="1" thickTop="1" thickBot="1" x14ac:dyDescent="0.3">
      <c r="A7" s="53"/>
      <c r="B7" s="600" t="s">
        <v>5</v>
      </c>
      <c r="C7" s="60" t="s">
        <v>6</v>
      </c>
      <c r="D7" s="360" t="s">
        <v>7</v>
      </c>
      <c r="E7" s="59" t="s">
        <v>8</v>
      </c>
      <c r="F7" s="61" t="s">
        <v>9</v>
      </c>
      <c r="G7" s="807" t="s">
        <v>10</v>
      </c>
      <c r="H7" s="808"/>
      <c r="I7" s="808"/>
      <c r="J7" s="808"/>
      <c r="K7" s="808"/>
      <c r="L7" s="808"/>
      <c r="M7" s="808"/>
      <c r="N7" s="808"/>
      <c r="O7" s="809"/>
      <c r="P7" s="194"/>
      <c r="Q7" s="57"/>
      <c r="R7" s="53"/>
      <c r="S7" s="57"/>
      <c r="T7" s="57"/>
      <c r="U7" s="57"/>
      <c r="V7" s="57"/>
      <c r="W7" s="57"/>
      <c r="X7" s="53"/>
      <c r="Y7" s="53"/>
    </row>
    <row r="8" spans="1:25" ht="28.5" thickTop="1" thickBot="1" x14ac:dyDescent="0.3">
      <c r="A8" s="53"/>
      <c r="B8" s="59"/>
      <c r="C8" s="62"/>
      <c r="D8" s="360"/>
      <c r="E8" s="59"/>
      <c r="F8" s="61"/>
      <c r="G8" s="407" t="s">
        <v>11</v>
      </c>
      <c r="H8" s="807" t="s">
        <v>12</v>
      </c>
      <c r="I8" s="815"/>
      <c r="J8" s="815"/>
      <c r="K8" s="815"/>
      <c r="L8" s="816"/>
      <c r="M8" s="408" t="s">
        <v>13</v>
      </c>
      <c r="N8" s="408" t="s">
        <v>14</v>
      </c>
      <c r="O8" s="409" t="s">
        <v>928</v>
      </c>
      <c r="P8" s="194"/>
      <c r="Q8" s="57"/>
      <c r="R8" s="53"/>
      <c r="S8" s="57"/>
      <c r="T8" s="57"/>
      <c r="U8" s="57"/>
      <c r="V8" s="57"/>
      <c r="W8" s="57"/>
      <c r="X8" s="53"/>
      <c r="Y8" s="53"/>
    </row>
    <row r="9" spans="1:25" thickTop="1" thickBot="1" x14ac:dyDescent="0.3">
      <c r="A9" s="53"/>
      <c r="B9" s="59"/>
      <c r="C9" s="66"/>
      <c r="D9" s="360"/>
      <c r="E9" s="59"/>
      <c r="F9" s="61"/>
      <c r="G9" s="407"/>
      <c r="H9" s="410">
        <v>2015</v>
      </c>
      <c r="I9" s="410">
        <v>2016</v>
      </c>
      <c r="J9" s="410">
        <v>2017</v>
      </c>
      <c r="K9" s="410">
        <v>2018</v>
      </c>
      <c r="L9" s="410" t="s">
        <v>16</v>
      </c>
      <c r="M9" s="411"/>
      <c r="N9" s="411"/>
      <c r="O9" s="409"/>
      <c r="P9" s="205" t="s">
        <v>897</v>
      </c>
      <c r="Q9" s="57"/>
      <c r="R9" s="53"/>
      <c r="S9" s="57"/>
      <c r="T9" s="57"/>
      <c r="U9" s="57"/>
      <c r="V9" s="57"/>
      <c r="W9" s="57"/>
      <c r="X9" s="53"/>
      <c r="Y9" s="53"/>
    </row>
    <row r="10" spans="1:25" ht="16.5" customHeight="1" thickTop="1" thickBot="1" x14ac:dyDescent="0.3">
      <c r="A10" s="53"/>
      <c r="B10" s="429" t="str">
        <f>HYPERLINK("file:///C:\USUARIO\Documents\CARPETAS%20JMRV\INPEC\PLAN%20INDICATIVO%20INPEC\PLAN%20INDICATIVO%20INPEC.xlsx#'INSTRUCTIVO MATRIZ P.I'!A1","1")</f>
        <v>1</v>
      </c>
      <c r="C10" s="429"/>
      <c r="D10" s="430" t="str">
        <f>HYPERLINK("file:///C:\USUARIO\Documents\CARPETAS%20JMRV\INPEC\PLAN%20INDICATIVO%20INPEC\PLAN%20INDICATIVO%20CONSOLIDADO%2015%20DIC.xlsx#'INSTRUCTIVO MATRIZ P.I'!A1","2")</f>
        <v>2</v>
      </c>
      <c r="E10" s="429" t="str">
        <f>HYPERLINK("file:///C:\USUARIO\Documents\CARPETAS%20JMRV\INPEC\PLAN%20INDICATIVO%20INPEC\PLAN%20INDICATIVO%20CONSOLIDADO%2015%20DIC.xlsx#'INSTRUCTIVO MATRIZ P.I'!A1"," ")</f>
        <v xml:space="preserve"> </v>
      </c>
      <c r="F10" s="429" t="str">
        <f>HYPERLINK("file:///C:\USUARIO\Documents\CARPETAS%20JMRV\INPEC\PLAN%20INDICATIVO%20INPEC\PLAN%20INDICATIVO%20CONSOLIDADO%2015%20DIC.xlsx#'INSTRUCTIVO MATRIZ P.I'!A1","4")</f>
        <v>4</v>
      </c>
      <c r="G10" s="593" t="str">
        <f>HYPERLINK("file:///C:\USUARIO\Documents\CARPETAS%20JMRV\INPEC\PLAN%20INDICATIVO%20INPEC\PLAN%20INDICATIVO%20CONSOLIDADO%2015%20DIC.xlsx#'INSTRUCTIVO MATRIZ P.I'!A1","6")</f>
        <v>6</v>
      </c>
      <c r="H10" s="551" t="str">
        <f>HYPERLINK("file:///C:\USUARIO\Documents\CARPETAS%20JMRV\INPEC\PLAN%20INDICATIVO%20INPEC\PLAN%20INDICATIVO%20CONSOLIDADO%2015%20DIC.xlsx#'INSTRUCTIVO MATRIZ P.I'!A1","7")</f>
        <v>7</v>
      </c>
      <c r="I10" s="551" t="str">
        <f>HYPERLINK("file:///C:\USUARIO\Documents\CARPETAS%20JMRV\INPEC\PLAN%20INDICATIVO%20INPEC\PLAN%20INDICATIVO%20CONSOLIDADO%2015%20DIC.xlsx#'INSTRUCTIVO MATRIZ P.I'!A1","8")</f>
        <v>8</v>
      </c>
      <c r="J10" s="551" t="str">
        <f>HYPERLINK("file:///C:\USUARIO\Documents\CARPETAS%20JMRV\INPEC\PLAN%20INDICATIVO%20INPEC\PLAN%20INDICATIVO%20CONSOLIDADO%2015%20DIC.xlsx#'INSTRUCTIVO MATRIZ P.I'!A1","9")</f>
        <v>9</v>
      </c>
      <c r="K10" s="551" t="str">
        <f>HYPERLINK("file:///C:\USUARIO\Documents\CARPETAS%20JMRV\INPEC\PLAN%20INDICATIVO%20INPEC\PLAN%20INDICATIVO%20CONSOLIDADO%2015%20DIC.xlsx#'INSTRUCTIVO MATRIZ P.I'!A1","10")</f>
        <v>10</v>
      </c>
      <c r="L10" s="431" t="str">
        <f>HYPERLINK("file:///C:\USUARIO\Documents\CARPETAS%20JMRV\INPEC\PLAN%20INDICATIVO%20INPEC\PLAN%20INDICATIVO%20CONSOLIDADO%2015%20DIC.xlsx#'INSTRUCTIVO MATRIZ P.I'!A1","11")</f>
        <v>11</v>
      </c>
      <c r="M10" s="431" t="str">
        <f>HYPERLINK("file:///C:\USUARIO\Documents\CARPETAS%20JMRV\INPEC\PLAN%20INDICATIVO%20INPEC\PLAN%20INDICATIVO%20CONSOLIDADO%2015%20DIC.xlsx#'INSTRUCTIVO MATRIZ P.I'!A1","12")</f>
        <v>12</v>
      </c>
      <c r="N10" s="431" t="str">
        <f>HYPERLINK("file:///C:\USUARIO\Documents\CARPETAS%20JMRV\INPEC\PLAN%20INDICATIVO%20INPEC\PLAN%20INDICATIVO%20CONSOLIDADO%2015%20DIC.xlsx#'INSTRUCTIVO MATRIZ P.I'!A1","15")</f>
        <v>15</v>
      </c>
      <c r="O10" s="432"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817" t="s">
        <v>17</v>
      </c>
      <c r="C11" s="811"/>
      <c r="D11" s="811"/>
      <c r="E11" s="434"/>
      <c r="F11" s="433"/>
      <c r="G11" s="589"/>
      <c r="H11" s="552"/>
      <c r="I11" s="552"/>
      <c r="J11" s="552"/>
      <c r="K11" s="552"/>
      <c r="L11" s="435"/>
      <c r="M11" s="435"/>
      <c r="N11" s="435"/>
      <c r="O11" s="436"/>
      <c r="P11" s="414"/>
      <c r="Q11" s="70"/>
      <c r="R11" s="70"/>
      <c r="S11" s="70"/>
      <c r="T11" s="70"/>
      <c r="U11" s="70"/>
      <c r="V11" s="70"/>
      <c r="W11" s="70"/>
      <c r="X11" s="70"/>
      <c r="Y11" s="53"/>
    </row>
    <row r="12" spans="1:25" ht="35.25" customHeight="1" thickTop="1" thickBot="1" x14ac:dyDescent="0.3">
      <c r="A12" s="245"/>
      <c r="B12" s="437" t="s">
        <v>18</v>
      </c>
      <c r="C12" s="438" t="s">
        <v>19</v>
      </c>
      <c r="D12" s="844" t="s">
        <v>20</v>
      </c>
      <c r="E12" s="844"/>
      <c r="F12" s="844"/>
      <c r="G12" s="590"/>
      <c r="H12" s="553"/>
      <c r="I12" s="553"/>
      <c r="J12" s="553"/>
      <c r="K12" s="553"/>
      <c r="L12" s="441"/>
      <c r="M12" s="442"/>
      <c r="N12" s="442"/>
      <c r="O12" s="442"/>
      <c r="P12" s="414"/>
      <c r="Q12" s="70"/>
      <c r="R12" s="70"/>
      <c r="S12" s="70"/>
      <c r="T12" s="70"/>
      <c r="U12" s="70"/>
      <c r="V12" s="70"/>
      <c r="W12" s="70"/>
      <c r="X12" s="77"/>
      <c r="Y12" s="53"/>
    </row>
    <row r="13" spans="1:25" ht="35.25" customHeight="1" thickTop="1" thickBot="1" x14ac:dyDescent="0.3">
      <c r="A13" s="53"/>
      <c r="B13" s="443" t="s">
        <v>21</v>
      </c>
      <c r="C13" s="443" t="s">
        <v>22</v>
      </c>
      <c r="D13" s="840" t="s">
        <v>23</v>
      </c>
      <c r="E13" s="840"/>
      <c r="F13" s="840"/>
      <c r="G13" s="444"/>
      <c r="H13" s="445"/>
      <c r="I13" s="445"/>
      <c r="J13" s="445"/>
      <c r="K13" s="445"/>
      <c r="L13" s="444"/>
      <c r="M13" s="445"/>
      <c r="N13" s="445"/>
      <c r="O13" s="446"/>
      <c r="P13" s="415"/>
      <c r="Q13" s="83"/>
      <c r="R13" s="53"/>
      <c r="S13" s="84"/>
      <c r="T13" s="84"/>
      <c r="U13" s="84"/>
      <c r="V13" s="84"/>
      <c r="W13" s="84"/>
      <c r="X13" s="53"/>
      <c r="Y13" s="53"/>
    </row>
    <row r="14" spans="1:25" ht="40.5" customHeight="1" thickTop="1" thickBot="1" x14ac:dyDescent="0.3">
      <c r="A14" s="53"/>
      <c r="B14" s="447" t="s">
        <v>24</v>
      </c>
      <c r="C14" s="448" t="s">
        <v>25</v>
      </c>
      <c r="D14" s="818" t="s">
        <v>26</v>
      </c>
      <c r="E14" s="819"/>
      <c r="F14" s="447"/>
      <c r="G14" s="449"/>
      <c r="H14" s="450"/>
      <c r="I14" s="450"/>
      <c r="J14" s="450"/>
      <c r="K14" s="450"/>
      <c r="L14" s="449"/>
      <c r="M14" s="450"/>
      <c r="N14" s="450"/>
      <c r="O14" s="451"/>
      <c r="P14" s="415"/>
      <c r="Q14" s="83"/>
      <c r="R14" s="53"/>
      <c r="S14" s="90"/>
      <c r="T14" s="90"/>
      <c r="U14" s="90"/>
      <c r="V14" s="90"/>
      <c r="W14" s="90"/>
      <c r="X14" s="53"/>
      <c r="Y14" s="53"/>
    </row>
    <row r="15" spans="1:25" ht="69" customHeight="1" thickTop="1" thickBot="1" x14ac:dyDescent="0.3">
      <c r="A15" s="53"/>
      <c r="B15" s="452" t="s">
        <v>27</v>
      </c>
      <c r="C15" s="453" t="s">
        <v>28</v>
      </c>
      <c r="D15" s="454" t="s">
        <v>29</v>
      </c>
      <c r="E15" s="455" t="s">
        <v>30</v>
      </c>
      <c r="F15" s="453" t="s">
        <v>31</v>
      </c>
      <c r="G15" s="456">
        <v>4</v>
      </c>
      <c r="H15" s="554">
        <v>6</v>
      </c>
      <c r="I15" s="554">
        <v>6</v>
      </c>
      <c r="J15" s="554">
        <v>6</v>
      </c>
      <c r="K15" s="554">
        <v>6</v>
      </c>
      <c r="L15" s="456">
        <v>24</v>
      </c>
      <c r="M15" s="457" t="s">
        <v>32</v>
      </c>
      <c r="N15" s="457"/>
      <c r="O15" s="458">
        <f>+N15/L15</f>
        <v>0</v>
      </c>
      <c r="P15" s="415"/>
      <c r="Q15" s="83"/>
      <c r="R15" s="53"/>
      <c r="S15" s="96"/>
      <c r="T15" s="97"/>
      <c r="U15" s="97"/>
      <c r="V15" s="97"/>
      <c r="W15" s="97"/>
      <c r="X15" s="53"/>
      <c r="Y15" s="53"/>
    </row>
    <row r="16" spans="1:25" ht="75" customHeight="1" thickTop="1" thickBot="1" x14ac:dyDescent="0.3">
      <c r="A16" s="216"/>
      <c r="B16" s="459" t="s">
        <v>33</v>
      </c>
      <c r="C16" s="460" t="s">
        <v>34</v>
      </c>
      <c r="D16" s="813" t="s">
        <v>35</v>
      </c>
      <c r="E16" s="814"/>
      <c r="F16" s="602" t="s">
        <v>31</v>
      </c>
      <c r="G16" s="461">
        <v>0</v>
      </c>
      <c r="H16" s="475">
        <v>1</v>
      </c>
      <c r="I16" s="475">
        <v>0</v>
      </c>
      <c r="J16" s="475">
        <v>0</v>
      </c>
      <c r="K16" s="475">
        <v>0</v>
      </c>
      <c r="L16" s="461">
        <f>SUM(H16:K16)</f>
        <v>1</v>
      </c>
      <c r="M16" s="462" t="s">
        <v>32</v>
      </c>
      <c r="N16" s="475"/>
      <c r="O16" s="463">
        <f>+N16/L16</f>
        <v>0</v>
      </c>
      <c r="P16" s="416"/>
      <c r="Q16" s="227"/>
      <c r="R16" s="216"/>
      <c r="S16" s="229"/>
      <c r="T16" s="229"/>
      <c r="U16" s="228"/>
      <c r="V16" s="228"/>
      <c r="W16" s="230"/>
      <c r="X16" s="216"/>
      <c r="Y16" s="53"/>
    </row>
    <row r="17" spans="1:25" ht="50.25" customHeight="1" thickTop="1" thickBot="1" x14ac:dyDescent="0.3">
      <c r="A17" s="107"/>
      <c r="B17" s="464" t="s">
        <v>36</v>
      </c>
      <c r="C17" s="460" t="s">
        <v>37</v>
      </c>
      <c r="D17" s="810" t="s">
        <v>38</v>
      </c>
      <c r="E17" s="811"/>
      <c r="F17" s="602" t="s">
        <v>31</v>
      </c>
      <c r="G17" s="465">
        <v>0</v>
      </c>
      <c r="H17" s="504">
        <v>0</v>
      </c>
      <c r="I17" s="504">
        <v>1</v>
      </c>
      <c r="J17" s="504">
        <v>1</v>
      </c>
      <c r="K17" s="504">
        <v>1</v>
      </c>
      <c r="L17" s="465">
        <f>SUBTOTAL(9,I17:K17)</f>
        <v>3</v>
      </c>
      <c r="M17" s="462" t="s">
        <v>32</v>
      </c>
      <c r="N17" s="475"/>
      <c r="O17" s="463">
        <f>+N17/L17</f>
        <v>0</v>
      </c>
      <c r="P17" s="417"/>
      <c r="Q17" s="111"/>
      <c r="R17" s="107"/>
      <c r="S17" s="112"/>
      <c r="T17" s="112"/>
      <c r="U17" s="113"/>
      <c r="V17" s="113"/>
      <c r="W17" s="114"/>
      <c r="X17" s="107"/>
      <c r="Y17" s="53"/>
    </row>
    <row r="18" spans="1:25" ht="39" customHeight="1" thickTop="1" thickBot="1" x14ac:dyDescent="0.3">
      <c r="A18" s="107"/>
      <c r="B18" s="464" t="s">
        <v>50</v>
      </c>
      <c r="C18" s="460" t="s">
        <v>39</v>
      </c>
      <c r="D18" s="810" t="s">
        <v>40</v>
      </c>
      <c r="E18" s="811"/>
      <c r="F18" s="602" t="s">
        <v>31</v>
      </c>
      <c r="G18" s="465">
        <v>0</v>
      </c>
      <c r="H18" s="504">
        <v>0</v>
      </c>
      <c r="I18" s="504">
        <v>6</v>
      </c>
      <c r="J18" s="504"/>
      <c r="K18" s="504"/>
      <c r="L18" s="465">
        <v>6</v>
      </c>
      <c r="M18" s="462" t="s">
        <v>32</v>
      </c>
      <c r="N18" s="475"/>
      <c r="O18" s="463"/>
      <c r="P18" s="417"/>
      <c r="Q18" s="111"/>
      <c r="R18" s="107"/>
      <c r="S18" s="112"/>
      <c r="T18" s="112"/>
      <c r="U18" s="113"/>
      <c r="V18" s="113"/>
      <c r="W18" s="114"/>
      <c r="X18" s="107"/>
      <c r="Y18" s="53"/>
    </row>
    <row r="19" spans="1:25" ht="38.25" customHeight="1" thickTop="1" thickBot="1" x14ac:dyDescent="0.3">
      <c r="A19" s="53"/>
      <c r="B19" s="452" t="s">
        <v>41</v>
      </c>
      <c r="C19" s="453" t="s">
        <v>42</v>
      </c>
      <c r="D19" s="452" t="s">
        <v>43</v>
      </c>
      <c r="E19" s="478" t="s">
        <v>911</v>
      </c>
      <c r="F19" s="603" t="s">
        <v>44</v>
      </c>
      <c r="G19" s="526">
        <v>0.85</v>
      </c>
      <c r="H19" s="555">
        <v>0.9</v>
      </c>
      <c r="I19" s="556">
        <v>0.98</v>
      </c>
      <c r="J19" s="556">
        <v>0.98</v>
      </c>
      <c r="K19" s="556">
        <v>0.98</v>
      </c>
      <c r="L19" s="527">
        <v>0.98</v>
      </c>
      <c r="M19" s="457" t="s">
        <v>45</v>
      </c>
      <c r="N19" s="540"/>
      <c r="O19" s="528">
        <f t="shared" ref="O19:O31" si="0">+N19/L19</f>
        <v>0</v>
      </c>
      <c r="P19" s="415"/>
      <c r="Q19" s="120"/>
      <c r="R19" s="53"/>
      <c r="S19" s="96"/>
      <c r="T19" s="97"/>
      <c r="U19" s="97"/>
      <c r="V19" s="97"/>
      <c r="W19" s="97"/>
      <c r="X19" s="53"/>
      <c r="Y19" s="53"/>
    </row>
    <row r="20" spans="1:25" ht="56.25" customHeight="1" thickTop="1" thickBot="1" x14ac:dyDescent="0.3">
      <c r="A20" s="107"/>
      <c r="B20" s="467" t="s">
        <v>33</v>
      </c>
      <c r="C20" s="460" t="s">
        <v>46</v>
      </c>
      <c r="D20" s="812" t="s">
        <v>47</v>
      </c>
      <c r="E20" s="811"/>
      <c r="F20" s="602" t="s">
        <v>31</v>
      </c>
      <c r="G20" s="468">
        <v>0.15</v>
      </c>
      <c r="H20" s="503">
        <v>0.6</v>
      </c>
      <c r="I20" s="503">
        <v>0.65</v>
      </c>
      <c r="J20" s="503">
        <v>0.7</v>
      </c>
      <c r="K20" s="503">
        <v>0.75</v>
      </c>
      <c r="L20" s="468">
        <f>+K20</f>
        <v>0.75</v>
      </c>
      <c r="M20" s="462" t="s">
        <v>45</v>
      </c>
      <c r="N20" s="475"/>
      <c r="O20" s="463">
        <f t="shared" si="0"/>
        <v>0</v>
      </c>
      <c r="P20" s="415"/>
      <c r="Q20" s="120"/>
      <c r="R20" s="53"/>
      <c r="S20" s="124"/>
      <c r="T20" s="124"/>
      <c r="U20" s="124"/>
      <c r="V20" s="124"/>
      <c r="W20" s="125"/>
      <c r="X20" s="53"/>
      <c r="Y20" s="53"/>
    </row>
    <row r="21" spans="1:25" ht="45.75" customHeight="1" thickTop="1" thickBot="1" x14ac:dyDescent="0.3">
      <c r="A21" s="107"/>
      <c r="B21" s="467" t="s">
        <v>36</v>
      </c>
      <c r="C21" s="460" t="s">
        <v>48</v>
      </c>
      <c r="D21" s="812" t="s">
        <v>49</v>
      </c>
      <c r="E21" s="811"/>
      <c r="F21" s="602" t="s">
        <v>31</v>
      </c>
      <c r="G21" s="465">
        <v>36</v>
      </c>
      <c r="H21" s="504">
        <v>36</v>
      </c>
      <c r="I21" s="475">
        <v>10</v>
      </c>
      <c r="J21" s="504">
        <v>36</v>
      </c>
      <c r="K21" s="504">
        <v>36</v>
      </c>
      <c r="L21" s="465">
        <f>SUM(H21:K21)</f>
        <v>118</v>
      </c>
      <c r="M21" s="462" t="s">
        <v>32</v>
      </c>
      <c r="N21" s="475"/>
      <c r="O21" s="463">
        <f t="shared" si="0"/>
        <v>0</v>
      </c>
      <c r="P21" s="418" t="s">
        <v>899</v>
      </c>
      <c r="Q21" s="120"/>
      <c r="R21" s="53"/>
      <c r="S21" s="124"/>
      <c r="T21" s="124"/>
      <c r="U21" s="124"/>
      <c r="V21" s="124"/>
      <c r="W21" s="125"/>
      <c r="X21" s="53"/>
      <c r="Y21" s="53"/>
    </row>
    <row r="22" spans="1:25" ht="48.75" customHeight="1" thickTop="1" thickBot="1" x14ac:dyDescent="0.3">
      <c r="A22" s="107"/>
      <c r="B22" s="467" t="s">
        <v>50</v>
      </c>
      <c r="C22" s="460" t="s">
        <v>51</v>
      </c>
      <c r="D22" s="813" t="s">
        <v>52</v>
      </c>
      <c r="E22" s="814"/>
      <c r="F22" s="602" t="s">
        <v>31</v>
      </c>
      <c r="G22" s="468">
        <v>0.85</v>
      </c>
      <c r="H22" s="503">
        <v>0.9</v>
      </c>
      <c r="I22" s="557">
        <v>0.96</v>
      </c>
      <c r="J22" s="503">
        <v>0.97</v>
      </c>
      <c r="K22" s="503">
        <v>0.98</v>
      </c>
      <c r="L22" s="468">
        <f>+K22</f>
        <v>0.98</v>
      </c>
      <c r="M22" s="462" t="s">
        <v>45</v>
      </c>
      <c r="N22" s="475"/>
      <c r="O22" s="463">
        <f t="shared" si="0"/>
        <v>0</v>
      </c>
      <c r="P22" s="415"/>
      <c r="Q22" s="120"/>
      <c r="R22" s="53"/>
      <c r="S22" s="126"/>
      <c r="T22" s="124"/>
      <c r="U22" s="124"/>
      <c r="V22" s="124"/>
      <c r="W22" s="125"/>
      <c r="X22" s="53"/>
      <c r="Y22" s="53"/>
    </row>
    <row r="23" spans="1:25" s="232" customFormat="1" ht="41.25" customHeight="1" thickTop="1" thickBot="1" x14ac:dyDescent="0.3">
      <c r="A23" s="216"/>
      <c r="B23" s="467" t="s">
        <v>53</v>
      </c>
      <c r="C23" s="460" t="s">
        <v>54</v>
      </c>
      <c r="D23" s="813" t="s">
        <v>55</v>
      </c>
      <c r="E23" s="814"/>
      <c r="F23" s="602" t="s">
        <v>31</v>
      </c>
      <c r="G23" s="461">
        <v>12</v>
      </c>
      <c r="H23" s="475">
        <v>12</v>
      </c>
      <c r="I23" s="475">
        <v>12</v>
      </c>
      <c r="J23" s="475">
        <v>12</v>
      </c>
      <c r="K23" s="475">
        <v>12</v>
      </c>
      <c r="L23" s="461">
        <f>SUM(H23:K23)</f>
        <v>48</v>
      </c>
      <c r="M23" s="462" t="s">
        <v>32</v>
      </c>
      <c r="N23" s="475"/>
      <c r="O23" s="463">
        <f t="shared" si="0"/>
        <v>0</v>
      </c>
      <c r="P23" s="416"/>
      <c r="Q23" s="227"/>
      <c r="R23" s="216"/>
      <c r="S23" s="228"/>
      <c r="T23" s="229"/>
      <c r="U23" s="228"/>
      <c r="V23" s="228"/>
      <c r="W23" s="230"/>
      <c r="X23" s="216"/>
      <c r="Y23" s="231"/>
    </row>
    <row r="24" spans="1:25" ht="45.75" customHeight="1" thickTop="1" thickBot="1" x14ac:dyDescent="0.3">
      <c r="A24" s="107"/>
      <c r="B24" s="467" t="s">
        <v>56</v>
      </c>
      <c r="C24" s="460" t="s">
        <v>57</v>
      </c>
      <c r="D24" s="820" t="s">
        <v>58</v>
      </c>
      <c r="E24" s="821"/>
      <c r="F24" s="602" t="s">
        <v>31</v>
      </c>
      <c r="G24" s="465">
        <v>0</v>
      </c>
      <c r="H24" s="504">
        <v>0</v>
      </c>
      <c r="I24" s="504">
        <v>1</v>
      </c>
      <c r="J24" s="504">
        <v>0</v>
      </c>
      <c r="K24" s="504">
        <v>0</v>
      </c>
      <c r="L24" s="465">
        <v>1</v>
      </c>
      <c r="M24" s="462" t="s">
        <v>32</v>
      </c>
      <c r="N24" s="475"/>
      <c r="O24" s="463">
        <f t="shared" si="0"/>
        <v>0</v>
      </c>
      <c r="P24" s="415"/>
      <c r="Q24" s="120"/>
      <c r="R24" s="53"/>
      <c r="S24" s="126"/>
      <c r="T24" s="124"/>
      <c r="U24" s="126"/>
      <c r="V24" s="126"/>
      <c r="W24" s="125"/>
      <c r="X24" s="53"/>
      <c r="Y24" s="53"/>
    </row>
    <row r="25" spans="1:25" ht="45.75" customHeight="1" thickTop="1" thickBot="1" x14ac:dyDescent="0.3">
      <c r="A25" s="107"/>
      <c r="B25" s="467" t="s">
        <v>59</v>
      </c>
      <c r="C25" s="460" t="s">
        <v>60</v>
      </c>
      <c r="D25" s="820" t="s">
        <v>61</v>
      </c>
      <c r="E25" s="821"/>
      <c r="F25" s="602" t="s">
        <v>31</v>
      </c>
      <c r="G25" s="465">
        <v>0</v>
      </c>
      <c r="H25" s="504">
        <v>0</v>
      </c>
      <c r="I25" s="504">
        <v>1</v>
      </c>
      <c r="J25" s="504">
        <v>0</v>
      </c>
      <c r="K25" s="504">
        <v>0</v>
      </c>
      <c r="L25" s="465">
        <v>1</v>
      </c>
      <c r="M25" s="462" t="s">
        <v>32</v>
      </c>
      <c r="N25" s="475"/>
      <c r="O25" s="463">
        <f t="shared" si="0"/>
        <v>0</v>
      </c>
      <c r="P25" s="415"/>
      <c r="Q25" s="120"/>
      <c r="R25" s="53"/>
      <c r="S25" s="126"/>
      <c r="T25" s="124"/>
      <c r="U25" s="126"/>
      <c r="V25" s="126"/>
      <c r="W25" s="125"/>
      <c r="X25" s="53"/>
      <c r="Y25" s="53"/>
    </row>
    <row r="26" spans="1:25" ht="45.75" customHeight="1" thickTop="1" thickBot="1" x14ac:dyDescent="0.3">
      <c r="A26" s="107"/>
      <c r="B26" s="467" t="s">
        <v>62</v>
      </c>
      <c r="C26" s="460" t="s">
        <v>63</v>
      </c>
      <c r="D26" s="820" t="s">
        <v>64</v>
      </c>
      <c r="E26" s="821"/>
      <c r="F26" s="602" t="s">
        <v>31</v>
      </c>
      <c r="G26" s="469">
        <v>1</v>
      </c>
      <c r="H26" s="558">
        <v>1</v>
      </c>
      <c r="I26" s="558">
        <v>1</v>
      </c>
      <c r="J26" s="558">
        <v>1</v>
      </c>
      <c r="K26" s="558">
        <v>1</v>
      </c>
      <c r="L26" s="469">
        <v>1</v>
      </c>
      <c r="M26" s="462" t="s">
        <v>32</v>
      </c>
      <c r="N26" s="475"/>
      <c r="O26" s="463">
        <f t="shared" si="0"/>
        <v>0</v>
      </c>
      <c r="P26" s="415"/>
      <c r="Q26" s="120"/>
      <c r="R26" s="53"/>
      <c r="S26" s="126"/>
      <c r="T26" s="124"/>
      <c r="U26" s="126"/>
      <c r="V26" s="126"/>
      <c r="W26" s="125"/>
      <c r="X26" s="53"/>
      <c r="Y26" s="53"/>
    </row>
    <row r="27" spans="1:25" ht="43.5" customHeight="1" thickTop="1" thickBot="1" x14ac:dyDescent="0.3">
      <c r="A27" s="216"/>
      <c r="B27" s="467" t="s">
        <v>65</v>
      </c>
      <c r="C27" s="460" t="s">
        <v>67</v>
      </c>
      <c r="D27" s="813" t="s">
        <v>68</v>
      </c>
      <c r="E27" s="814"/>
      <c r="F27" s="602" t="s">
        <v>31</v>
      </c>
      <c r="G27" s="470">
        <v>11</v>
      </c>
      <c r="H27" s="559">
        <v>6</v>
      </c>
      <c r="I27" s="559">
        <v>12</v>
      </c>
      <c r="J27" s="559">
        <v>12</v>
      </c>
      <c r="K27" s="559">
        <v>12</v>
      </c>
      <c r="L27" s="470">
        <f>+K27</f>
        <v>12</v>
      </c>
      <c r="M27" s="462" t="s">
        <v>32</v>
      </c>
      <c r="N27" s="475"/>
      <c r="O27" s="463">
        <f t="shared" si="0"/>
        <v>0</v>
      </c>
      <c r="P27" s="419"/>
      <c r="Q27" s="103"/>
      <c r="R27" s="98"/>
      <c r="S27" s="105"/>
      <c r="T27" s="104"/>
      <c r="U27" s="105"/>
      <c r="V27" s="105"/>
      <c r="W27" s="106"/>
      <c r="X27" s="98"/>
      <c r="Y27" s="53"/>
    </row>
    <row r="28" spans="1:25" ht="84.75" customHeight="1" thickTop="1" thickBot="1" x14ac:dyDescent="0.3">
      <c r="A28" s="216"/>
      <c r="B28" s="467" t="s">
        <v>99</v>
      </c>
      <c r="C28" s="471" t="s">
        <v>70</v>
      </c>
      <c r="D28" s="822" t="s">
        <v>71</v>
      </c>
      <c r="E28" s="821"/>
      <c r="F28" s="602" t="s">
        <v>31</v>
      </c>
      <c r="G28" s="470">
        <v>0</v>
      </c>
      <c r="H28" s="560">
        <v>1</v>
      </c>
      <c r="I28" s="560">
        <v>0</v>
      </c>
      <c r="J28" s="560">
        <v>0</v>
      </c>
      <c r="K28" s="559">
        <v>0</v>
      </c>
      <c r="L28" s="472">
        <v>1</v>
      </c>
      <c r="M28" s="462" t="s">
        <v>45</v>
      </c>
      <c r="N28" s="475"/>
      <c r="O28" s="463">
        <f t="shared" si="0"/>
        <v>0</v>
      </c>
      <c r="P28" s="419"/>
      <c r="Q28" s="103"/>
      <c r="R28" s="98"/>
      <c r="S28" s="105"/>
      <c r="T28" s="104"/>
      <c r="U28" s="105"/>
      <c r="V28" s="105"/>
      <c r="W28" s="106"/>
      <c r="X28" s="98"/>
      <c r="Y28" s="53"/>
    </row>
    <row r="29" spans="1:25" ht="60" customHeight="1" thickTop="1" thickBot="1" x14ac:dyDescent="0.3">
      <c r="A29" s="216"/>
      <c r="B29" s="467" t="s">
        <v>66</v>
      </c>
      <c r="C29" s="471" t="s">
        <v>73</v>
      </c>
      <c r="D29" s="813" t="s">
        <v>74</v>
      </c>
      <c r="E29" s="814"/>
      <c r="F29" s="602" t="s">
        <v>31</v>
      </c>
      <c r="G29" s="470">
        <v>0</v>
      </c>
      <c r="H29" s="559">
        <v>6</v>
      </c>
      <c r="I29" s="559">
        <v>6</v>
      </c>
      <c r="J29" s="559">
        <v>6</v>
      </c>
      <c r="K29" s="559">
        <v>6</v>
      </c>
      <c r="L29" s="470">
        <f>+K29</f>
        <v>6</v>
      </c>
      <c r="M29" s="462" t="s">
        <v>32</v>
      </c>
      <c r="N29" s="475"/>
      <c r="O29" s="463">
        <f t="shared" si="0"/>
        <v>0</v>
      </c>
      <c r="P29" s="419"/>
      <c r="Q29" s="103"/>
      <c r="R29" s="98"/>
      <c r="S29" s="105"/>
      <c r="T29" s="104"/>
      <c r="U29" s="105"/>
      <c r="V29" s="105"/>
      <c r="W29" s="106"/>
      <c r="X29" s="98"/>
      <c r="Y29" s="53"/>
    </row>
    <row r="30" spans="1:25" ht="44.25" customHeight="1" thickTop="1" thickBot="1" x14ac:dyDescent="0.3">
      <c r="A30" s="216"/>
      <c r="B30" s="467" t="s">
        <v>69</v>
      </c>
      <c r="C30" s="471" t="s">
        <v>76</v>
      </c>
      <c r="D30" s="813" t="s">
        <v>77</v>
      </c>
      <c r="E30" s="814"/>
      <c r="F30" s="602" t="s">
        <v>31</v>
      </c>
      <c r="G30" s="470">
        <v>0</v>
      </c>
      <c r="H30" s="559">
        <v>10</v>
      </c>
      <c r="I30" s="559">
        <v>10</v>
      </c>
      <c r="J30" s="559">
        <v>10</v>
      </c>
      <c r="K30" s="559">
        <v>10</v>
      </c>
      <c r="L30" s="470">
        <f>SUM(H30:K30)</f>
        <v>40</v>
      </c>
      <c r="M30" s="462" t="s">
        <v>32</v>
      </c>
      <c r="N30" s="475"/>
      <c r="O30" s="463">
        <f t="shared" si="0"/>
        <v>0</v>
      </c>
      <c r="P30" s="419"/>
      <c r="Q30" s="103"/>
      <c r="R30" s="98"/>
      <c r="S30" s="105"/>
      <c r="T30" s="104"/>
      <c r="U30" s="105"/>
      <c r="V30" s="105"/>
      <c r="W30" s="106"/>
      <c r="X30" s="98"/>
      <c r="Y30" s="53"/>
    </row>
    <row r="31" spans="1:25" ht="54" customHeight="1" thickTop="1" thickBot="1" x14ac:dyDescent="0.3">
      <c r="A31" s="216"/>
      <c r="B31" s="467" t="s">
        <v>72</v>
      </c>
      <c r="C31" s="471" t="s">
        <v>79</v>
      </c>
      <c r="D31" s="813" t="s">
        <v>80</v>
      </c>
      <c r="E31" s="814"/>
      <c r="F31" s="602" t="s">
        <v>81</v>
      </c>
      <c r="G31" s="473">
        <v>0</v>
      </c>
      <c r="H31" s="561">
        <v>0.33</v>
      </c>
      <c r="I31" s="562">
        <v>0.66</v>
      </c>
      <c r="J31" s="562">
        <v>1</v>
      </c>
      <c r="K31" s="562">
        <v>0</v>
      </c>
      <c r="L31" s="474">
        <v>1</v>
      </c>
      <c r="M31" s="475" t="s">
        <v>45</v>
      </c>
      <c r="N31" s="475"/>
      <c r="O31" s="476">
        <f t="shared" si="0"/>
        <v>0</v>
      </c>
      <c r="P31" s="415"/>
      <c r="Q31" s="120"/>
      <c r="R31" s="53"/>
      <c r="S31" s="126"/>
      <c r="T31" s="124"/>
      <c r="U31" s="126"/>
      <c r="V31" s="126"/>
      <c r="W31" s="125"/>
      <c r="X31" s="53"/>
      <c r="Y31" s="53"/>
    </row>
    <row r="32" spans="1:25" ht="54" customHeight="1" thickTop="1" thickBot="1" x14ac:dyDescent="0.3">
      <c r="A32" s="216"/>
      <c r="B32" s="467" t="s">
        <v>75</v>
      </c>
      <c r="C32" s="471" t="s">
        <v>83</v>
      </c>
      <c r="D32" s="813" t="s">
        <v>84</v>
      </c>
      <c r="E32" s="814"/>
      <c r="F32" s="602" t="s">
        <v>31</v>
      </c>
      <c r="G32" s="470">
        <v>0</v>
      </c>
      <c r="H32" s="560">
        <v>1</v>
      </c>
      <c r="I32" s="560">
        <v>1</v>
      </c>
      <c r="J32" s="560">
        <v>1</v>
      </c>
      <c r="K32" s="560">
        <v>1</v>
      </c>
      <c r="L32" s="472">
        <v>1</v>
      </c>
      <c r="M32" s="475" t="s">
        <v>45</v>
      </c>
      <c r="N32" s="475"/>
      <c r="O32" s="476"/>
      <c r="P32" s="415"/>
      <c r="Q32" s="120"/>
      <c r="R32" s="53"/>
      <c r="S32" s="126"/>
      <c r="T32" s="124"/>
      <c r="U32" s="126"/>
      <c r="V32" s="126"/>
      <c r="W32" s="125"/>
      <c r="X32" s="53"/>
      <c r="Y32" s="53"/>
    </row>
    <row r="33" spans="1:25" ht="45" customHeight="1" thickTop="1" thickBot="1" x14ac:dyDescent="0.3">
      <c r="A33" s="53"/>
      <c r="B33" s="477" t="s">
        <v>85</v>
      </c>
      <c r="C33" s="453" t="s">
        <v>86</v>
      </c>
      <c r="D33" s="452" t="s">
        <v>87</v>
      </c>
      <c r="E33" s="478" t="s">
        <v>912</v>
      </c>
      <c r="F33" s="486" t="s">
        <v>88</v>
      </c>
      <c r="G33" s="526">
        <f>110100/113623</f>
        <v>0.9689939536889538</v>
      </c>
      <c r="H33" s="555">
        <v>0.97</v>
      </c>
      <c r="I33" s="555">
        <v>0.97</v>
      </c>
      <c r="J33" s="555">
        <v>0.98</v>
      </c>
      <c r="K33" s="555">
        <v>0.98</v>
      </c>
      <c r="L33" s="526">
        <f>K33</f>
        <v>0.98</v>
      </c>
      <c r="M33" s="457" t="s">
        <v>45</v>
      </c>
      <c r="N33" s="457"/>
      <c r="O33" s="458">
        <f t="shared" ref="O33:O50" si="1">+N33/L33</f>
        <v>0</v>
      </c>
      <c r="P33" s="415"/>
      <c r="Q33" s="120"/>
      <c r="R33" s="53"/>
      <c r="S33" s="96"/>
      <c r="T33" s="97"/>
      <c r="U33" s="97"/>
      <c r="V33" s="97"/>
      <c r="W33" s="97"/>
      <c r="X33" s="53"/>
      <c r="Y33" s="53"/>
    </row>
    <row r="34" spans="1:25" ht="54.75" customHeight="1" thickTop="1" thickBot="1" x14ac:dyDescent="0.3">
      <c r="A34" s="107"/>
      <c r="B34" s="464" t="s">
        <v>33</v>
      </c>
      <c r="C34" s="460" t="s">
        <v>89</v>
      </c>
      <c r="D34" s="812" t="s">
        <v>90</v>
      </c>
      <c r="E34" s="811"/>
      <c r="F34" s="602" t="s">
        <v>31</v>
      </c>
      <c r="G34" s="468">
        <v>0</v>
      </c>
      <c r="H34" s="503">
        <v>0.5</v>
      </c>
      <c r="I34" s="503">
        <v>0.5</v>
      </c>
      <c r="J34" s="503">
        <v>0</v>
      </c>
      <c r="K34" s="503">
        <v>0</v>
      </c>
      <c r="L34" s="468">
        <f>SUBTOTAL(9,H34:K34)</f>
        <v>1</v>
      </c>
      <c r="M34" s="462" t="s">
        <v>45</v>
      </c>
      <c r="N34" s="504"/>
      <c r="O34" s="479">
        <f t="shared" si="1"/>
        <v>0</v>
      </c>
      <c r="P34" s="415"/>
      <c r="Q34" s="120"/>
      <c r="R34" s="53"/>
      <c r="S34" s="125"/>
      <c r="T34" s="144"/>
      <c r="U34" s="144"/>
      <c r="V34" s="144"/>
      <c r="W34" s="145"/>
      <c r="X34" s="53"/>
      <c r="Y34" s="53"/>
    </row>
    <row r="35" spans="1:25" ht="45" customHeight="1" thickTop="1" thickBot="1" x14ac:dyDescent="0.3">
      <c r="A35" s="107"/>
      <c r="B35" s="464" t="s">
        <v>36</v>
      </c>
      <c r="C35" s="460" t="s">
        <v>91</v>
      </c>
      <c r="D35" s="812" t="s">
        <v>92</v>
      </c>
      <c r="E35" s="811"/>
      <c r="F35" s="602" t="s">
        <v>31</v>
      </c>
      <c r="G35" s="465">
        <v>4</v>
      </c>
      <c r="H35" s="504">
        <v>6</v>
      </c>
      <c r="I35" s="504">
        <v>8</v>
      </c>
      <c r="J35" s="504">
        <v>8</v>
      </c>
      <c r="K35" s="504">
        <v>8</v>
      </c>
      <c r="L35" s="465">
        <f>SUM(H35:K35)</f>
        <v>30</v>
      </c>
      <c r="M35" s="462" t="s">
        <v>32</v>
      </c>
      <c r="N35" s="504"/>
      <c r="O35" s="479">
        <f t="shared" si="1"/>
        <v>0</v>
      </c>
      <c r="P35" s="415"/>
      <c r="Q35" s="120"/>
      <c r="R35" s="53"/>
      <c r="S35" s="125"/>
      <c r="T35" s="144"/>
      <c r="U35" s="144"/>
      <c r="V35" s="144"/>
      <c r="W35" s="145"/>
      <c r="X35" s="53"/>
      <c r="Y35" s="53"/>
    </row>
    <row r="36" spans="1:25" ht="48.75" customHeight="1" thickTop="1" thickBot="1" x14ac:dyDescent="0.3">
      <c r="A36" s="107"/>
      <c r="B36" s="464" t="s">
        <v>50</v>
      </c>
      <c r="C36" s="460" t="s">
        <v>93</v>
      </c>
      <c r="D36" s="812" t="s">
        <v>94</v>
      </c>
      <c r="E36" s="811"/>
      <c r="F36" s="602" t="s">
        <v>31</v>
      </c>
      <c r="G36" s="468">
        <v>1</v>
      </c>
      <c r="H36" s="503">
        <v>1</v>
      </c>
      <c r="I36" s="503">
        <v>1</v>
      </c>
      <c r="J36" s="503">
        <v>1</v>
      </c>
      <c r="K36" s="503">
        <v>1</v>
      </c>
      <c r="L36" s="468">
        <v>1</v>
      </c>
      <c r="M36" s="462" t="s">
        <v>45</v>
      </c>
      <c r="N36" s="504"/>
      <c r="O36" s="479">
        <f t="shared" si="1"/>
        <v>0</v>
      </c>
      <c r="P36" s="415"/>
      <c r="Q36" s="120"/>
      <c r="R36" s="53"/>
      <c r="S36" s="125"/>
      <c r="T36" s="144"/>
      <c r="U36" s="144"/>
      <c r="V36" s="144"/>
      <c r="W36" s="145"/>
      <c r="X36" s="53"/>
      <c r="Y36" s="53"/>
    </row>
    <row r="37" spans="1:25" ht="56.25" customHeight="1" thickTop="1" thickBot="1" x14ac:dyDescent="0.3">
      <c r="A37" s="107"/>
      <c r="B37" s="464" t="s">
        <v>53</v>
      </c>
      <c r="C37" s="460" t="s">
        <v>95</v>
      </c>
      <c r="D37" s="812" t="s">
        <v>96</v>
      </c>
      <c r="E37" s="811"/>
      <c r="F37" s="602" t="s">
        <v>31</v>
      </c>
      <c r="G37" s="465">
        <v>0</v>
      </c>
      <c r="H37" s="504">
        <v>1</v>
      </c>
      <c r="I37" s="504">
        <v>1</v>
      </c>
      <c r="J37" s="504">
        <v>1</v>
      </c>
      <c r="K37" s="504">
        <v>1</v>
      </c>
      <c r="L37" s="465">
        <f>SUM(H37:K37)</f>
        <v>4</v>
      </c>
      <c r="M37" s="462" t="s">
        <v>32</v>
      </c>
      <c r="N37" s="504"/>
      <c r="O37" s="479">
        <f t="shared" si="1"/>
        <v>0</v>
      </c>
      <c r="P37" s="415"/>
      <c r="Q37" s="120"/>
      <c r="R37" s="53"/>
      <c r="S37" s="125"/>
      <c r="T37" s="144"/>
      <c r="U37" s="144"/>
      <c r="V37" s="144"/>
      <c r="W37" s="145"/>
      <c r="X37" s="53"/>
      <c r="Y37" s="53"/>
    </row>
    <row r="38" spans="1:25" ht="46.5" customHeight="1" thickTop="1" thickBot="1" x14ac:dyDescent="0.3">
      <c r="A38" s="107"/>
      <c r="B38" s="464" t="s">
        <v>56</v>
      </c>
      <c r="C38" s="460" t="s">
        <v>97</v>
      </c>
      <c r="D38" s="812" t="s">
        <v>98</v>
      </c>
      <c r="E38" s="811"/>
      <c r="F38" s="602" t="s">
        <v>31</v>
      </c>
      <c r="G38" s="468">
        <v>1</v>
      </c>
      <c r="H38" s="503">
        <v>1</v>
      </c>
      <c r="I38" s="503">
        <v>1</v>
      </c>
      <c r="J38" s="503">
        <v>1</v>
      </c>
      <c r="K38" s="503">
        <v>1</v>
      </c>
      <c r="L38" s="468">
        <v>1</v>
      </c>
      <c r="M38" s="462" t="s">
        <v>45</v>
      </c>
      <c r="N38" s="504"/>
      <c r="O38" s="479">
        <f t="shared" si="1"/>
        <v>0</v>
      </c>
      <c r="P38" s="415"/>
      <c r="Q38" s="120"/>
      <c r="R38" s="53"/>
      <c r="S38" s="125"/>
      <c r="T38" s="144"/>
      <c r="U38" s="144"/>
      <c r="V38" s="144"/>
      <c r="W38" s="145"/>
      <c r="X38" s="53"/>
      <c r="Y38" s="53"/>
    </row>
    <row r="39" spans="1:25" ht="46.5" customHeight="1" thickTop="1" thickBot="1" x14ac:dyDescent="0.3">
      <c r="A39" s="107"/>
      <c r="B39" s="464" t="s">
        <v>59</v>
      </c>
      <c r="C39" s="460" t="s">
        <v>100</v>
      </c>
      <c r="D39" s="812" t="s">
        <v>101</v>
      </c>
      <c r="E39" s="811"/>
      <c r="F39" s="602" t="s">
        <v>31</v>
      </c>
      <c r="G39" s="468">
        <v>0</v>
      </c>
      <c r="H39" s="503">
        <v>1</v>
      </c>
      <c r="I39" s="503">
        <v>0</v>
      </c>
      <c r="J39" s="503">
        <v>0</v>
      </c>
      <c r="K39" s="503">
        <v>0</v>
      </c>
      <c r="L39" s="468">
        <f>SUM(H39:K39)</f>
        <v>1</v>
      </c>
      <c r="M39" s="462" t="s">
        <v>45</v>
      </c>
      <c r="N39" s="504"/>
      <c r="O39" s="479">
        <f t="shared" si="1"/>
        <v>0</v>
      </c>
      <c r="P39" s="415"/>
      <c r="Q39" s="120"/>
      <c r="R39" s="53"/>
      <c r="S39" s="125"/>
      <c r="T39" s="144"/>
      <c r="U39" s="144"/>
      <c r="V39" s="144"/>
      <c r="W39" s="145"/>
      <c r="X39" s="53"/>
      <c r="Y39" s="53"/>
    </row>
    <row r="40" spans="1:25" ht="45" customHeight="1" thickTop="1" thickBot="1" x14ac:dyDescent="0.3">
      <c r="A40" s="107"/>
      <c r="B40" s="464" t="s">
        <v>62</v>
      </c>
      <c r="C40" s="460" t="s">
        <v>102</v>
      </c>
      <c r="D40" s="812" t="s">
        <v>103</v>
      </c>
      <c r="E40" s="811"/>
      <c r="F40" s="602" t="s">
        <v>31</v>
      </c>
      <c r="G40" s="468">
        <v>1</v>
      </c>
      <c r="H40" s="503">
        <v>1</v>
      </c>
      <c r="I40" s="503">
        <v>1</v>
      </c>
      <c r="J40" s="503">
        <v>1</v>
      </c>
      <c r="K40" s="503">
        <v>1</v>
      </c>
      <c r="L40" s="468">
        <v>1</v>
      </c>
      <c r="M40" s="462" t="s">
        <v>45</v>
      </c>
      <c r="N40" s="504"/>
      <c r="O40" s="479">
        <f t="shared" si="1"/>
        <v>0</v>
      </c>
      <c r="P40" s="415"/>
      <c r="Q40" s="120"/>
      <c r="R40" s="53"/>
      <c r="S40" s="125"/>
      <c r="T40" s="144"/>
      <c r="U40" s="144"/>
      <c r="V40" s="144"/>
      <c r="W40" s="145"/>
      <c r="X40" s="53"/>
      <c r="Y40" s="53"/>
    </row>
    <row r="41" spans="1:25" ht="41.25" customHeight="1" thickTop="1" thickBot="1" x14ac:dyDescent="0.3">
      <c r="A41" s="107"/>
      <c r="B41" s="464" t="s">
        <v>65</v>
      </c>
      <c r="C41" s="460" t="s">
        <v>104</v>
      </c>
      <c r="D41" s="812" t="s">
        <v>105</v>
      </c>
      <c r="E41" s="811"/>
      <c r="F41" s="602" t="s">
        <v>31</v>
      </c>
      <c r="G41" s="465">
        <v>0</v>
      </c>
      <c r="H41" s="504">
        <v>0</v>
      </c>
      <c r="I41" s="504">
        <v>0</v>
      </c>
      <c r="J41" s="504">
        <v>1</v>
      </c>
      <c r="K41" s="504">
        <v>0</v>
      </c>
      <c r="L41" s="465">
        <f>SUM(H41:K41)</f>
        <v>1</v>
      </c>
      <c r="M41" s="462" t="s">
        <v>32</v>
      </c>
      <c r="N41" s="504"/>
      <c r="O41" s="479">
        <f t="shared" si="1"/>
        <v>0</v>
      </c>
      <c r="P41" s="415"/>
      <c r="Q41" s="120"/>
      <c r="R41" s="53"/>
      <c r="S41" s="125"/>
      <c r="T41" s="144"/>
      <c r="U41" s="144"/>
      <c r="V41" s="144"/>
      <c r="W41" s="145"/>
      <c r="X41" s="53"/>
      <c r="Y41" s="53"/>
    </row>
    <row r="42" spans="1:25" ht="47.25" customHeight="1" thickTop="1" thickBot="1" x14ac:dyDescent="0.3">
      <c r="A42" s="216"/>
      <c r="B42" s="459" t="s">
        <v>99</v>
      </c>
      <c r="C42" s="471" t="s">
        <v>106</v>
      </c>
      <c r="D42" s="813" t="s">
        <v>107</v>
      </c>
      <c r="E42" s="814"/>
      <c r="F42" s="602" t="s">
        <v>31</v>
      </c>
      <c r="G42" s="470">
        <v>0</v>
      </c>
      <c r="H42" s="559">
        <v>1</v>
      </c>
      <c r="I42" s="559">
        <v>0</v>
      </c>
      <c r="J42" s="559">
        <v>0</v>
      </c>
      <c r="K42" s="559">
        <v>0</v>
      </c>
      <c r="L42" s="470">
        <f>SUM(H42:K42)</f>
        <v>1</v>
      </c>
      <c r="M42" s="462" t="s">
        <v>32</v>
      </c>
      <c r="N42" s="559"/>
      <c r="O42" s="479">
        <f t="shared" si="1"/>
        <v>0</v>
      </c>
      <c r="P42" s="415"/>
      <c r="Q42" s="120"/>
      <c r="R42" s="53"/>
      <c r="S42" s="125"/>
      <c r="T42" s="144"/>
      <c r="U42" s="144"/>
      <c r="V42" s="144"/>
      <c r="W42" s="145"/>
      <c r="X42" s="53"/>
      <c r="Y42" s="53"/>
    </row>
    <row r="43" spans="1:25" ht="48" customHeight="1" thickTop="1" thickBot="1" x14ac:dyDescent="0.3">
      <c r="A43" s="216"/>
      <c r="B43" s="480" t="s">
        <v>66</v>
      </c>
      <c r="C43" s="471" t="s">
        <v>108</v>
      </c>
      <c r="D43" s="823" t="s">
        <v>109</v>
      </c>
      <c r="E43" s="824"/>
      <c r="F43" s="602" t="s">
        <v>31</v>
      </c>
      <c r="G43" s="473">
        <v>0</v>
      </c>
      <c r="H43" s="562">
        <v>0.15</v>
      </c>
      <c r="I43" s="562">
        <v>0.3</v>
      </c>
      <c r="J43" s="562">
        <v>0.65</v>
      </c>
      <c r="K43" s="562">
        <v>1</v>
      </c>
      <c r="L43" s="474">
        <v>1</v>
      </c>
      <c r="M43" s="462" t="s">
        <v>45</v>
      </c>
      <c r="N43" s="565"/>
      <c r="O43" s="479">
        <f t="shared" si="1"/>
        <v>0</v>
      </c>
      <c r="P43" s="415"/>
      <c r="Q43" s="120"/>
      <c r="R43" s="53"/>
      <c r="S43" s="125"/>
      <c r="T43" s="144"/>
      <c r="U43" s="144"/>
      <c r="V43" s="144"/>
      <c r="W43" s="145"/>
      <c r="X43" s="53"/>
      <c r="Y43" s="53"/>
    </row>
    <row r="44" spans="1:25" ht="49.5" customHeight="1" thickTop="1" thickBot="1" x14ac:dyDescent="0.3">
      <c r="A44" s="53"/>
      <c r="B44" s="452" t="s">
        <v>110</v>
      </c>
      <c r="C44" s="453" t="s">
        <v>111</v>
      </c>
      <c r="D44" s="452" t="s">
        <v>112</v>
      </c>
      <c r="E44" s="481" t="s">
        <v>113</v>
      </c>
      <c r="F44" s="486" t="s">
        <v>114</v>
      </c>
      <c r="G44" s="526">
        <v>1</v>
      </c>
      <c r="H44" s="555">
        <v>1</v>
      </c>
      <c r="I44" s="555">
        <v>1</v>
      </c>
      <c r="J44" s="555">
        <v>1</v>
      </c>
      <c r="K44" s="555">
        <v>1</v>
      </c>
      <c r="L44" s="526">
        <f>K44</f>
        <v>1</v>
      </c>
      <c r="M44" s="457" t="s">
        <v>45</v>
      </c>
      <c r="N44" s="457"/>
      <c r="O44" s="458">
        <f t="shared" si="1"/>
        <v>0</v>
      </c>
      <c r="P44" s="415"/>
      <c r="Q44" s="120"/>
      <c r="R44" s="53"/>
      <c r="S44" s="96"/>
      <c r="T44" s="97"/>
      <c r="U44" s="97"/>
      <c r="V44" s="97"/>
      <c r="W44" s="97"/>
      <c r="X44" s="53"/>
      <c r="Y44" s="53"/>
    </row>
    <row r="45" spans="1:25" ht="41.25" customHeight="1" thickTop="1" thickBot="1" x14ac:dyDescent="0.3">
      <c r="A45" s="216"/>
      <c r="B45" s="459" t="s">
        <v>33</v>
      </c>
      <c r="C45" s="471" t="s">
        <v>115</v>
      </c>
      <c r="D45" s="813" t="s">
        <v>116</v>
      </c>
      <c r="E45" s="814"/>
      <c r="F45" s="602" t="s">
        <v>114</v>
      </c>
      <c r="G45" s="470">
        <v>0</v>
      </c>
      <c r="H45" s="559">
        <v>50</v>
      </c>
      <c r="I45" s="559">
        <v>50</v>
      </c>
      <c r="J45" s="559">
        <v>50</v>
      </c>
      <c r="K45" s="559">
        <v>50</v>
      </c>
      <c r="L45" s="470">
        <v>50</v>
      </c>
      <c r="M45" s="462" t="s">
        <v>32</v>
      </c>
      <c r="N45" s="559"/>
      <c r="O45" s="479">
        <f t="shared" si="1"/>
        <v>0</v>
      </c>
      <c r="P45" s="415"/>
      <c r="Q45" s="120"/>
      <c r="R45" s="53"/>
      <c r="S45" s="125"/>
      <c r="T45" s="144"/>
      <c r="U45" s="144"/>
      <c r="V45" s="144"/>
      <c r="W45" s="145"/>
      <c r="X45" s="53"/>
      <c r="Y45" s="53"/>
    </row>
    <row r="46" spans="1:25" ht="46.5" customHeight="1" thickTop="1" thickBot="1" x14ac:dyDescent="0.3">
      <c r="A46" s="216"/>
      <c r="B46" s="459" t="s">
        <v>36</v>
      </c>
      <c r="C46" s="471" t="s">
        <v>117</v>
      </c>
      <c r="D46" s="813" t="s">
        <v>118</v>
      </c>
      <c r="E46" s="814"/>
      <c r="F46" s="602" t="s">
        <v>114</v>
      </c>
      <c r="G46" s="470">
        <v>0</v>
      </c>
      <c r="H46" s="563">
        <v>1</v>
      </c>
      <c r="I46" s="563">
        <v>1</v>
      </c>
      <c r="J46" s="563">
        <v>1</v>
      </c>
      <c r="K46" s="563">
        <v>1</v>
      </c>
      <c r="L46" s="482">
        <f>K46</f>
        <v>1</v>
      </c>
      <c r="M46" s="462" t="s">
        <v>45</v>
      </c>
      <c r="N46" s="559"/>
      <c r="O46" s="479">
        <f t="shared" si="1"/>
        <v>0</v>
      </c>
      <c r="P46" s="415"/>
      <c r="Q46" s="120"/>
      <c r="R46" s="53"/>
      <c r="S46" s="125"/>
      <c r="T46" s="144"/>
      <c r="U46" s="144"/>
      <c r="V46" s="144"/>
      <c r="W46" s="145"/>
      <c r="X46" s="53"/>
      <c r="Y46" s="53"/>
    </row>
    <row r="47" spans="1:25" ht="54.75" customHeight="1" thickTop="1" thickBot="1" x14ac:dyDescent="0.3">
      <c r="A47" s="107"/>
      <c r="B47" s="464" t="s">
        <v>50</v>
      </c>
      <c r="C47" s="460" t="s">
        <v>119</v>
      </c>
      <c r="D47" s="820" t="s">
        <v>120</v>
      </c>
      <c r="E47" s="821"/>
      <c r="F47" s="602" t="s">
        <v>114</v>
      </c>
      <c r="G47" s="465">
        <v>0</v>
      </c>
      <c r="H47" s="504">
        <v>1</v>
      </c>
      <c r="I47" s="504">
        <v>1</v>
      </c>
      <c r="J47" s="504">
        <v>1</v>
      </c>
      <c r="K47" s="504">
        <v>1</v>
      </c>
      <c r="L47" s="465">
        <f>SUM(H47:K47)</f>
        <v>4</v>
      </c>
      <c r="M47" s="462" t="s">
        <v>32</v>
      </c>
      <c r="N47" s="504"/>
      <c r="O47" s="479">
        <f t="shared" si="1"/>
        <v>0</v>
      </c>
      <c r="P47" s="415"/>
      <c r="Q47" s="120"/>
      <c r="R47" s="53"/>
      <c r="S47" s="125"/>
      <c r="T47" s="144"/>
      <c r="U47" s="144"/>
      <c r="V47" s="144"/>
      <c r="W47" s="145"/>
      <c r="X47" s="53"/>
      <c r="Y47" s="53"/>
    </row>
    <row r="48" spans="1:25" ht="43.5" customHeight="1" thickTop="1" thickBot="1" x14ac:dyDescent="0.3">
      <c r="A48" s="216"/>
      <c r="B48" s="459" t="s">
        <v>53</v>
      </c>
      <c r="C48" s="460" t="s">
        <v>121</v>
      </c>
      <c r="D48" s="813" t="s">
        <v>122</v>
      </c>
      <c r="E48" s="814"/>
      <c r="F48" s="602" t="s">
        <v>114</v>
      </c>
      <c r="G48" s="461">
        <v>0</v>
      </c>
      <c r="H48" s="475">
        <v>50</v>
      </c>
      <c r="I48" s="475">
        <v>50</v>
      </c>
      <c r="J48" s="475">
        <v>50</v>
      </c>
      <c r="K48" s="475">
        <v>50</v>
      </c>
      <c r="L48" s="461">
        <v>50</v>
      </c>
      <c r="M48" s="462" t="s">
        <v>32</v>
      </c>
      <c r="N48" s="559"/>
      <c r="O48" s="479">
        <f t="shared" si="1"/>
        <v>0</v>
      </c>
      <c r="P48" s="415"/>
      <c r="Q48" s="120"/>
      <c r="R48" s="53"/>
      <c r="S48" s="125"/>
      <c r="T48" s="144"/>
      <c r="U48" s="144"/>
      <c r="V48" s="144"/>
      <c r="W48" s="145"/>
      <c r="X48" s="53"/>
      <c r="Y48" s="53"/>
    </row>
    <row r="49" spans="1:25" ht="54" customHeight="1" thickTop="1" thickBot="1" x14ac:dyDescent="0.3">
      <c r="A49" s="53"/>
      <c r="B49" s="452" t="s">
        <v>123</v>
      </c>
      <c r="C49" s="453" t="s">
        <v>124</v>
      </c>
      <c r="D49" s="452" t="s">
        <v>125</v>
      </c>
      <c r="E49" s="481" t="s">
        <v>126</v>
      </c>
      <c r="F49" s="486" t="s">
        <v>127</v>
      </c>
      <c r="G49" s="526" t="s">
        <v>128</v>
      </c>
      <c r="H49" s="555">
        <v>1</v>
      </c>
      <c r="I49" s="555">
        <v>1</v>
      </c>
      <c r="J49" s="555">
        <v>1</v>
      </c>
      <c r="K49" s="555">
        <v>1</v>
      </c>
      <c r="L49" s="526">
        <f>K49</f>
        <v>1</v>
      </c>
      <c r="M49" s="457" t="s">
        <v>45</v>
      </c>
      <c r="N49" s="457"/>
      <c r="O49" s="458">
        <f t="shared" si="1"/>
        <v>0</v>
      </c>
      <c r="P49" s="415"/>
      <c r="Q49" s="120"/>
      <c r="R49" s="53"/>
      <c r="S49" s="96"/>
      <c r="T49" s="97"/>
      <c r="U49" s="97"/>
      <c r="V49" s="97"/>
      <c r="W49" s="97"/>
      <c r="X49" s="53"/>
      <c r="Y49" s="53"/>
    </row>
    <row r="50" spans="1:25" ht="42.75" customHeight="1" thickTop="1" thickBot="1" x14ac:dyDescent="0.3">
      <c r="A50" s="216"/>
      <c r="B50" s="459" t="s">
        <v>33</v>
      </c>
      <c r="C50" s="460" t="s">
        <v>129</v>
      </c>
      <c r="D50" s="813" t="s">
        <v>930</v>
      </c>
      <c r="E50" s="814"/>
      <c r="F50" s="602" t="s">
        <v>131</v>
      </c>
      <c r="G50" s="483">
        <v>0</v>
      </c>
      <c r="H50" s="475">
        <v>0</v>
      </c>
      <c r="I50" s="475">
        <v>6</v>
      </c>
      <c r="J50" s="475">
        <v>0</v>
      </c>
      <c r="K50" s="475">
        <v>0</v>
      </c>
      <c r="L50" s="461">
        <f>SUM(H50:K50)</f>
        <v>6</v>
      </c>
      <c r="M50" s="462" t="s">
        <v>32</v>
      </c>
      <c r="N50" s="559"/>
      <c r="O50" s="479">
        <f t="shared" si="1"/>
        <v>0</v>
      </c>
      <c r="P50" s="415"/>
      <c r="Q50" s="120"/>
      <c r="R50" s="53"/>
      <c r="S50" s="125"/>
      <c r="T50" s="144"/>
      <c r="U50" s="144"/>
      <c r="V50" s="144"/>
      <c r="W50" s="145"/>
      <c r="X50" s="53"/>
      <c r="Y50" s="53"/>
    </row>
    <row r="51" spans="1:25" ht="81.75" customHeight="1" thickTop="1" thickBot="1" x14ac:dyDescent="0.3">
      <c r="A51" s="216"/>
      <c r="B51" s="464" t="s">
        <v>36</v>
      </c>
      <c r="C51" s="471" t="s">
        <v>132</v>
      </c>
      <c r="D51" s="813" t="s">
        <v>133</v>
      </c>
      <c r="E51" s="814"/>
      <c r="F51" s="602" t="s">
        <v>131</v>
      </c>
      <c r="G51" s="483">
        <v>0</v>
      </c>
      <c r="H51" s="475">
        <v>0</v>
      </c>
      <c r="I51" s="557">
        <v>0.9</v>
      </c>
      <c r="J51" s="475">
        <v>0</v>
      </c>
      <c r="K51" s="475">
        <v>0</v>
      </c>
      <c r="L51" s="483">
        <f>I51</f>
        <v>0.9</v>
      </c>
      <c r="M51" s="462" t="s">
        <v>45</v>
      </c>
      <c r="N51" s="559"/>
      <c r="O51" s="479"/>
      <c r="P51" s="418" t="s">
        <v>902</v>
      </c>
      <c r="Q51" s="120"/>
      <c r="R51" s="53"/>
      <c r="S51" s="125"/>
      <c r="T51" s="144"/>
      <c r="U51" s="144"/>
      <c r="V51" s="144"/>
      <c r="W51" s="145"/>
      <c r="X51" s="53"/>
      <c r="Y51" s="53"/>
    </row>
    <row r="52" spans="1:25" ht="41.25" customHeight="1" thickTop="1" thickBot="1" x14ac:dyDescent="0.3">
      <c r="A52" s="107"/>
      <c r="B52" s="464" t="s">
        <v>50</v>
      </c>
      <c r="C52" s="460" t="s">
        <v>134</v>
      </c>
      <c r="D52" s="820" t="s">
        <v>135</v>
      </c>
      <c r="E52" s="821"/>
      <c r="F52" s="602" t="s">
        <v>127</v>
      </c>
      <c r="G52" s="461">
        <v>0</v>
      </c>
      <c r="H52" s="475">
        <v>1</v>
      </c>
      <c r="I52" s="475">
        <v>0</v>
      </c>
      <c r="J52" s="475">
        <v>0</v>
      </c>
      <c r="K52" s="475">
        <v>0</v>
      </c>
      <c r="L52" s="461">
        <f>SUM(H52:K52)</f>
        <v>1</v>
      </c>
      <c r="M52" s="462" t="s">
        <v>32</v>
      </c>
      <c r="N52" s="504"/>
      <c r="O52" s="479">
        <f>+N52/L52</f>
        <v>0</v>
      </c>
      <c r="P52" s="415"/>
      <c r="Q52" s="120"/>
      <c r="R52" s="53"/>
      <c r="S52" s="125"/>
      <c r="T52" s="144"/>
      <c r="U52" s="144"/>
      <c r="V52" s="144"/>
      <c r="W52" s="145"/>
      <c r="X52" s="53"/>
      <c r="Y52" s="53"/>
    </row>
    <row r="53" spans="1:25" ht="54" customHeight="1" thickTop="1" thickBot="1" x14ac:dyDescent="0.3">
      <c r="A53" s="53"/>
      <c r="B53" s="484" t="s">
        <v>136</v>
      </c>
      <c r="C53" s="484" t="s">
        <v>137</v>
      </c>
      <c r="D53" s="831" t="s">
        <v>20</v>
      </c>
      <c r="E53" s="811"/>
      <c r="F53" s="484" t="s">
        <v>31</v>
      </c>
      <c r="G53" s="444"/>
      <c r="H53" s="445"/>
      <c r="I53" s="445"/>
      <c r="J53" s="445"/>
      <c r="K53" s="445"/>
      <c r="L53" s="444"/>
      <c r="M53" s="445"/>
      <c r="N53" s="445"/>
      <c r="O53" s="498"/>
      <c r="P53" s="415"/>
      <c r="Q53" s="83"/>
      <c r="R53" s="53"/>
      <c r="S53" s="57"/>
      <c r="T53" s="57"/>
      <c r="U53" s="57"/>
      <c r="V53" s="57"/>
      <c r="W53" s="57"/>
      <c r="X53" s="53"/>
      <c r="Y53" s="53"/>
    </row>
    <row r="54" spans="1:25" ht="56.25" customHeight="1" thickTop="1" thickBot="1" x14ac:dyDescent="0.3">
      <c r="A54" s="53"/>
      <c r="B54" s="485" t="s">
        <v>138</v>
      </c>
      <c r="C54" s="448" t="s">
        <v>139</v>
      </c>
      <c r="D54" s="832" t="s">
        <v>140</v>
      </c>
      <c r="E54" s="821"/>
      <c r="F54" s="485" t="s">
        <v>31</v>
      </c>
      <c r="G54" s="449"/>
      <c r="H54" s="450"/>
      <c r="I54" s="450"/>
      <c r="J54" s="450"/>
      <c r="K54" s="450"/>
      <c r="L54" s="449"/>
      <c r="M54" s="450"/>
      <c r="N54" s="450"/>
      <c r="O54" s="499"/>
      <c r="P54" s="415"/>
      <c r="Q54" s="83"/>
      <c r="R54" s="53"/>
      <c r="S54" s="57"/>
      <c r="T54" s="57"/>
      <c r="U54" s="57"/>
      <c r="V54" s="57"/>
      <c r="W54" s="57"/>
      <c r="X54" s="53"/>
      <c r="Y54" s="53"/>
    </row>
    <row r="55" spans="1:25" ht="90" customHeight="1" thickTop="1" thickBot="1" x14ac:dyDescent="0.3">
      <c r="A55" s="53"/>
      <c r="B55" s="833" t="s">
        <v>141</v>
      </c>
      <c r="C55" s="453" t="s">
        <v>142</v>
      </c>
      <c r="D55" s="830" t="s">
        <v>143</v>
      </c>
      <c r="E55" s="481" t="s">
        <v>144</v>
      </c>
      <c r="F55" s="486" t="s">
        <v>145</v>
      </c>
      <c r="G55" s="456">
        <v>2444</v>
      </c>
      <c r="H55" s="457">
        <v>1390</v>
      </c>
      <c r="I55" s="457">
        <v>1387</v>
      </c>
      <c r="J55" s="457">
        <v>1387</v>
      </c>
      <c r="K55" s="457">
        <v>1387</v>
      </c>
      <c r="L55" s="456">
        <f>SUM(H55:K55)</f>
        <v>5551</v>
      </c>
      <c r="M55" s="457" t="s">
        <v>32</v>
      </c>
      <c r="N55" s="457"/>
      <c r="O55" s="458">
        <f t="shared" ref="O55:O89" si="2">+N55/L55</f>
        <v>0</v>
      </c>
      <c r="P55" s="415"/>
      <c r="Q55" s="120"/>
      <c r="R55" s="53"/>
      <c r="S55" s="57"/>
      <c r="T55" s="57"/>
      <c r="U55" s="57"/>
      <c r="V55" s="57"/>
      <c r="W55" s="57"/>
      <c r="X55" s="53"/>
      <c r="Y55" s="53"/>
    </row>
    <row r="56" spans="1:25" ht="66.75" customHeight="1" thickTop="1" thickBot="1" x14ac:dyDescent="0.3">
      <c r="A56" s="53"/>
      <c r="B56" s="833"/>
      <c r="C56" s="453" t="s">
        <v>146</v>
      </c>
      <c r="D56" s="830"/>
      <c r="E56" s="478" t="s">
        <v>914</v>
      </c>
      <c r="F56" s="603" t="s">
        <v>145</v>
      </c>
      <c r="G56" s="529">
        <v>0.77300000000000002</v>
      </c>
      <c r="H56" s="564">
        <v>0.8</v>
      </c>
      <c r="I56" s="564">
        <v>0.83</v>
      </c>
      <c r="J56" s="564">
        <v>0.86</v>
      </c>
      <c r="K56" s="564">
        <v>0.89</v>
      </c>
      <c r="L56" s="529">
        <f>K56</f>
        <v>0.89</v>
      </c>
      <c r="M56" s="457" t="s">
        <v>45</v>
      </c>
      <c r="N56" s="457"/>
      <c r="O56" s="458">
        <f t="shared" si="2"/>
        <v>0</v>
      </c>
      <c r="P56" s="415"/>
      <c r="Q56" s="120"/>
      <c r="R56" s="53"/>
      <c r="S56" s="57"/>
      <c r="T56" s="57"/>
      <c r="U56" s="57"/>
      <c r="V56" s="57"/>
      <c r="W56" s="57"/>
      <c r="X56" s="53"/>
      <c r="Y56" s="53"/>
    </row>
    <row r="57" spans="1:25" ht="52.5" customHeight="1" thickTop="1" thickBot="1" x14ac:dyDescent="0.3">
      <c r="A57" s="107"/>
      <c r="B57" s="488" t="s">
        <v>33</v>
      </c>
      <c r="C57" s="460" t="s">
        <v>147</v>
      </c>
      <c r="D57" s="825" t="s">
        <v>148</v>
      </c>
      <c r="E57" s="826"/>
      <c r="F57" s="602" t="s">
        <v>31</v>
      </c>
      <c r="G57" s="465">
        <v>4</v>
      </c>
      <c r="H57" s="504">
        <v>4</v>
      </c>
      <c r="I57" s="504">
        <v>4</v>
      </c>
      <c r="J57" s="504">
        <v>4</v>
      </c>
      <c r="K57" s="504">
        <v>4</v>
      </c>
      <c r="L57" s="465">
        <f>SUM(H57:K57)</f>
        <v>16</v>
      </c>
      <c r="M57" s="462" t="s">
        <v>32</v>
      </c>
      <c r="N57" s="504"/>
      <c r="O57" s="479">
        <f t="shared" si="2"/>
        <v>0</v>
      </c>
      <c r="P57" s="415"/>
      <c r="Q57" s="120"/>
      <c r="R57" s="53"/>
      <c r="S57" s="126"/>
      <c r="T57" s="124"/>
      <c r="U57" s="126"/>
      <c r="V57" s="126"/>
      <c r="W57" s="125"/>
      <c r="X57" s="53"/>
      <c r="Y57" s="53"/>
    </row>
    <row r="58" spans="1:25" ht="54.75" customHeight="1" thickTop="1" thickBot="1" x14ac:dyDescent="0.3">
      <c r="A58" s="216"/>
      <c r="B58" s="489" t="s">
        <v>36</v>
      </c>
      <c r="C58" s="460" t="s">
        <v>149</v>
      </c>
      <c r="D58" s="825" t="s">
        <v>150</v>
      </c>
      <c r="E58" s="826"/>
      <c r="F58" s="602" t="s">
        <v>31</v>
      </c>
      <c r="G58" s="470">
        <v>0</v>
      </c>
      <c r="H58" s="559">
        <v>60</v>
      </c>
      <c r="I58" s="559">
        <v>25</v>
      </c>
      <c r="J58" s="559">
        <v>25</v>
      </c>
      <c r="K58" s="559">
        <v>27</v>
      </c>
      <c r="L58" s="470">
        <f>SUM(H58:K58)</f>
        <v>137</v>
      </c>
      <c r="M58" s="462" t="s">
        <v>32</v>
      </c>
      <c r="N58" s="559"/>
      <c r="O58" s="479">
        <f t="shared" si="2"/>
        <v>0</v>
      </c>
      <c r="P58" s="419"/>
      <c r="Q58" s="103"/>
      <c r="R58" s="98"/>
      <c r="S58" s="105"/>
      <c r="T58" s="104"/>
      <c r="U58" s="105"/>
      <c r="V58" s="105"/>
      <c r="W58" s="106"/>
      <c r="X58" s="98"/>
      <c r="Y58" s="53"/>
    </row>
    <row r="59" spans="1:25" ht="52.5" customHeight="1" thickTop="1" thickBot="1" x14ac:dyDescent="0.3">
      <c r="A59" s="107"/>
      <c r="B59" s="488" t="s">
        <v>50</v>
      </c>
      <c r="C59" s="460" t="s">
        <v>151</v>
      </c>
      <c r="D59" s="827" t="s">
        <v>152</v>
      </c>
      <c r="E59" s="826"/>
      <c r="F59" s="602" t="s">
        <v>31</v>
      </c>
      <c r="G59" s="465">
        <v>4</v>
      </c>
      <c r="H59" s="504">
        <v>4</v>
      </c>
      <c r="I59" s="504">
        <v>4</v>
      </c>
      <c r="J59" s="504">
        <v>4</v>
      </c>
      <c r="K59" s="504">
        <v>4</v>
      </c>
      <c r="L59" s="465">
        <f>SUM(H59:K59)</f>
        <v>16</v>
      </c>
      <c r="M59" s="462" t="s">
        <v>32</v>
      </c>
      <c r="N59" s="504"/>
      <c r="O59" s="479">
        <f t="shared" si="2"/>
        <v>0</v>
      </c>
      <c r="P59" s="415"/>
      <c r="Q59" s="120"/>
      <c r="R59" s="53"/>
      <c r="S59" s="126"/>
      <c r="T59" s="124"/>
      <c r="U59" s="126"/>
      <c r="V59" s="126"/>
      <c r="W59" s="125"/>
      <c r="X59" s="53"/>
      <c r="Y59" s="53"/>
    </row>
    <row r="60" spans="1:25" ht="48.75" customHeight="1" thickTop="1" thickBot="1" x14ac:dyDescent="0.3">
      <c r="A60" s="216"/>
      <c r="B60" s="490" t="s">
        <v>53</v>
      </c>
      <c r="C60" s="460" t="s">
        <v>153</v>
      </c>
      <c r="D60" s="828" t="s">
        <v>154</v>
      </c>
      <c r="E60" s="826"/>
      <c r="F60" s="602" t="s">
        <v>31</v>
      </c>
      <c r="G60" s="473">
        <v>0</v>
      </c>
      <c r="H60" s="562">
        <v>0.2</v>
      </c>
      <c r="I60" s="562">
        <v>0.4</v>
      </c>
      <c r="J60" s="562">
        <v>0.4</v>
      </c>
      <c r="K60" s="562">
        <v>0</v>
      </c>
      <c r="L60" s="474">
        <f>SUM(H60:K60)</f>
        <v>1</v>
      </c>
      <c r="M60" s="462" t="s">
        <v>45</v>
      </c>
      <c r="N60" s="565"/>
      <c r="O60" s="479">
        <f t="shared" si="2"/>
        <v>0</v>
      </c>
      <c r="P60" s="415"/>
      <c r="Q60" s="120"/>
      <c r="R60" s="53"/>
      <c r="S60" s="125"/>
      <c r="T60" s="144"/>
      <c r="U60" s="144"/>
      <c r="V60" s="144"/>
      <c r="W60" s="145"/>
      <c r="X60" s="53"/>
      <c r="Y60" s="53"/>
    </row>
    <row r="61" spans="1:25" ht="44.25" customHeight="1" thickTop="1" thickBot="1" x14ac:dyDescent="0.3">
      <c r="A61" s="216"/>
      <c r="B61" s="491" t="s">
        <v>56</v>
      </c>
      <c r="C61" s="460" t="s">
        <v>155</v>
      </c>
      <c r="D61" s="828" t="s">
        <v>156</v>
      </c>
      <c r="E61" s="826"/>
      <c r="F61" s="602" t="s">
        <v>31</v>
      </c>
      <c r="G61" s="473">
        <v>0</v>
      </c>
      <c r="H61" s="562">
        <v>0.2</v>
      </c>
      <c r="I61" s="562">
        <v>0</v>
      </c>
      <c r="J61" s="562">
        <v>0.4</v>
      </c>
      <c r="K61" s="562">
        <v>0.4</v>
      </c>
      <c r="L61" s="474">
        <f>SUM(H61:K61)</f>
        <v>1</v>
      </c>
      <c r="M61" s="462" t="s">
        <v>45</v>
      </c>
      <c r="N61" s="565"/>
      <c r="O61" s="479">
        <f t="shared" si="2"/>
        <v>0</v>
      </c>
      <c r="P61" s="415"/>
      <c r="Q61" s="120"/>
      <c r="R61" s="53"/>
      <c r="S61" s="125"/>
      <c r="T61" s="144"/>
      <c r="U61" s="144"/>
      <c r="V61" s="144"/>
      <c r="W61" s="145"/>
      <c r="X61" s="53"/>
      <c r="Y61" s="53"/>
    </row>
    <row r="62" spans="1:25" ht="45" customHeight="1" thickTop="1" thickBot="1" x14ac:dyDescent="0.3">
      <c r="A62" s="53"/>
      <c r="B62" s="829" t="s">
        <v>157</v>
      </c>
      <c r="C62" s="453" t="s">
        <v>158</v>
      </c>
      <c r="D62" s="830" t="s">
        <v>159</v>
      </c>
      <c r="E62" s="478" t="s">
        <v>160</v>
      </c>
      <c r="F62" s="486" t="s">
        <v>161</v>
      </c>
      <c r="G62" s="526">
        <v>0.28000000000000003</v>
      </c>
      <c r="H62" s="555">
        <v>0.32</v>
      </c>
      <c r="I62" s="555">
        <v>0.36</v>
      </c>
      <c r="J62" s="555">
        <v>0.4</v>
      </c>
      <c r="K62" s="555">
        <v>0.45</v>
      </c>
      <c r="L62" s="526">
        <f>K62</f>
        <v>0.45</v>
      </c>
      <c r="M62" s="457" t="s">
        <v>45</v>
      </c>
      <c r="N62" s="457"/>
      <c r="O62" s="458">
        <f t="shared" si="2"/>
        <v>0</v>
      </c>
      <c r="P62" s="415"/>
      <c r="Q62" s="120"/>
      <c r="R62" s="53"/>
      <c r="S62" s="57"/>
      <c r="T62" s="57"/>
      <c r="U62" s="57"/>
      <c r="V62" s="57"/>
      <c r="W62" s="57"/>
      <c r="X62" s="53"/>
      <c r="Y62" s="53"/>
    </row>
    <row r="63" spans="1:25" ht="64.5" customHeight="1" thickTop="1" thickBot="1" x14ac:dyDescent="0.3">
      <c r="A63" s="53"/>
      <c r="B63" s="829"/>
      <c r="C63" s="453" t="s">
        <v>162</v>
      </c>
      <c r="D63" s="830"/>
      <c r="E63" s="481" t="s">
        <v>163</v>
      </c>
      <c r="F63" s="486" t="s">
        <v>161</v>
      </c>
      <c r="G63" s="526" t="s">
        <v>128</v>
      </c>
      <c r="H63" s="555">
        <v>0.25</v>
      </c>
      <c r="I63" s="555">
        <v>0.5</v>
      </c>
      <c r="J63" s="555">
        <v>0.75</v>
      </c>
      <c r="K63" s="555">
        <v>1</v>
      </c>
      <c r="L63" s="526">
        <f>+K63</f>
        <v>1</v>
      </c>
      <c r="M63" s="457" t="s">
        <v>45</v>
      </c>
      <c r="N63" s="457"/>
      <c r="O63" s="458">
        <f t="shared" si="2"/>
        <v>0</v>
      </c>
      <c r="P63" s="415"/>
      <c r="Q63" s="120"/>
      <c r="R63" s="53"/>
      <c r="S63" s="57"/>
      <c r="T63" s="57"/>
      <c r="U63" s="57"/>
      <c r="V63" s="57"/>
      <c r="W63" s="57"/>
      <c r="X63" s="53"/>
      <c r="Y63" s="53"/>
    </row>
    <row r="64" spans="1:25" ht="42.75" customHeight="1" thickTop="1" thickBot="1" x14ac:dyDescent="0.3">
      <c r="A64" s="216"/>
      <c r="B64" s="491" t="s">
        <v>33</v>
      </c>
      <c r="C64" s="492" t="s">
        <v>164</v>
      </c>
      <c r="D64" s="835" t="s">
        <v>165</v>
      </c>
      <c r="E64" s="826"/>
      <c r="F64" s="602" t="s">
        <v>31</v>
      </c>
      <c r="G64" s="473">
        <v>0</v>
      </c>
      <c r="H64" s="562">
        <v>0</v>
      </c>
      <c r="I64" s="562">
        <v>0.1</v>
      </c>
      <c r="J64" s="562">
        <v>0.3</v>
      </c>
      <c r="K64" s="562">
        <v>0.3</v>
      </c>
      <c r="L64" s="474">
        <f>SUM(G64:K64)</f>
        <v>0.7</v>
      </c>
      <c r="M64" s="462" t="s">
        <v>45</v>
      </c>
      <c r="N64" s="565"/>
      <c r="O64" s="479">
        <f t="shared" si="2"/>
        <v>0</v>
      </c>
      <c r="P64" s="415"/>
      <c r="Q64" s="120"/>
      <c r="R64" s="53"/>
      <c r="S64" s="126"/>
      <c r="T64" s="124"/>
      <c r="U64" s="126"/>
      <c r="V64" s="126"/>
      <c r="W64" s="125"/>
      <c r="X64" s="53"/>
      <c r="Y64" s="53"/>
    </row>
    <row r="65" spans="1:25" ht="54.75" customHeight="1" thickTop="1" thickBot="1" x14ac:dyDescent="0.3">
      <c r="A65" s="216"/>
      <c r="B65" s="491" t="s">
        <v>36</v>
      </c>
      <c r="C65" s="492" t="s">
        <v>166</v>
      </c>
      <c r="D65" s="835" t="s">
        <v>167</v>
      </c>
      <c r="E65" s="826"/>
      <c r="F65" s="602" t="s">
        <v>31</v>
      </c>
      <c r="G65" s="473">
        <v>0</v>
      </c>
      <c r="H65" s="565">
        <v>1</v>
      </c>
      <c r="I65" s="565">
        <v>0</v>
      </c>
      <c r="J65" s="565">
        <v>0</v>
      </c>
      <c r="K65" s="565">
        <v>0</v>
      </c>
      <c r="L65" s="473">
        <f>SUM(H65:K65)</f>
        <v>1</v>
      </c>
      <c r="M65" s="462" t="s">
        <v>32</v>
      </c>
      <c r="N65" s="565"/>
      <c r="O65" s="479">
        <f t="shared" si="2"/>
        <v>0</v>
      </c>
      <c r="P65" s="418" t="s">
        <v>898</v>
      </c>
      <c r="Q65" s="120"/>
      <c r="R65" s="53"/>
      <c r="S65" s="126"/>
      <c r="T65" s="124"/>
      <c r="U65" s="126"/>
      <c r="V65" s="126"/>
      <c r="W65" s="125"/>
      <c r="X65" s="53"/>
      <c r="Y65" s="53"/>
    </row>
    <row r="66" spans="1:25" ht="41.25" customHeight="1" thickTop="1" thickBot="1" x14ac:dyDescent="0.3">
      <c r="A66" s="107"/>
      <c r="B66" s="488" t="s">
        <v>50</v>
      </c>
      <c r="C66" s="492" t="s">
        <v>168</v>
      </c>
      <c r="D66" s="834" t="s">
        <v>169</v>
      </c>
      <c r="E66" s="826"/>
      <c r="F66" s="602" t="s">
        <v>31</v>
      </c>
      <c r="G66" s="465">
        <v>137</v>
      </c>
      <c r="H66" s="504">
        <v>34</v>
      </c>
      <c r="I66" s="504">
        <v>34</v>
      </c>
      <c r="J66" s="504">
        <v>34</v>
      </c>
      <c r="K66" s="504">
        <v>35</v>
      </c>
      <c r="L66" s="465">
        <f>SUM(H66:K66)</f>
        <v>137</v>
      </c>
      <c r="M66" s="462" t="s">
        <v>32</v>
      </c>
      <c r="N66" s="504"/>
      <c r="O66" s="479">
        <f t="shared" si="2"/>
        <v>0</v>
      </c>
      <c r="P66" s="415"/>
      <c r="Q66" s="120"/>
      <c r="R66" s="53"/>
      <c r="S66" s="126"/>
      <c r="T66" s="124"/>
      <c r="U66" s="126"/>
      <c r="V66" s="126"/>
      <c r="W66" s="125"/>
      <c r="X66" s="53"/>
      <c r="Y66" s="53"/>
    </row>
    <row r="67" spans="1:25" ht="36.75" customHeight="1" thickTop="1" thickBot="1" x14ac:dyDescent="0.3">
      <c r="A67" s="107"/>
      <c r="B67" s="488" t="s">
        <v>53</v>
      </c>
      <c r="C67" s="492" t="s">
        <v>170</v>
      </c>
      <c r="D67" s="834" t="s">
        <v>171</v>
      </c>
      <c r="E67" s="826"/>
      <c r="F67" s="602" t="s">
        <v>31</v>
      </c>
      <c r="G67" s="465">
        <v>561</v>
      </c>
      <c r="H67" s="504">
        <v>589</v>
      </c>
      <c r="I67" s="504">
        <v>617</v>
      </c>
      <c r="J67" s="504">
        <v>645</v>
      </c>
      <c r="K67" s="504">
        <v>673</v>
      </c>
      <c r="L67" s="465">
        <f>+K67</f>
        <v>673</v>
      </c>
      <c r="M67" s="462" t="s">
        <v>32</v>
      </c>
      <c r="N67" s="504"/>
      <c r="O67" s="479">
        <f t="shared" si="2"/>
        <v>0</v>
      </c>
      <c r="P67" s="417"/>
      <c r="Q67" s="111"/>
      <c r="R67" s="107"/>
      <c r="S67" s="113"/>
      <c r="T67" s="112"/>
      <c r="U67" s="113"/>
      <c r="V67" s="113"/>
      <c r="W67" s="114"/>
      <c r="X67" s="107"/>
      <c r="Y67" s="53"/>
    </row>
    <row r="68" spans="1:25" ht="53.25" customHeight="1" thickTop="1" thickBot="1" x14ac:dyDescent="0.3">
      <c r="A68" s="216"/>
      <c r="B68" s="489" t="s">
        <v>56</v>
      </c>
      <c r="C68" s="492" t="s">
        <v>172</v>
      </c>
      <c r="D68" s="834" t="s">
        <v>173</v>
      </c>
      <c r="E68" s="826"/>
      <c r="F68" s="602" t="s">
        <v>31</v>
      </c>
      <c r="G68" s="461">
        <v>0</v>
      </c>
      <c r="H68" s="557">
        <v>1</v>
      </c>
      <c r="I68" s="557">
        <v>1</v>
      </c>
      <c r="J68" s="557">
        <v>1</v>
      </c>
      <c r="K68" s="557">
        <v>1</v>
      </c>
      <c r="L68" s="483">
        <f>K68</f>
        <v>1</v>
      </c>
      <c r="M68" s="462" t="s">
        <v>45</v>
      </c>
      <c r="N68" s="475"/>
      <c r="O68" s="479">
        <f t="shared" si="2"/>
        <v>0</v>
      </c>
      <c r="P68" s="415"/>
      <c r="Q68" s="120"/>
      <c r="R68" s="53"/>
      <c r="S68" s="126"/>
      <c r="T68" s="124"/>
      <c r="U68" s="126"/>
      <c r="V68" s="126"/>
      <c r="W68" s="125"/>
      <c r="X68" s="53"/>
      <c r="Y68" s="53"/>
    </row>
    <row r="69" spans="1:25" ht="39.75" customHeight="1" thickTop="1" thickBot="1" x14ac:dyDescent="0.3">
      <c r="A69" s="107"/>
      <c r="B69" s="488" t="s">
        <v>59</v>
      </c>
      <c r="C69" s="492" t="s">
        <v>174</v>
      </c>
      <c r="D69" s="834" t="s">
        <v>175</v>
      </c>
      <c r="E69" s="826"/>
      <c r="F69" s="602" t="s">
        <v>31</v>
      </c>
      <c r="G69" s="465">
        <v>3</v>
      </c>
      <c r="H69" s="504">
        <v>3</v>
      </c>
      <c r="I69" s="504">
        <v>3</v>
      </c>
      <c r="J69" s="504">
        <v>3</v>
      </c>
      <c r="K69" s="504">
        <v>3</v>
      </c>
      <c r="L69" s="465">
        <f>K69</f>
        <v>3</v>
      </c>
      <c r="M69" s="462" t="s">
        <v>32</v>
      </c>
      <c r="N69" s="504"/>
      <c r="O69" s="479">
        <f t="shared" si="2"/>
        <v>0</v>
      </c>
      <c r="P69" s="417"/>
      <c r="Q69" s="111"/>
      <c r="R69" s="107"/>
      <c r="S69" s="113"/>
      <c r="T69" s="112"/>
      <c r="U69" s="113"/>
      <c r="V69" s="113"/>
      <c r="W69" s="114"/>
      <c r="X69" s="107"/>
      <c r="Y69" s="53"/>
    </row>
    <row r="70" spans="1:25" ht="34.5" customHeight="1" thickTop="1" thickBot="1" x14ac:dyDescent="0.3">
      <c r="A70" s="107"/>
      <c r="B70" s="488" t="s">
        <v>62</v>
      </c>
      <c r="C70" s="492" t="s">
        <v>176</v>
      </c>
      <c r="D70" s="834" t="s">
        <v>177</v>
      </c>
      <c r="E70" s="826"/>
      <c r="F70" s="602" t="s">
        <v>31</v>
      </c>
      <c r="G70" s="465">
        <v>2</v>
      </c>
      <c r="H70" s="504">
        <v>1</v>
      </c>
      <c r="I70" s="504">
        <v>1</v>
      </c>
      <c r="J70" s="504">
        <v>1</v>
      </c>
      <c r="K70" s="504">
        <v>1</v>
      </c>
      <c r="L70" s="465">
        <f>+SUM(H70:K70)</f>
        <v>4</v>
      </c>
      <c r="M70" s="462" t="s">
        <v>32</v>
      </c>
      <c r="N70" s="504"/>
      <c r="O70" s="479">
        <f t="shared" si="2"/>
        <v>0</v>
      </c>
      <c r="P70" s="417"/>
      <c r="Q70" s="111"/>
      <c r="R70" s="107"/>
      <c r="S70" s="113"/>
      <c r="T70" s="112"/>
      <c r="U70" s="113"/>
      <c r="V70" s="113"/>
      <c r="W70" s="114"/>
      <c r="X70" s="107"/>
      <c r="Y70" s="53"/>
    </row>
    <row r="71" spans="1:25" ht="31.5" customHeight="1" thickTop="1" thickBot="1" x14ac:dyDescent="0.3">
      <c r="A71" s="107"/>
      <c r="B71" s="488" t="s">
        <v>65</v>
      </c>
      <c r="C71" s="492" t="s">
        <v>178</v>
      </c>
      <c r="D71" s="825" t="s">
        <v>179</v>
      </c>
      <c r="E71" s="826"/>
      <c r="F71" s="602" t="s">
        <v>31</v>
      </c>
      <c r="G71" s="468" t="s">
        <v>128</v>
      </c>
      <c r="H71" s="503">
        <v>0</v>
      </c>
      <c r="I71" s="503">
        <v>0.3</v>
      </c>
      <c r="J71" s="503">
        <v>0.7</v>
      </c>
      <c r="K71" s="503">
        <v>1</v>
      </c>
      <c r="L71" s="468">
        <v>1</v>
      </c>
      <c r="M71" s="462" t="s">
        <v>45</v>
      </c>
      <c r="N71" s="504"/>
      <c r="O71" s="479">
        <f t="shared" si="2"/>
        <v>0</v>
      </c>
      <c r="P71" s="417"/>
      <c r="Q71" s="111"/>
      <c r="R71" s="107"/>
      <c r="S71" s="113"/>
      <c r="T71" s="112"/>
      <c r="U71" s="113"/>
      <c r="V71" s="113"/>
      <c r="W71" s="114"/>
      <c r="X71" s="107"/>
      <c r="Y71" s="53"/>
    </row>
    <row r="72" spans="1:25" ht="39.75" customHeight="1" thickTop="1" thickBot="1" x14ac:dyDescent="0.3">
      <c r="A72" s="216"/>
      <c r="B72" s="489" t="s">
        <v>99</v>
      </c>
      <c r="C72" s="492" t="s">
        <v>180</v>
      </c>
      <c r="D72" s="825" t="s">
        <v>181</v>
      </c>
      <c r="E72" s="826"/>
      <c r="F72" s="602" t="s">
        <v>31</v>
      </c>
      <c r="G72" s="461">
        <v>0</v>
      </c>
      <c r="H72" s="557">
        <v>1</v>
      </c>
      <c r="I72" s="557">
        <v>1</v>
      </c>
      <c r="J72" s="557">
        <v>1</v>
      </c>
      <c r="K72" s="557">
        <v>1</v>
      </c>
      <c r="L72" s="483">
        <f>K72</f>
        <v>1</v>
      </c>
      <c r="M72" s="462" t="s">
        <v>45</v>
      </c>
      <c r="N72" s="559"/>
      <c r="O72" s="479">
        <f t="shared" si="2"/>
        <v>0</v>
      </c>
      <c r="P72" s="415"/>
      <c r="Q72" s="120"/>
      <c r="R72" s="53"/>
      <c r="S72" s="126"/>
      <c r="T72" s="124"/>
      <c r="U72" s="126"/>
      <c r="V72" s="126"/>
      <c r="W72" s="125"/>
      <c r="X72" s="53"/>
      <c r="Y72" s="53"/>
    </row>
    <row r="73" spans="1:25" ht="53.25" customHeight="1" thickTop="1" thickBot="1" x14ac:dyDescent="0.3">
      <c r="A73" s="107"/>
      <c r="B73" s="488" t="s">
        <v>66</v>
      </c>
      <c r="C73" s="492" t="s">
        <v>182</v>
      </c>
      <c r="D73" s="825" t="s">
        <v>183</v>
      </c>
      <c r="E73" s="826"/>
      <c r="F73" s="602" t="s">
        <v>31</v>
      </c>
      <c r="G73" s="465" t="s">
        <v>128</v>
      </c>
      <c r="H73" s="504">
        <v>0</v>
      </c>
      <c r="I73" s="503">
        <v>0.1</v>
      </c>
      <c r="J73" s="503">
        <v>0.3</v>
      </c>
      <c r="K73" s="503">
        <v>0.5</v>
      </c>
      <c r="L73" s="468">
        <v>0.5</v>
      </c>
      <c r="M73" s="462" t="s">
        <v>45</v>
      </c>
      <c r="N73" s="504"/>
      <c r="O73" s="479">
        <f t="shared" si="2"/>
        <v>0</v>
      </c>
      <c r="P73" s="415"/>
      <c r="Q73" s="120"/>
      <c r="R73" s="53"/>
      <c r="S73" s="126"/>
      <c r="T73" s="124"/>
      <c r="U73" s="126"/>
      <c r="V73" s="126"/>
      <c r="W73" s="125"/>
      <c r="X73" s="53"/>
      <c r="Y73" s="53"/>
    </row>
    <row r="74" spans="1:25" ht="59.25" customHeight="1" thickTop="1" thickBot="1" x14ac:dyDescent="0.3">
      <c r="A74" s="53"/>
      <c r="B74" s="493" t="s">
        <v>184</v>
      </c>
      <c r="C74" s="453" t="s">
        <v>185</v>
      </c>
      <c r="D74" s="452" t="s">
        <v>186</v>
      </c>
      <c r="E74" s="478" t="s">
        <v>913</v>
      </c>
      <c r="F74" s="486" t="s">
        <v>187</v>
      </c>
      <c r="G74" s="456">
        <v>0</v>
      </c>
      <c r="H74" s="566">
        <v>2.5000000000000001E-2</v>
      </c>
      <c r="I74" s="555">
        <v>0.05</v>
      </c>
      <c r="J74" s="566">
        <v>7.4999999999999997E-2</v>
      </c>
      <c r="K74" s="555">
        <v>0.1</v>
      </c>
      <c r="L74" s="526">
        <f>K74</f>
        <v>0.1</v>
      </c>
      <c r="M74" s="457" t="s">
        <v>45</v>
      </c>
      <c r="N74" s="457"/>
      <c r="O74" s="458">
        <f t="shared" si="2"/>
        <v>0</v>
      </c>
      <c r="P74" s="415"/>
      <c r="Q74" s="120"/>
      <c r="R74" s="53"/>
      <c r="S74" s="57"/>
      <c r="T74" s="57"/>
      <c r="U74" s="57"/>
      <c r="V74" s="57"/>
      <c r="W74" s="57"/>
      <c r="X74" s="53"/>
      <c r="Y74" s="53"/>
    </row>
    <row r="75" spans="1:25" ht="78.75" customHeight="1" thickTop="1" thickBot="1" x14ac:dyDescent="0.3">
      <c r="A75" s="216"/>
      <c r="B75" s="459" t="s">
        <v>33</v>
      </c>
      <c r="C75" s="460" t="s">
        <v>188</v>
      </c>
      <c r="D75" s="813" t="s">
        <v>189</v>
      </c>
      <c r="E75" s="814"/>
      <c r="F75" s="602" t="s">
        <v>31</v>
      </c>
      <c r="G75" s="461">
        <v>0</v>
      </c>
      <c r="H75" s="475">
        <v>40</v>
      </c>
      <c r="I75" s="475">
        <v>40</v>
      </c>
      <c r="J75" s="475">
        <v>40</v>
      </c>
      <c r="K75" s="475">
        <v>40</v>
      </c>
      <c r="L75" s="461">
        <f>SUM(H75:K75)</f>
        <v>160</v>
      </c>
      <c r="M75" s="462" t="s">
        <v>32</v>
      </c>
      <c r="N75" s="559"/>
      <c r="O75" s="479">
        <f t="shared" si="2"/>
        <v>0</v>
      </c>
      <c r="P75" s="415"/>
      <c r="Q75" s="120"/>
      <c r="R75" s="53"/>
      <c r="S75" s="126"/>
      <c r="T75" s="124"/>
      <c r="U75" s="126"/>
      <c r="V75" s="126"/>
      <c r="W75" s="125"/>
      <c r="X75" s="53"/>
      <c r="Y75" s="53"/>
    </row>
    <row r="76" spans="1:25" ht="63.75" customHeight="1" thickTop="1" thickBot="1" x14ac:dyDescent="0.3">
      <c r="A76" s="216"/>
      <c r="B76" s="459" t="s">
        <v>36</v>
      </c>
      <c r="C76" s="460" t="s">
        <v>190</v>
      </c>
      <c r="D76" s="813" t="s">
        <v>191</v>
      </c>
      <c r="E76" s="814"/>
      <c r="F76" s="602" t="s">
        <v>31</v>
      </c>
      <c r="G76" s="461">
        <v>0</v>
      </c>
      <c r="H76" s="475">
        <v>1</v>
      </c>
      <c r="I76" s="475">
        <v>0</v>
      </c>
      <c r="J76" s="475">
        <v>0</v>
      </c>
      <c r="K76" s="475">
        <v>0</v>
      </c>
      <c r="L76" s="461">
        <f>SUM(H76:K76)</f>
        <v>1</v>
      </c>
      <c r="M76" s="462" t="s">
        <v>32</v>
      </c>
      <c r="N76" s="559"/>
      <c r="O76" s="479">
        <f t="shared" si="2"/>
        <v>0</v>
      </c>
      <c r="P76" s="415"/>
      <c r="Q76" s="120"/>
      <c r="R76" s="53"/>
      <c r="S76" s="126"/>
      <c r="T76" s="124"/>
      <c r="U76" s="126"/>
      <c r="V76" s="126"/>
      <c r="W76" s="125"/>
      <c r="X76" s="53"/>
      <c r="Y76" s="53"/>
    </row>
    <row r="77" spans="1:25" s="398" customFormat="1" ht="44.25" customHeight="1" thickTop="1" thickBot="1" x14ac:dyDescent="0.3">
      <c r="A77" s="392"/>
      <c r="B77" s="488" t="s">
        <v>50</v>
      </c>
      <c r="C77" s="492" t="s">
        <v>192</v>
      </c>
      <c r="D77" s="837" t="s">
        <v>193</v>
      </c>
      <c r="E77" s="826"/>
      <c r="F77" s="602" t="s">
        <v>31</v>
      </c>
      <c r="G77" s="465">
        <v>0</v>
      </c>
      <c r="H77" s="503">
        <v>1</v>
      </c>
      <c r="I77" s="503">
        <v>1</v>
      </c>
      <c r="J77" s="503">
        <v>1</v>
      </c>
      <c r="K77" s="503">
        <v>1</v>
      </c>
      <c r="L77" s="468">
        <v>1</v>
      </c>
      <c r="M77" s="462" t="s">
        <v>45</v>
      </c>
      <c r="N77" s="504"/>
      <c r="O77" s="479">
        <f t="shared" si="2"/>
        <v>0</v>
      </c>
      <c r="P77" s="420" t="s">
        <v>907</v>
      </c>
      <c r="Q77" s="393"/>
      <c r="R77" s="392"/>
      <c r="S77" s="394"/>
      <c r="T77" s="395"/>
      <c r="U77" s="394"/>
      <c r="V77" s="394"/>
      <c r="W77" s="396"/>
      <c r="X77" s="392"/>
      <c r="Y77" s="397"/>
    </row>
    <row r="78" spans="1:25" ht="48.75" customHeight="1" thickTop="1" thickBot="1" x14ac:dyDescent="0.3">
      <c r="A78" s="216"/>
      <c r="B78" s="459" t="s">
        <v>53</v>
      </c>
      <c r="C78" s="460" t="s">
        <v>194</v>
      </c>
      <c r="D78" s="813" t="s">
        <v>195</v>
      </c>
      <c r="E78" s="814"/>
      <c r="F78" s="602" t="s">
        <v>31</v>
      </c>
      <c r="G78" s="461">
        <v>0</v>
      </c>
      <c r="H78" s="475">
        <v>1</v>
      </c>
      <c r="I78" s="475">
        <v>0</v>
      </c>
      <c r="J78" s="475">
        <v>0</v>
      </c>
      <c r="K78" s="475">
        <v>0</v>
      </c>
      <c r="L78" s="461">
        <f>SUM(H78:K78)</f>
        <v>1</v>
      </c>
      <c r="M78" s="462" t="s">
        <v>32</v>
      </c>
      <c r="N78" s="475"/>
      <c r="O78" s="479">
        <f t="shared" si="2"/>
        <v>0</v>
      </c>
      <c r="P78" s="415"/>
      <c r="Q78" s="120"/>
      <c r="R78" s="53"/>
      <c r="S78" s="126"/>
      <c r="T78" s="124"/>
      <c r="U78" s="126"/>
      <c r="V78" s="126"/>
      <c r="W78" s="125"/>
      <c r="X78" s="53"/>
      <c r="Y78" s="53"/>
    </row>
    <row r="79" spans="1:25" ht="45" customHeight="1" thickTop="1" thickBot="1" x14ac:dyDescent="0.3">
      <c r="A79" s="107"/>
      <c r="B79" s="459" t="s">
        <v>56</v>
      </c>
      <c r="C79" s="471" t="s">
        <v>196</v>
      </c>
      <c r="D79" s="813" t="s">
        <v>197</v>
      </c>
      <c r="E79" s="814"/>
      <c r="F79" s="602" t="s">
        <v>31</v>
      </c>
      <c r="G79" s="461">
        <v>0</v>
      </c>
      <c r="H79" s="475">
        <v>0</v>
      </c>
      <c r="I79" s="475">
        <v>1</v>
      </c>
      <c r="J79" s="475">
        <v>2</v>
      </c>
      <c r="K79" s="475">
        <v>0</v>
      </c>
      <c r="L79" s="461">
        <v>3</v>
      </c>
      <c r="M79" s="462" t="s">
        <v>32</v>
      </c>
      <c r="N79" s="504"/>
      <c r="O79" s="479">
        <f t="shared" si="2"/>
        <v>0</v>
      </c>
      <c r="P79" s="421" t="s">
        <v>900</v>
      </c>
      <c r="Q79" s="111"/>
      <c r="R79" s="107"/>
      <c r="S79" s="113"/>
      <c r="T79" s="112"/>
      <c r="U79" s="113"/>
      <c r="V79" s="113"/>
      <c r="W79" s="114"/>
      <c r="X79" s="107"/>
      <c r="Y79" s="53"/>
    </row>
    <row r="80" spans="1:25" ht="42.75" customHeight="1" thickTop="1" thickBot="1" x14ac:dyDescent="0.3">
      <c r="A80" s="107"/>
      <c r="B80" s="464" t="s">
        <v>59</v>
      </c>
      <c r="C80" s="460" t="s">
        <v>198</v>
      </c>
      <c r="D80" s="820" t="s">
        <v>199</v>
      </c>
      <c r="E80" s="821"/>
      <c r="F80" s="602" t="s">
        <v>31</v>
      </c>
      <c r="G80" s="465">
        <v>0</v>
      </c>
      <c r="H80" s="503">
        <v>0.25</v>
      </c>
      <c r="I80" s="503">
        <v>0.5</v>
      </c>
      <c r="J80" s="503">
        <v>0.75</v>
      </c>
      <c r="K80" s="503">
        <v>1</v>
      </c>
      <c r="L80" s="468">
        <f>K80</f>
        <v>1</v>
      </c>
      <c r="M80" s="462" t="s">
        <v>45</v>
      </c>
      <c r="N80" s="504"/>
      <c r="O80" s="479">
        <f t="shared" si="2"/>
        <v>0</v>
      </c>
      <c r="P80" s="415"/>
      <c r="Q80" s="120"/>
      <c r="R80" s="53"/>
      <c r="S80" s="126"/>
      <c r="T80" s="124"/>
      <c r="U80" s="126"/>
      <c r="V80" s="126"/>
      <c r="W80" s="125"/>
      <c r="X80" s="53"/>
      <c r="Y80" s="53"/>
    </row>
    <row r="81" spans="1:25" s="398" customFormat="1" ht="49.5" customHeight="1" thickTop="1" thickBot="1" x14ac:dyDescent="0.3">
      <c r="A81" s="392"/>
      <c r="B81" s="488" t="s">
        <v>62</v>
      </c>
      <c r="C81" s="492" t="s">
        <v>200</v>
      </c>
      <c r="D81" s="836" t="s">
        <v>201</v>
      </c>
      <c r="E81" s="826"/>
      <c r="F81" s="602" t="s">
        <v>31</v>
      </c>
      <c r="G81" s="465">
        <v>0</v>
      </c>
      <c r="H81" s="503">
        <v>1</v>
      </c>
      <c r="I81" s="503">
        <v>1</v>
      </c>
      <c r="J81" s="503">
        <v>1</v>
      </c>
      <c r="K81" s="503">
        <v>1</v>
      </c>
      <c r="L81" s="468">
        <f>K81</f>
        <v>1</v>
      </c>
      <c r="M81" s="462" t="s">
        <v>45</v>
      </c>
      <c r="N81" s="504"/>
      <c r="O81" s="479">
        <f t="shared" si="2"/>
        <v>0</v>
      </c>
      <c r="P81" s="422" t="s">
        <v>901</v>
      </c>
      <c r="Q81" s="399"/>
      <c r="R81" s="397"/>
      <c r="S81" s="400"/>
      <c r="T81" s="401"/>
      <c r="U81" s="400"/>
      <c r="V81" s="400"/>
      <c r="W81" s="402"/>
      <c r="X81" s="397"/>
      <c r="Y81" s="397"/>
    </row>
    <row r="82" spans="1:25" s="398" customFormat="1" ht="46.5" customHeight="1" thickTop="1" thickBot="1" x14ac:dyDescent="0.3">
      <c r="A82" s="392"/>
      <c r="B82" s="488" t="s">
        <v>65</v>
      </c>
      <c r="C82" s="492" t="s">
        <v>202</v>
      </c>
      <c r="D82" s="837" t="s">
        <v>203</v>
      </c>
      <c r="E82" s="826"/>
      <c r="F82" s="602" t="s">
        <v>31</v>
      </c>
      <c r="G82" s="465">
        <v>0</v>
      </c>
      <c r="H82" s="503">
        <v>0.25</v>
      </c>
      <c r="I82" s="503">
        <v>0.25</v>
      </c>
      <c r="J82" s="503">
        <v>0.25</v>
      </c>
      <c r="K82" s="503">
        <v>0.25</v>
      </c>
      <c r="L82" s="468">
        <f>SUM(H82:K82)</f>
        <v>1</v>
      </c>
      <c r="M82" s="462" t="s">
        <v>45</v>
      </c>
      <c r="N82" s="504"/>
      <c r="O82" s="479">
        <f t="shared" si="2"/>
        <v>0</v>
      </c>
      <c r="P82" s="422" t="s">
        <v>901</v>
      </c>
      <c r="Q82" s="399"/>
      <c r="R82" s="397"/>
      <c r="S82" s="400"/>
      <c r="T82" s="401"/>
      <c r="U82" s="400"/>
      <c r="V82" s="400"/>
      <c r="W82" s="402"/>
      <c r="X82" s="397"/>
      <c r="Y82" s="397"/>
    </row>
    <row r="83" spans="1:25" s="398" customFormat="1" ht="51.75" customHeight="1" thickTop="1" thickBot="1" x14ac:dyDescent="0.3">
      <c r="A83" s="392"/>
      <c r="B83" s="488" t="s">
        <v>99</v>
      </c>
      <c r="C83" s="492" t="s">
        <v>204</v>
      </c>
      <c r="D83" s="836" t="s">
        <v>205</v>
      </c>
      <c r="E83" s="826"/>
      <c r="F83" s="602" t="s">
        <v>31</v>
      </c>
      <c r="G83" s="465">
        <v>0</v>
      </c>
      <c r="H83" s="475">
        <v>2</v>
      </c>
      <c r="I83" s="475">
        <v>2</v>
      </c>
      <c r="J83" s="475">
        <v>2</v>
      </c>
      <c r="K83" s="475">
        <v>2</v>
      </c>
      <c r="L83" s="461">
        <v>2</v>
      </c>
      <c r="M83" s="462" t="s">
        <v>32</v>
      </c>
      <c r="N83" s="504"/>
      <c r="O83" s="479">
        <f t="shared" si="2"/>
        <v>0</v>
      </c>
      <c r="P83" s="422" t="s">
        <v>908</v>
      </c>
      <c r="Q83" s="399"/>
      <c r="R83" s="397"/>
      <c r="S83" s="400"/>
      <c r="T83" s="401"/>
      <c r="U83" s="400"/>
      <c r="V83" s="400"/>
      <c r="W83" s="402"/>
      <c r="X83" s="397"/>
      <c r="Y83" s="397"/>
    </row>
    <row r="84" spans="1:25" s="398" customFormat="1" ht="51.75" customHeight="1" thickTop="1" thickBot="1" x14ac:dyDescent="0.3">
      <c r="A84" s="392"/>
      <c r="B84" s="488" t="s">
        <v>66</v>
      </c>
      <c r="C84" s="492" t="s">
        <v>206</v>
      </c>
      <c r="D84" s="837" t="s">
        <v>207</v>
      </c>
      <c r="E84" s="826"/>
      <c r="F84" s="602" t="s">
        <v>31</v>
      </c>
      <c r="G84" s="465">
        <v>0</v>
      </c>
      <c r="H84" s="475">
        <v>3</v>
      </c>
      <c r="I84" s="475">
        <v>3</v>
      </c>
      <c r="J84" s="475">
        <v>3</v>
      </c>
      <c r="K84" s="475">
        <v>3</v>
      </c>
      <c r="L84" s="461">
        <f>SUM(H84:K84)</f>
        <v>12</v>
      </c>
      <c r="M84" s="462" t="s">
        <v>32</v>
      </c>
      <c r="N84" s="504"/>
      <c r="O84" s="479">
        <f t="shared" si="2"/>
        <v>0</v>
      </c>
      <c r="P84" s="422" t="s">
        <v>901</v>
      </c>
      <c r="Q84" s="399"/>
      <c r="R84" s="397"/>
      <c r="S84" s="400"/>
      <c r="T84" s="401"/>
      <c r="U84" s="400"/>
      <c r="V84" s="400"/>
      <c r="W84" s="402"/>
      <c r="X84" s="397"/>
      <c r="Y84" s="397"/>
    </row>
    <row r="85" spans="1:25" ht="66.75" customHeight="1" thickTop="1" thickBot="1" x14ac:dyDescent="0.3">
      <c r="A85" s="53"/>
      <c r="B85" s="452" t="s">
        <v>208</v>
      </c>
      <c r="C85" s="494" t="s">
        <v>209</v>
      </c>
      <c r="D85" s="452" t="s">
        <v>210</v>
      </c>
      <c r="E85" s="478" t="s">
        <v>211</v>
      </c>
      <c r="F85" s="486" t="s">
        <v>212</v>
      </c>
      <c r="G85" s="530" t="s">
        <v>128</v>
      </c>
      <c r="H85" s="567">
        <v>0.35</v>
      </c>
      <c r="I85" s="567">
        <v>0.65</v>
      </c>
      <c r="J85" s="567">
        <v>0.8</v>
      </c>
      <c r="K85" s="567">
        <v>1</v>
      </c>
      <c r="L85" s="531">
        <v>1</v>
      </c>
      <c r="M85" s="457" t="s">
        <v>45</v>
      </c>
      <c r="N85" s="457"/>
      <c r="O85" s="458">
        <f t="shared" si="2"/>
        <v>0</v>
      </c>
      <c r="P85" s="415"/>
      <c r="Q85" s="120"/>
      <c r="R85" s="53"/>
      <c r="S85" s="57"/>
      <c r="T85" s="57"/>
      <c r="U85" s="57"/>
      <c r="V85" s="57"/>
      <c r="W85" s="57"/>
      <c r="X85" s="53"/>
      <c r="Y85" s="53"/>
    </row>
    <row r="86" spans="1:25" ht="56.25" customHeight="1" thickTop="1" thickBot="1" x14ac:dyDescent="0.3">
      <c r="A86" s="216"/>
      <c r="B86" s="495" t="s">
        <v>33</v>
      </c>
      <c r="C86" s="492" t="s">
        <v>213</v>
      </c>
      <c r="D86" s="838" t="s">
        <v>214</v>
      </c>
      <c r="E86" s="826"/>
      <c r="F86" s="602" t="s">
        <v>31</v>
      </c>
      <c r="G86" s="461">
        <v>0</v>
      </c>
      <c r="H86" s="475">
        <v>10</v>
      </c>
      <c r="I86" s="475">
        <v>10</v>
      </c>
      <c r="J86" s="475">
        <v>10</v>
      </c>
      <c r="K86" s="475">
        <v>10</v>
      </c>
      <c r="L86" s="461">
        <v>10</v>
      </c>
      <c r="M86" s="462" t="s">
        <v>32</v>
      </c>
      <c r="N86" s="559"/>
      <c r="O86" s="479">
        <f t="shared" si="2"/>
        <v>0</v>
      </c>
      <c r="P86" s="415"/>
      <c r="Q86" s="120"/>
      <c r="R86" s="53"/>
      <c r="S86" s="126"/>
      <c r="T86" s="124"/>
      <c r="U86" s="126"/>
      <c r="V86" s="126"/>
      <c r="W86" s="125"/>
      <c r="X86" s="53"/>
      <c r="Y86" s="53"/>
    </row>
    <row r="87" spans="1:25" ht="59.25" customHeight="1" thickTop="1" thickBot="1" x14ac:dyDescent="0.3">
      <c r="A87" s="53"/>
      <c r="B87" s="452" t="s">
        <v>215</v>
      </c>
      <c r="C87" s="494" t="s">
        <v>216</v>
      </c>
      <c r="D87" s="452" t="s">
        <v>217</v>
      </c>
      <c r="E87" s="481" t="s">
        <v>218</v>
      </c>
      <c r="F87" s="486" t="s">
        <v>187</v>
      </c>
      <c r="G87" s="530">
        <v>0</v>
      </c>
      <c r="H87" s="567">
        <v>0</v>
      </c>
      <c r="I87" s="567">
        <v>1</v>
      </c>
      <c r="J87" s="567">
        <v>1</v>
      </c>
      <c r="K87" s="567">
        <v>1</v>
      </c>
      <c r="L87" s="531">
        <f>K87</f>
        <v>1</v>
      </c>
      <c r="M87" s="457" t="s">
        <v>45</v>
      </c>
      <c r="N87" s="457"/>
      <c r="O87" s="458">
        <f t="shared" si="2"/>
        <v>0</v>
      </c>
      <c r="P87" s="415"/>
      <c r="Q87" s="120"/>
      <c r="R87" s="53"/>
      <c r="S87" s="57"/>
      <c r="T87" s="57"/>
      <c r="U87" s="57"/>
      <c r="V87" s="57"/>
      <c r="W87" s="57"/>
      <c r="X87" s="53"/>
      <c r="Y87" s="53"/>
    </row>
    <row r="88" spans="1:25" ht="44.25" customHeight="1" thickTop="1" thickBot="1" x14ac:dyDescent="0.3">
      <c r="A88" s="107"/>
      <c r="B88" s="464" t="s">
        <v>33</v>
      </c>
      <c r="C88" s="471" t="s">
        <v>219</v>
      </c>
      <c r="D88" s="813" t="s">
        <v>220</v>
      </c>
      <c r="E88" s="813"/>
      <c r="F88" s="602" t="s">
        <v>31</v>
      </c>
      <c r="G88" s="465">
        <v>0</v>
      </c>
      <c r="H88" s="504">
        <v>1</v>
      </c>
      <c r="I88" s="504">
        <v>1</v>
      </c>
      <c r="J88" s="504">
        <v>0</v>
      </c>
      <c r="K88" s="504">
        <v>0</v>
      </c>
      <c r="L88" s="465">
        <v>1</v>
      </c>
      <c r="M88" s="462" t="s">
        <v>32</v>
      </c>
      <c r="N88" s="504"/>
      <c r="O88" s="479">
        <f t="shared" si="2"/>
        <v>0</v>
      </c>
      <c r="P88" s="423"/>
      <c r="Q88" s="156"/>
      <c r="R88" s="53"/>
      <c r="S88" s="126"/>
      <c r="T88" s="124"/>
      <c r="U88" s="126"/>
      <c r="V88" s="126"/>
      <c r="W88" s="125"/>
      <c r="X88" s="53"/>
      <c r="Y88" s="53"/>
    </row>
    <row r="89" spans="1:25" s="398" customFormat="1" ht="54" customHeight="1" thickTop="1" thickBot="1" x14ac:dyDescent="0.3">
      <c r="A89" s="403"/>
      <c r="B89" s="489" t="s">
        <v>36</v>
      </c>
      <c r="C89" s="492" t="s">
        <v>221</v>
      </c>
      <c r="D89" s="837" t="s">
        <v>222</v>
      </c>
      <c r="E89" s="826"/>
      <c r="F89" s="602" t="s">
        <v>31</v>
      </c>
      <c r="G89" s="461">
        <v>0</v>
      </c>
      <c r="H89" s="475">
        <v>0</v>
      </c>
      <c r="I89" s="475">
        <v>1</v>
      </c>
      <c r="J89" s="475">
        <v>0</v>
      </c>
      <c r="K89" s="475">
        <v>0</v>
      </c>
      <c r="L89" s="461">
        <f>SUM(H89:K89)</f>
        <v>1</v>
      </c>
      <c r="M89" s="462" t="s">
        <v>32</v>
      </c>
      <c r="N89" s="475"/>
      <c r="O89" s="479">
        <f t="shared" si="2"/>
        <v>0</v>
      </c>
      <c r="P89" s="422" t="s">
        <v>901</v>
      </c>
      <c r="Q89" s="399"/>
      <c r="R89" s="397"/>
      <c r="S89" s="402"/>
      <c r="T89" s="400"/>
      <c r="U89" s="400"/>
      <c r="V89" s="400"/>
      <c r="W89" s="404"/>
      <c r="X89" s="397"/>
      <c r="Y89" s="397"/>
    </row>
    <row r="90" spans="1:25" ht="72.75" customHeight="1" thickTop="1" thickBot="1" x14ac:dyDescent="0.3">
      <c r="A90" s="245"/>
      <c r="B90" s="437" t="s">
        <v>223</v>
      </c>
      <c r="C90" s="496" t="s">
        <v>224</v>
      </c>
      <c r="D90" s="844" t="s">
        <v>225</v>
      </c>
      <c r="E90" s="844"/>
      <c r="F90" s="844"/>
      <c r="G90" s="590"/>
      <c r="H90" s="553"/>
      <c r="I90" s="553"/>
      <c r="J90" s="553"/>
      <c r="K90" s="553"/>
      <c r="L90" s="441"/>
      <c r="M90" s="442"/>
      <c r="N90" s="442"/>
      <c r="O90" s="497"/>
      <c r="P90" s="414"/>
      <c r="Q90" s="70"/>
      <c r="R90" s="70"/>
      <c r="S90" s="70"/>
      <c r="T90" s="70"/>
      <c r="U90" s="70"/>
      <c r="V90" s="70"/>
      <c r="W90" s="70"/>
      <c r="X90" s="77"/>
      <c r="Y90" s="53"/>
    </row>
    <row r="91" spans="1:25" ht="50.25" customHeight="1" thickTop="1" thickBot="1" x14ac:dyDescent="0.3">
      <c r="A91" s="53"/>
      <c r="B91" s="484" t="s">
        <v>227</v>
      </c>
      <c r="C91" s="484" t="s">
        <v>228</v>
      </c>
      <c r="D91" s="831" t="s">
        <v>229</v>
      </c>
      <c r="E91" s="811"/>
      <c r="F91" s="484" t="s">
        <v>226</v>
      </c>
      <c r="G91" s="444"/>
      <c r="H91" s="445"/>
      <c r="I91" s="445"/>
      <c r="J91" s="445"/>
      <c r="K91" s="445"/>
      <c r="L91" s="444"/>
      <c r="M91" s="445"/>
      <c r="N91" s="445"/>
      <c r="O91" s="498"/>
      <c r="P91" s="415"/>
      <c r="Q91" s="83"/>
      <c r="R91" s="53"/>
      <c r="S91" s="57"/>
      <c r="T91" s="57"/>
      <c r="U91" s="57"/>
      <c r="V91" s="57"/>
      <c r="W91" s="57"/>
      <c r="X91" s="53"/>
      <c r="Y91" s="53"/>
    </row>
    <row r="92" spans="1:25" ht="39" customHeight="1" thickTop="1" thickBot="1" x14ac:dyDescent="0.3">
      <c r="A92" s="53"/>
      <c r="B92" s="485" t="s">
        <v>230</v>
      </c>
      <c r="C92" s="448" t="s">
        <v>231</v>
      </c>
      <c r="D92" s="832" t="s">
        <v>232</v>
      </c>
      <c r="E92" s="821"/>
      <c r="F92" s="485" t="s">
        <v>226</v>
      </c>
      <c r="G92" s="544"/>
      <c r="H92" s="545"/>
      <c r="I92" s="545"/>
      <c r="J92" s="545"/>
      <c r="K92" s="545"/>
      <c r="L92" s="544"/>
      <c r="M92" s="450"/>
      <c r="N92" s="594"/>
      <c r="O92" s="546"/>
      <c r="P92" s="415"/>
      <c r="Q92" s="83"/>
      <c r="R92" s="53"/>
      <c r="S92" s="57"/>
      <c r="T92" s="57"/>
      <c r="U92" s="57"/>
      <c r="V92" s="57"/>
      <c r="W92" s="57"/>
      <c r="X92" s="53"/>
      <c r="Y92" s="53"/>
    </row>
    <row r="93" spans="1:25" ht="48" customHeight="1" thickTop="1" thickBot="1" x14ac:dyDescent="0.3">
      <c r="A93" s="53"/>
      <c r="B93" s="833" t="s">
        <v>233</v>
      </c>
      <c r="C93" s="453" t="s">
        <v>234</v>
      </c>
      <c r="D93" s="833" t="s">
        <v>235</v>
      </c>
      <c r="E93" s="478" t="s">
        <v>236</v>
      </c>
      <c r="F93" s="486" t="s">
        <v>237</v>
      </c>
      <c r="G93" s="526">
        <v>0</v>
      </c>
      <c r="H93" s="555">
        <v>0</v>
      </c>
      <c r="I93" s="555">
        <v>0</v>
      </c>
      <c r="J93" s="555">
        <v>0.1</v>
      </c>
      <c r="K93" s="555">
        <v>0.12</v>
      </c>
      <c r="L93" s="526">
        <f>SUBTOTAL(9,H93:K93)</f>
        <v>0.22</v>
      </c>
      <c r="M93" s="457" t="s">
        <v>45</v>
      </c>
      <c r="N93" s="540"/>
      <c r="O93" s="528">
        <f>+N93/L93</f>
        <v>0</v>
      </c>
      <c r="P93" s="415"/>
      <c r="Q93" s="120"/>
      <c r="R93" s="53"/>
      <c r="S93" s="57"/>
      <c r="T93" s="57"/>
      <c r="U93" s="57"/>
      <c r="V93" s="57"/>
      <c r="W93" s="57"/>
      <c r="X93" s="53"/>
      <c r="Y93" s="53"/>
    </row>
    <row r="94" spans="1:25" ht="54.75" customHeight="1" thickTop="1" thickBot="1" x14ac:dyDescent="0.3">
      <c r="A94" s="53"/>
      <c r="B94" s="833"/>
      <c r="C94" s="453" t="s">
        <v>238</v>
      </c>
      <c r="D94" s="833"/>
      <c r="E94" s="481" t="s">
        <v>239</v>
      </c>
      <c r="F94" s="486" t="s">
        <v>237</v>
      </c>
      <c r="G94" s="541">
        <v>1.9800000000000002E-2</v>
      </c>
      <c r="H94" s="568">
        <v>0.187</v>
      </c>
      <c r="I94" s="568">
        <v>0.18</v>
      </c>
      <c r="J94" s="568">
        <v>0.17499999999999999</v>
      </c>
      <c r="K94" s="568">
        <v>0.17</v>
      </c>
      <c r="L94" s="541">
        <f>+K94</f>
        <v>0.17</v>
      </c>
      <c r="M94" s="457" t="s">
        <v>45</v>
      </c>
      <c r="N94" s="540"/>
      <c r="O94" s="528">
        <f>+N94/L94</f>
        <v>0</v>
      </c>
      <c r="P94" s="415"/>
      <c r="Q94" s="120"/>
      <c r="R94" s="53"/>
      <c r="S94" s="57"/>
      <c r="T94" s="57"/>
      <c r="U94" s="57"/>
      <c r="V94" s="57"/>
      <c r="W94" s="57"/>
      <c r="X94" s="53"/>
      <c r="Y94" s="53"/>
    </row>
    <row r="95" spans="1:25" ht="41.25" customHeight="1" thickTop="1" thickBot="1" x14ac:dyDescent="0.3">
      <c r="A95" s="216"/>
      <c r="B95" s="459" t="s">
        <v>33</v>
      </c>
      <c r="C95" s="471" t="s">
        <v>240</v>
      </c>
      <c r="D95" s="813" t="s">
        <v>241</v>
      </c>
      <c r="E95" s="814"/>
      <c r="F95" s="602" t="s">
        <v>237</v>
      </c>
      <c r="G95" s="461">
        <v>0</v>
      </c>
      <c r="H95" s="475">
        <v>1</v>
      </c>
      <c r="I95" s="475">
        <v>0</v>
      </c>
      <c r="J95" s="475">
        <v>0</v>
      </c>
      <c r="K95" s="475">
        <v>0</v>
      </c>
      <c r="L95" s="461">
        <f>SUM(H95:K95)</f>
        <v>1</v>
      </c>
      <c r="M95" s="462" t="s">
        <v>32</v>
      </c>
      <c r="N95" s="475"/>
      <c r="O95" s="463">
        <f>+N95/L95</f>
        <v>0</v>
      </c>
      <c r="P95" s="415"/>
      <c r="Q95" s="120"/>
      <c r="R95" s="53"/>
      <c r="S95" s="124"/>
      <c r="T95" s="124"/>
      <c r="U95" s="124"/>
      <c r="V95" s="124"/>
      <c r="W95" s="125"/>
      <c r="X95" s="53"/>
      <c r="Y95" s="53"/>
    </row>
    <row r="96" spans="1:25" ht="44.25" customHeight="1" thickTop="1" thickBot="1" x14ac:dyDescent="0.3">
      <c r="A96" s="216"/>
      <c r="B96" s="459" t="s">
        <v>36</v>
      </c>
      <c r="C96" s="471" t="s">
        <v>242</v>
      </c>
      <c r="D96" s="813" t="s">
        <v>243</v>
      </c>
      <c r="E96" s="814"/>
      <c r="F96" s="602" t="s">
        <v>237</v>
      </c>
      <c r="G96" s="461">
        <v>0</v>
      </c>
      <c r="H96" s="475">
        <v>1</v>
      </c>
      <c r="I96" s="475">
        <v>0</v>
      </c>
      <c r="J96" s="475">
        <v>0</v>
      </c>
      <c r="K96" s="475">
        <v>0</v>
      </c>
      <c r="L96" s="461">
        <f>SUM(H96:K96)</f>
        <v>1</v>
      </c>
      <c r="M96" s="462" t="s">
        <v>32</v>
      </c>
      <c r="N96" s="475"/>
      <c r="O96" s="463">
        <f>+N96/L96</f>
        <v>0</v>
      </c>
      <c r="P96" s="415"/>
      <c r="Q96" s="120"/>
      <c r="R96" s="53"/>
      <c r="S96" s="124"/>
      <c r="T96" s="124"/>
      <c r="U96" s="124"/>
      <c r="V96" s="124"/>
      <c r="W96" s="125"/>
      <c r="X96" s="53"/>
      <c r="Y96" s="53"/>
    </row>
    <row r="97" spans="1:25" ht="45.75" customHeight="1" thickTop="1" thickBot="1" x14ac:dyDescent="0.3">
      <c r="A97" s="216"/>
      <c r="B97" s="459" t="s">
        <v>50</v>
      </c>
      <c r="C97" s="471" t="s">
        <v>244</v>
      </c>
      <c r="D97" s="813" t="s">
        <v>245</v>
      </c>
      <c r="E97" s="814"/>
      <c r="F97" s="602" t="s">
        <v>237</v>
      </c>
      <c r="G97" s="461">
        <v>0</v>
      </c>
      <c r="H97" s="475">
        <v>1</v>
      </c>
      <c r="I97" s="475">
        <v>0</v>
      </c>
      <c r="J97" s="475">
        <v>0</v>
      </c>
      <c r="K97" s="475">
        <v>0</v>
      </c>
      <c r="L97" s="461">
        <f>SUM(H97:K97)</f>
        <v>1</v>
      </c>
      <c r="M97" s="462" t="s">
        <v>32</v>
      </c>
      <c r="N97" s="475"/>
      <c r="O97" s="463">
        <f>+N97/L97</f>
        <v>0</v>
      </c>
      <c r="P97" s="415"/>
      <c r="Q97" s="120"/>
      <c r="R97" s="53"/>
      <c r="S97" s="124"/>
      <c r="T97" s="124"/>
      <c r="U97" s="124"/>
      <c r="V97" s="124"/>
      <c r="W97" s="125"/>
      <c r="X97" s="53"/>
      <c r="Y97" s="53"/>
    </row>
    <row r="98" spans="1:25" ht="44.25" customHeight="1" thickTop="1" thickBot="1" x14ac:dyDescent="0.3">
      <c r="A98" s="216"/>
      <c r="B98" s="459" t="s">
        <v>53</v>
      </c>
      <c r="C98" s="471" t="s">
        <v>246</v>
      </c>
      <c r="D98" s="813" t="s">
        <v>247</v>
      </c>
      <c r="E98" s="814"/>
      <c r="F98" s="602" t="s">
        <v>237</v>
      </c>
      <c r="G98" s="461"/>
      <c r="H98" s="475">
        <v>0</v>
      </c>
      <c r="I98" s="475">
        <v>1</v>
      </c>
      <c r="J98" s="475">
        <v>0</v>
      </c>
      <c r="K98" s="475">
        <v>0</v>
      </c>
      <c r="L98" s="461">
        <v>1</v>
      </c>
      <c r="M98" s="462" t="s">
        <v>32</v>
      </c>
      <c r="N98" s="475"/>
      <c r="O98" s="463"/>
      <c r="P98" s="415"/>
      <c r="Q98" s="120"/>
      <c r="R98" s="53"/>
      <c r="S98" s="124"/>
      <c r="T98" s="124"/>
      <c r="U98" s="124"/>
      <c r="V98" s="124"/>
      <c r="W98" s="125"/>
      <c r="X98" s="53"/>
      <c r="Y98" s="53"/>
    </row>
    <row r="99" spans="1:25" ht="39" customHeight="1" thickTop="1" thickBot="1" x14ac:dyDescent="0.3">
      <c r="A99" s="216"/>
      <c r="B99" s="459" t="s">
        <v>56</v>
      </c>
      <c r="C99" s="471" t="s">
        <v>248</v>
      </c>
      <c r="D99" s="813" t="s">
        <v>249</v>
      </c>
      <c r="E99" s="814"/>
      <c r="F99" s="602" t="s">
        <v>237</v>
      </c>
      <c r="G99" s="461"/>
      <c r="H99" s="475">
        <v>0</v>
      </c>
      <c r="I99" s="475">
        <v>25</v>
      </c>
      <c r="J99" s="475">
        <v>0</v>
      </c>
      <c r="K99" s="475">
        <v>0</v>
      </c>
      <c r="L99" s="461">
        <v>25</v>
      </c>
      <c r="M99" s="462" t="s">
        <v>32</v>
      </c>
      <c r="N99" s="475"/>
      <c r="O99" s="463"/>
      <c r="P99" s="415"/>
      <c r="Q99" s="120"/>
      <c r="R99" s="53"/>
      <c r="S99" s="124"/>
      <c r="T99" s="124"/>
      <c r="U99" s="124"/>
      <c r="V99" s="124"/>
      <c r="W99" s="125"/>
      <c r="X99" s="53"/>
      <c r="Y99" s="53"/>
    </row>
    <row r="100" spans="1:25" ht="45.75" customHeight="1" thickTop="1" thickBot="1" x14ac:dyDescent="0.3">
      <c r="A100" s="216"/>
      <c r="B100" s="459" t="s">
        <v>59</v>
      </c>
      <c r="C100" s="471" t="s">
        <v>250</v>
      </c>
      <c r="D100" s="813" t="s">
        <v>251</v>
      </c>
      <c r="E100" s="814"/>
      <c r="F100" s="602" t="s">
        <v>237</v>
      </c>
      <c r="G100" s="461"/>
      <c r="H100" s="475">
        <v>0</v>
      </c>
      <c r="I100" s="475">
        <v>30</v>
      </c>
      <c r="J100" s="475">
        <v>0</v>
      </c>
      <c r="K100" s="475">
        <v>0</v>
      </c>
      <c r="L100" s="461">
        <v>30</v>
      </c>
      <c r="M100" s="462" t="s">
        <v>32</v>
      </c>
      <c r="N100" s="475"/>
      <c r="O100" s="463"/>
      <c r="P100" s="415"/>
      <c r="Q100" s="120"/>
      <c r="R100" s="53"/>
      <c r="S100" s="124"/>
      <c r="T100" s="124"/>
      <c r="U100" s="124"/>
      <c r="V100" s="124"/>
      <c r="W100" s="125"/>
      <c r="X100" s="53"/>
      <c r="Y100" s="53"/>
    </row>
    <row r="101" spans="1:25" ht="37.5" customHeight="1" thickTop="1" thickBot="1" x14ac:dyDescent="0.3">
      <c r="A101" s="216"/>
      <c r="B101" s="459" t="s">
        <v>62</v>
      </c>
      <c r="C101" s="471" t="s">
        <v>252</v>
      </c>
      <c r="D101" s="813" t="s">
        <v>253</v>
      </c>
      <c r="E101" s="814"/>
      <c r="F101" s="602" t="s">
        <v>237</v>
      </c>
      <c r="G101" s="461">
        <v>0</v>
      </c>
      <c r="H101" s="475">
        <v>15</v>
      </c>
      <c r="I101" s="475">
        <v>0</v>
      </c>
      <c r="J101" s="475">
        <v>0</v>
      </c>
      <c r="K101" s="475">
        <v>0</v>
      </c>
      <c r="L101" s="461">
        <f>SUM(H101:K101)</f>
        <v>15</v>
      </c>
      <c r="M101" s="462" t="s">
        <v>32</v>
      </c>
      <c r="N101" s="475"/>
      <c r="O101" s="463">
        <f t="shared" ref="O101:O107" si="3">+N101/L101</f>
        <v>0</v>
      </c>
      <c r="P101" s="415"/>
      <c r="Q101" s="120"/>
      <c r="R101" s="53"/>
      <c r="S101" s="124"/>
      <c r="T101" s="124"/>
      <c r="U101" s="124"/>
      <c r="V101" s="124"/>
      <c r="W101" s="125"/>
      <c r="X101" s="53"/>
      <c r="Y101" s="53"/>
    </row>
    <row r="102" spans="1:25" ht="41.25" customHeight="1" thickTop="1" thickBot="1" x14ac:dyDescent="0.3">
      <c r="A102" s="216"/>
      <c r="B102" s="459" t="s">
        <v>65</v>
      </c>
      <c r="C102" s="471" t="s">
        <v>254</v>
      </c>
      <c r="D102" s="813" t="s">
        <v>255</v>
      </c>
      <c r="E102" s="814"/>
      <c r="F102" s="602" t="s">
        <v>237</v>
      </c>
      <c r="G102" s="461">
        <v>0</v>
      </c>
      <c r="H102" s="475">
        <v>1</v>
      </c>
      <c r="I102" s="475">
        <v>0</v>
      </c>
      <c r="J102" s="475">
        <v>0</v>
      </c>
      <c r="K102" s="475">
        <v>0</v>
      </c>
      <c r="L102" s="461">
        <f>SUM(H102:K102)</f>
        <v>1</v>
      </c>
      <c r="M102" s="462" t="s">
        <v>32</v>
      </c>
      <c r="N102" s="475"/>
      <c r="O102" s="463">
        <f t="shared" si="3"/>
        <v>0</v>
      </c>
      <c r="P102" s="415"/>
      <c r="Q102" s="120"/>
      <c r="R102" s="53"/>
      <c r="S102" s="124"/>
      <c r="T102" s="124"/>
      <c r="U102" s="124"/>
      <c r="V102" s="124"/>
      <c r="W102" s="125"/>
      <c r="X102" s="53"/>
      <c r="Y102" s="53"/>
    </row>
    <row r="103" spans="1:25" ht="34.5" customHeight="1" thickTop="1" thickBot="1" x14ac:dyDescent="0.3">
      <c r="A103" s="216"/>
      <c r="B103" s="459" t="s">
        <v>99</v>
      </c>
      <c r="C103" s="471" t="s">
        <v>256</v>
      </c>
      <c r="D103" s="813" t="s">
        <v>257</v>
      </c>
      <c r="E103" s="814"/>
      <c r="F103" s="602" t="s">
        <v>237</v>
      </c>
      <c r="G103" s="461">
        <v>0</v>
      </c>
      <c r="H103" s="475">
        <v>110</v>
      </c>
      <c r="I103" s="475">
        <v>0</v>
      </c>
      <c r="J103" s="475">
        <v>0</v>
      </c>
      <c r="K103" s="475">
        <v>0</v>
      </c>
      <c r="L103" s="461">
        <f>SUM(H103:K103)</f>
        <v>110</v>
      </c>
      <c r="M103" s="462" t="s">
        <v>32</v>
      </c>
      <c r="N103" s="475"/>
      <c r="O103" s="463">
        <f t="shared" si="3"/>
        <v>0</v>
      </c>
      <c r="P103" s="415"/>
      <c r="Q103" s="120"/>
      <c r="R103" s="53"/>
      <c r="S103" s="124"/>
      <c r="T103" s="124"/>
      <c r="U103" s="124"/>
      <c r="V103" s="124"/>
      <c r="W103" s="125"/>
      <c r="X103" s="53"/>
      <c r="Y103" s="53"/>
    </row>
    <row r="104" spans="1:25" ht="38.25" customHeight="1" thickTop="1" thickBot="1" x14ac:dyDescent="0.3">
      <c r="A104" s="107"/>
      <c r="B104" s="464" t="s">
        <v>66</v>
      </c>
      <c r="C104" s="460" t="s">
        <v>258</v>
      </c>
      <c r="D104" s="813" t="s">
        <v>259</v>
      </c>
      <c r="E104" s="814"/>
      <c r="F104" s="602" t="s">
        <v>237</v>
      </c>
      <c r="G104" s="465">
        <v>0</v>
      </c>
      <c r="H104" s="569">
        <v>26000</v>
      </c>
      <c r="I104" s="569">
        <v>26000</v>
      </c>
      <c r="J104" s="569">
        <v>26000</v>
      </c>
      <c r="K104" s="569">
        <v>26000</v>
      </c>
      <c r="L104" s="465">
        <f>SUBTOTAL(9,H104:K104)</f>
        <v>104000</v>
      </c>
      <c r="M104" s="462" t="s">
        <v>32</v>
      </c>
      <c r="N104" s="475"/>
      <c r="O104" s="463">
        <f t="shared" si="3"/>
        <v>0</v>
      </c>
      <c r="P104" s="417"/>
      <c r="Q104" s="111"/>
      <c r="R104" s="107"/>
      <c r="S104" s="112"/>
      <c r="T104" s="112"/>
      <c r="U104" s="112"/>
      <c r="V104" s="112"/>
      <c r="W104" s="114"/>
      <c r="X104" s="107"/>
      <c r="Y104" s="53"/>
    </row>
    <row r="105" spans="1:25" ht="36.75" customHeight="1" thickTop="1" thickBot="1" x14ac:dyDescent="0.3">
      <c r="A105" s="107"/>
      <c r="B105" s="464" t="s">
        <v>69</v>
      </c>
      <c r="C105" s="460" t="s">
        <v>260</v>
      </c>
      <c r="D105" s="813" t="s">
        <v>261</v>
      </c>
      <c r="E105" s="814"/>
      <c r="F105" s="602" t="s">
        <v>237</v>
      </c>
      <c r="G105" s="465">
        <v>0</v>
      </c>
      <c r="H105" s="503">
        <v>1</v>
      </c>
      <c r="I105" s="503">
        <v>1</v>
      </c>
      <c r="J105" s="503">
        <v>1</v>
      </c>
      <c r="K105" s="503">
        <v>1</v>
      </c>
      <c r="L105" s="468">
        <f>K105</f>
        <v>1</v>
      </c>
      <c r="M105" s="462" t="s">
        <v>45</v>
      </c>
      <c r="N105" s="475"/>
      <c r="O105" s="463">
        <f t="shared" si="3"/>
        <v>0</v>
      </c>
      <c r="P105" s="417"/>
      <c r="Q105" s="111"/>
      <c r="R105" s="107"/>
      <c r="S105" s="112"/>
      <c r="T105" s="112"/>
      <c r="U105" s="112"/>
      <c r="V105" s="112"/>
      <c r="W105" s="114"/>
      <c r="X105" s="107"/>
      <c r="Y105" s="53"/>
    </row>
    <row r="106" spans="1:25" ht="45" customHeight="1" thickTop="1" thickBot="1" x14ac:dyDescent="0.3">
      <c r="A106" s="107"/>
      <c r="B106" s="464" t="s">
        <v>72</v>
      </c>
      <c r="C106" s="460" t="s">
        <v>262</v>
      </c>
      <c r="D106" s="813" t="s">
        <v>263</v>
      </c>
      <c r="E106" s="814"/>
      <c r="F106" s="602" t="s">
        <v>237</v>
      </c>
      <c r="G106" s="465">
        <v>0</v>
      </c>
      <c r="H106" s="506">
        <v>0</v>
      </c>
      <c r="I106" s="506">
        <v>10</v>
      </c>
      <c r="J106" s="506">
        <v>12</v>
      </c>
      <c r="K106" s="506">
        <v>60</v>
      </c>
      <c r="L106" s="461">
        <f>SUM(H106:K106)</f>
        <v>82</v>
      </c>
      <c r="M106" s="462" t="s">
        <v>32</v>
      </c>
      <c r="N106" s="475"/>
      <c r="O106" s="463">
        <f t="shared" si="3"/>
        <v>0</v>
      </c>
      <c r="P106" s="417"/>
      <c r="Q106" s="111"/>
      <c r="R106" s="107"/>
      <c r="S106" s="112"/>
      <c r="T106" s="112"/>
      <c r="U106" s="112"/>
      <c r="V106" s="112"/>
      <c r="W106" s="114"/>
      <c r="X106" s="107"/>
      <c r="Y106" s="53"/>
    </row>
    <row r="107" spans="1:25" ht="34.5" customHeight="1" thickTop="1" thickBot="1" x14ac:dyDescent="0.3">
      <c r="A107" s="107"/>
      <c r="B107" s="464" t="s">
        <v>75</v>
      </c>
      <c r="C107" s="460" t="s">
        <v>264</v>
      </c>
      <c r="D107" s="813" t="s">
        <v>265</v>
      </c>
      <c r="E107" s="814"/>
      <c r="F107" s="602" t="s">
        <v>237</v>
      </c>
      <c r="G107" s="465">
        <v>0</v>
      </c>
      <c r="H107" s="506">
        <v>0</v>
      </c>
      <c r="I107" s="506">
        <v>1</v>
      </c>
      <c r="J107" s="506">
        <v>0</v>
      </c>
      <c r="K107" s="506">
        <v>0</v>
      </c>
      <c r="L107" s="461">
        <v>1</v>
      </c>
      <c r="M107" s="462" t="s">
        <v>32</v>
      </c>
      <c r="N107" s="475"/>
      <c r="O107" s="463">
        <f t="shared" si="3"/>
        <v>0</v>
      </c>
      <c r="P107" s="417"/>
      <c r="Q107" s="111"/>
      <c r="R107" s="107"/>
      <c r="S107" s="112"/>
      <c r="T107" s="112"/>
      <c r="U107" s="112"/>
      <c r="V107" s="112"/>
      <c r="W107" s="114"/>
      <c r="X107" s="107"/>
      <c r="Y107" s="53"/>
    </row>
    <row r="108" spans="1:25" ht="35.25" customHeight="1" thickTop="1" thickBot="1" x14ac:dyDescent="0.3">
      <c r="A108" s="107"/>
      <c r="B108" s="464" t="s">
        <v>78</v>
      </c>
      <c r="C108" s="460" t="s">
        <v>266</v>
      </c>
      <c r="D108" s="813" t="s">
        <v>267</v>
      </c>
      <c r="E108" s="814"/>
      <c r="F108" s="602" t="s">
        <v>237</v>
      </c>
      <c r="G108" s="465"/>
      <c r="H108" s="506">
        <v>0</v>
      </c>
      <c r="I108" s="506">
        <v>7</v>
      </c>
      <c r="J108" s="506">
        <v>0</v>
      </c>
      <c r="K108" s="506">
        <v>0</v>
      </c>
      <c r="L108" s="461">
        <v>7</v>
      </c>
      <c r="M108" s="462" t="s">
        <v>32</v>
      </c>
      <c r="N108" s="475"/>
      <c r="O108" s="463"/>
      <c r="P108" s="417"/>
      <c r="Q108" s="111"/>
      <c r="R108" s="107"/>
      <c r="S108" s="112"/>
      <c r="T108" s="112"/>
      <c r="U108" s="112"/>
      <c r="V108" s="112"/>
      <c r="W108" s="114"/>
      <c r="X108" s="107"/>
      <c r="Y108" s="53"/>
    </row>
    <row r="109" spans="1:25" ht="42.75" customHeight="1" thickTop="1" thickBot="1" x14ac:dyDescent="0.3">
      <c r="A109" s="107"/>
      <c r="B109" s="464" t="s">
        <v>82</v>
      </c>
      <c r="C109" s="460" t="s">
        <v>268</v>
      </c>
      <c r="D109" s="813" t="s">
        <v>269</v>
      </c>
      <c r="E109" s="814"/>
      <c r="F109" s="602" t="s">
        <v>237</v>
      </c>
      <c r="G109" s="465"/>
      <c r="H109" s="506">
        <v>0</v>
      </c>
      <c r="I109" s="506">
        <v>40</v>
      </c>
      <c r="J109" s="506">
        <v>0</v>
      </c>
      <c r="K109" s="506">
        <v>0</v>
      </c>
      <c r="L109" s="461">
        <v>40</v>
      </c>
      <c r="M109" s="462" t="s">
        <v>32</v>
      </c>
      <c r="N109" s="475"/>
      <c r="O109" s="463"/>
      <c r="P109" s="417"/>
      <c r="Q109" s="111"/>
      <c r="R109" s="107"/>
      <c r="S109" s="112"/>
      <c r="T109" s="112"/>
      <c r="U109" s="112"/>
      <c r="V109" s="112"/>
      <c r="W109" s="114"/>
      <c r="X109" s="107"/>
      <c r="Y109" s="53"/>
    </row>
    <row r="110" spans="1:25" ht="48" customHeight="1" thickTop="1" thickBot="1" x14ac:dyDescent="0.3">
      <c r="A110" s="107"/>
      <c r="B110" s="464" t="s">
        <v>334</v>
      </c>
      <c r="C110" s="460" t="s">
        <v>270</v>
      </c>
      <c r="D110" s="813" t="s">
        <v>271</v>
      </c>
      <c r="E110" s="814"/>
      <c r="F110" s="602" t="s">
        <v>237</v>
      </c>
      <c r="G110" s="465"/>
      <c r="H110" s="506">
        <v>0</v>
      </c>
      <c r="I110" s="506">
        <v>1</v>
      </c>
      <c r="J110" s="506">
        <v>0</v>
      </c>
      <c r="K110" s="506">
        <v>0</v>
      </c>
      <c r="L110" s="461">
        <v>1</v>
      </c>
      <c r="M110" s="462" t="s">
        <v>45</v>
      </c>
      <c r="N110" s="475"/>
      <c r="O110" s="463"/>
      <c r="P110" s="417"/>
      <c r="Q110" s="111"/>
      <c r="R110" s="107"/>
      <c r="S110" s="112"/>
      <c r="T110" s="112"/>
      <c r="U110" s="112"/>
      <c r="V110" s="112"/>
      <c r="W110" s="114"/>
      <c r="X110" s="107"/>
      <c r="Y110" s="53"/>
    </row>
    <row r="111" spans="1:25" ht="81" customHeight="1" thickTop="1" thickBot="1" x14ac:dyDescent="0.3">
      <c r="A111" s="53"/>
      <c r="B111" s="452" t="s">
        <v>272</v>
      </c>
      <c r="C111" s="453" t="s">
        <v>273</v>
      </c>
      <c r="D111" s="452" t="s">
        <v>274</v>
      </c>
      <c r="E111" s="481" t="s">
        <v>910</v>
      </c>
      <c r="F111" s="486" t="s">
        <v>275</v>
      </c>
      <c r="G111" s="530">
        <v>0</v>
      </c>
      <c r="H111" s="570">
        <v>3244</v>
      </c>
      <c r="I111" s="570">
        <v>3244</v>
      </c>
      <c r="J111" s="570">
        <v>3244</v>
      </c>
      <c r="K111" s="570">
        <v>3244</v>
      </c>
      <c r="L111" s="532">
        <f>K111</f>
        <v>3244</v>
      </c>
      <c r="M111" s="457" t="s">
        <v>32</v>
      </c>
      <c r="N111" s="540"/>
      <c r="O111" s="528">
        <f t="shared" ref="O111:O118" si="4">+N111/L111</f>
        <v>0</v>
      </c>
      <c r="P111" s="415"/>
      <c r="Q111" s="120"/>
      <c r="R111" s="53"/>
      <c r="S111" s="57"/>
      <c r="T111" s="57"/>
      <c r="U111" s="57"/>
      <c r="V111" s="57"/>
      <c r="W111" s="57"/>
      <c r="X111" s="53"/>
      <c r="Y111" s="53"/>
    </row>
    <row r="112" spans="1:25" ht="46.5" customHeight="1" thickTop="1" thickBot="1" x14ac:dyDescent="0.3">
      <c r="A112" s="216"/>
      <c r="B112" s="459" t="s">
        <v>33</v>
      </c>
      <c r="C112" s="471" t="s">
        <v>276</v>
      </c>
      <c r="D112" s="813" t="s">
        <v>277</v>
      </c>
      <c r="E112" s="814"/>
      <c r="F112" s="602" t="s">
        <v>237</v>
      </c>
      <c r="G112" s="461">
        <v>0</v>
      </c>
      <c r="H112" s="475">
        <v>1</v>
      </c>
      <c r="I112" s="475">
        <v>0</v>
      </c>
      <c r="J112" s="475">
        <v>0</v>
      </c>
      <c r="K112" s="475">
        <v>0</v>
      </c>
      <c r="L112" s="461">
        <f>SUM(H112:K112)</f>
        <v>1</v>
      </c>
      <c r="M112" s="462" t="s">
        <v>32</v>
      </c>
      <c r="N112" s="475"/>
      <c r="O112" s="463">
        <f t="shared" si="4"/>
        <v>0</v>
      </c>
      <c r="P112" s="415"/>
      <c r="Q112" s="120"/>
      <c r="R112" s="53"/>
      <c r="S112" s="124"/>
      <c r="T112" s="124"/>
      <c r="U112" s="124"/>
      <c r="V112" s="124"/>
      <c r="W112" s="125"/>
      <c r="X112" s="53"/>
      <c r="Y112" s="53"/>
    </row>
    <row r="113" spans="1:25" ht="60.75" customHeight="1" thickTop="1" thickBot="1" x14ac:dyDescent="0.3">
      <c r="A113" s="216"/>
      <c r="B113" s="459" t="s">
        <v>36</v>
      </c>
      <c r="C113" s="471" t="s">
        <v>278</v>
      </c>
      <c r="D113" s="813" t="s">
        <v>279</v>
      </c>
      <c r="E113" s="814"/>
      <c r="F113" s="602" t="s">
        <v>237</v>
      </c>
      <c r="G113" s="461">
        <v>0</v>
      </c>
      <c r="H113" s="475">
        <v>1</v>
      </c>
      <c r="I113" s="475">
        <v>0</v>
      </c>
      <c r="J113" s="475">
        <v>0</v>
      </c>
      <c r="K113" s="475">
        <v>0</v>
      </c>
      <c r="L113" s="461">
        <f>SUM(H113:K113)</f>
        <v>1</v>
      </c>
      <c r="M113" s="462" t="s">
        <v>32</v>
      </c>
      <c r="N113" s="475"/>
      <c r="O113" s="463">
        <f t="shared" si="4"/>
        <v>0</v>
      </c>
      <c r="P113" s="415"/>
      <c r="Q113" s="120"/>
      <c r="R113" s="53"/>
      <c r="S113" s="124"/>
      <c r="T113" s="124"/>
      <c r="U113" s="124"/>
      <c r="V113" s="124"/>
      <c r="W113" s="125"/>
      <c r="X113" s="53"/>
      <c r="Y113" s="53"/>
    </row>
    <row r="114" spans="1:25" ht="43.5" customHeight="1" thickTop="1" thickBot="1" x14ac:dyDescent="0.3">
      <c r="A114" s="107"/>
      <c r="B114" s="464" t="s">
        <v>50</v>
      </c>
      <c r="C114" s="460" t="s">
        <v>281</v>
      </c>
      <c r="D114" s="820" t="s">
        <v>282</v>
      </c>
      <c r="E114" s="821"/>
      <c r="F114" s="602" t="s">
        <v>237</v>
      </c>
      <c r="G114" s="465">
        <v>2</v>
      </c>
      <c r="H114" s="504">
        <v>1</v>
      </c>
      <c r="I114" s="504">
        <v>1</v>
      </c>
      <c r="J114" s="504">
        <v>1</v>
      </c>
      <c r="K114" s="504">
        <v>1</v>
      </c>
      <c r="L114" s="465">
        <f>SUBTOTAL(9,H114:K114)</f>
        <v>4</v>
      </c>
      <c r="M114" s="462" t="s">
        <v>32</v>
      </c>
      <c r="N114" s="475"/>
      <c r="O114" s="463">
        <f t="shared" si="4"/>
        <v>0</v>
      </c>
      <c r="P114" s="417"/>
      <c r="Q114" s="111"/>
      <c r="R114" s="107"/>
      <c r="S114" s="112"/>
      <c r="T114" s="112"/>
      <c r="U114" s="112"/>
      <c r="V114" s="112"/>
      <c r="W114" s="114"/>
      <c r="X114" s="107"/>
      <c r="Y114" s="53"/>
    </row>
    <row r="115" spans="1:25" ht="71.25" customHeight="1" thickTop="1" thickBot="1" x14ac:dyDescent="0.3">
      <c r="A115" s="107"/>
      <c r="B115" s="464" t="s">
        <v>53</v>
      </c>
      <c r="C115" s="460" t="s">
        <v>283</v>
      </c>
      <c r="D115" s="820" t="s">
        <v>284</v>
      </c>
      <c r="E115" s="821"/>
      <c r="F115" s="602" t="s">
        <v>237</v>
      </c>
      <c r="G115" s="465">
        <v>0</v>
      </c>
      <c r="H115" s="504">
        <v>2</v>
      </c>
      <c r="I115" s="504">
        <v>2</v>
      </c>
      <c r="J115" s="504">
        <v>1</v>
      </c>
      <c r="K115" s="504">
        <v>0</v>
      </c>
      <c r="L115" s="465">
        <f>SUBTOTAL(9,H115:K115)</f>
        <v>5</v>
      </c>
      <c r="M115" s="462" t="s">
        <v>32</v>
      </c>
      <c r="N115" s="475"/>
      <c r="O115" s="463">
        <f t="shared" si="4"/>
        <v>0</v>
      </c>
      <c r="P115" s="417"/>
      <c r="Q115" s="111"/>
      <c r="R115" s="107"/>
      <c r="S115" s="112"/>
      <c r="T115" s="112"/>
      <c r="U115" s="112"/>
      <c r="V115" s="112"/>
      <c r="W115" s="114"/>
      <c r="X115" s="107"/>
      <c r="Y115" s="53"/>
    </row>
    <row r="116" spans="1:25" ht="44.25" customHeight="1" thickTop="1" thickBot="1" x14ac:dyDescent="0.3">
      <c r="A116" s="107"/>
      <c r="B116" s="464" t="s">
        <v>56</v>
      </c>
      <c r="C116" s="460" t="s">
        <v>285</v>
      </c>
      <c r="D116" s="820" t="s">
        <v>286</v>
      </c>
      <c r="E116" s="821"/>
      <c r="F116" s="602" t="s">
        <v>237</v>
      </c>
      <c r="G116" s="465">
        <v>0</v>
      </c>
      <c r="H116" s="504">
        <v>1</v>
      </c>
      <c r="I116" s="504">
        <v>0</v>
      </c>
      <c r="J116" s="504">
        <v>0</v>
      </c>
      <c r="K116" s="504">
        <v>0</v>
      </c>
      <c r="L116" s="465">
        <v>1</v>
      </c>
      <c r="M116" s="462" t="s">
        <v>32</v>
      </c>
      <c r="N116" s="475"/>
      <c r="O116" s="463">
        <f t="shared" si="4"/>
        <v>0</v>
      </c>
      <c r="P116" s="417"/>
      <c r="Q116" s="111"/>
      <c r="R116" s="107"/>
      <c r="S116" s="112"/>
      <c r="T116" s="112"/>
      <c r="U116" s="112"/>
      <c r="V116" s="112"/>
      <c r="W116" s="114"/>
      <c r="X116" s="107"/>
      <c r="Y116" s="53"/>
    </row>
    <row r="117" spans="1:25" ht="42.75" customHeight="1" thickTop="1" thickBot="1" x14ac:dyDescent="0.3">
      <c r="A117" s="216"/>
      <c r="B117" s="459" t="s">
        <v>59</v>
      </c>
      <c r="C117" s="460" t="s">
        <v>287</v>
      </c>
      <c r="D117" s="820" t="s">
        <v>288</v>
      </c>
      <c r="E117" s="821"/>
      <c r="F117" s="602" t="s">
        <v>237</v>
      </c>
      <c r="G117" s="465">
        <v>0</v>
      </c>
      <c r="H117" s="504">
        <v>1</v>
      </c>
      <c r="I117" s="504">
        <v>1</v>
      </c>
      <c r="J117" s="504">
        <v>1</v>
      </c>
      <c r="K117" s="504">
        <v>1</v>
      </c>
      <c r="L117" s="465">
        <f>SUBTOTAL(9,H117:K117)</f>
        <v>4</v>
      </c>
      <c r="M117" s="462" t="s">
        <v>32</v>
      </c>
      <c r="N117" s="475"/>
      <c r="O117" s="463">
        <f t="shared" si="4"/>
        <v>0</v>
      </c>
      <c r="P117" s="417"/>
      <c r="Q117" s="111"/>
      <c r="R117" s="107"/>
      <c r="S117" s="112"/>
      <c r="T117" s="112"/>
      <c r="U117" s="112"/>
      <c r="V117" s="112"/>
      <c r="W117" s="114"/>
      <c r="X117" s="107"/>
      <c r="Y117" s="53"/>
    </row>
    <row r="118" spans="1:25" ht="42.75" customHeight="1" thickTop="1" thickBot="1" x14ac:dyDescent="0.3">
      <c r="A118" s="216"/>
      <c r="B118" s="459" t="s">
        <v>62</v>
      </c>
      <c r="C118" s="460" t="s">
        <v>289</v>
      </c>
      <c r="D118" s="839" t="s">
        <v>290</v>
      </c>
      <c r="E118" s="814"/>
      <c r="F118" s="602" t="s">
        <v>237</v>
      </c>
      <c r="G118" s="461">
        <v>0</v>
      </c>
      <c r="H118" s="475">
        <v>4</v>
      </c>
      <c r="I118" s="475">
        <v>5</v>
      </c>
      <c r="J118" s="475">
        <v>7</v>
      </c>
      <c r="K118" s="475">
        <v>10</v>
      </c>
      <c r="L118" s="461">
        <f>K118</f>
        <v>10</v>
      </c>
      <c r="M118" s="462" t="s">
        <v>32</v>
      </c>
      <c r="N118" s="475"/>
      <c r="O118" s="463">
        <f t="shared" si="4"/>
        <v>0</v>
      </c>
      <c r="P118" s="423"/>
      <c r="Q118" s="125"/>
      <c r="R118" s="53"/>
      <c r="S118" s="124"/>
      <c r="T118" s="124"/>
      <c r="U118" s="124"/>
      <c r="V118" s="124"/>
      <c r="W118" s="125"/>
      <c r="X118" s="53"/>
      <c r="Y118" s="53"/>
    </row>
    <row r="119" spans="1:25" ht="76.5" customHeight="1" thickTop="1" thickBot="1" x14ac:dyDescent="0.3">
      <c r="A119" s="245"/>
      <c r="B119" s="438" t="s">
        <v>291</v>
      </c>
      <c r="C119" s="496" t="s">
        <v>292</v>
      </c>
      <c r="D119" s="844" t="s">
        <v>293</v>
      </c>
      <c r="E119" s="844"/>
      <c r="F119" s="844"/>
      <c r="G119" s="590"/>
      <c r="H119" s="553"/>
      <c r="I119" s="553"/>
      <c r="J119" s="553"/>
      <c r="K119" s="553"/>
      <c r="L119" s="441"/>
      <c r="M119" s="442"/>
      <c r="N119" s="442"/>
      <c r="O119" s="497"/>
      <c r="P119" s="414"/>
      <c r="Q119" s="70"/>
      <c r="R119" s="70"/>
      <c r="S119" s="70"/>
      <c r="T119" s="70"/>
      <c r="U119" s="70"/>
      <c r="V119" s="70"/>
      <c r="W119" s="70"/>
      <c r="X119" s="77"/>
      <c r="Y119" s="53"/>
    </row>
    <row r="120" spans="1:25" ht="59.25" customHeight="1" thickTop="1" thickBot="1" x14ac:dyDescent="0.3">
      <c r="A120" s="53"/>
      <c r="B120" s="443" t="s">
        <v>295</v>
      </c>
      <c r="C120" s="443" t="s">
        <v>296</v>
      </c>
      <c r="D120" s="840" t="s">
        <v>297</v>
      </c>
      <c r="E120" s="841"/>
      <c r="F120" s="443" t="s">
        <v>294</v>
      </c>
      <c r="G120" s="444"/>
      <c r="H120" s="445"/>
      <c r="I120" s="445"/>
      <c r="J120" s="445"/>
      <c r="K120" s="445"/>
      <c r="L120" s="444"/>
      <c r="M120" s="445"/>
      <c r="N120" s="445"/>
      <c r="O120" s="498"/>
      <c r="P120" s="415"/>
      <c r="Q120" s="70"/>
      <c r="R120" s="53"/>
      <c r="S120" s="84"/>
      <c r="T120" s="84"/>
      <c r="U120" s="84"/>
      <c r="V120" s="84"/>
      <c r="W120" s="84"/>
      <c r="X120" s="53"/>
      <c r="Y120" s="53"/>
    </row>
    <row r="121" spans="1:25" ht="58.5" customHeight="1" thickTop="1" thickBot="1" x14ac:dyDescent="0.3">
      <c r="A121" s="53"/>
      <c r="B121" s="447" t="s">
        <v>298</v>
      </c>
      <c r="C121" s="448" t="s">
        <v>299</v>
      </c>
      <c r="D121" s="818" t="s">
        <v>300</v>
      </c>
      <c r="E121" s="819"/>
      <c r="F121" s="447" t="s">
        <v>301</v>
      </c>
      <c r="G121" s="449"/>
      <c r="H121" s="450"/>
      <c r="I121" s="450"/>
      <c r="J121" s="450"/>
      <c r="K121" s="450"/>
      <c r="L121" s="449"/>
      <c r="M121" s="450"/>
      <c r="N121" s="450"/>
      <c r="O121" s="499"/>
      <c r="P121" s="415"/>
      <c r="Q121" s="70"/>
      <c r="R121" s="53"/>
      <c r="S121" s="57"/>
      <c r="T121" s="57"/>
      <c r="U121" s="57"/>
      <c r="V121" s="57"/>
      <c r="W121" s="57"/>
      <c r="X121" s="53"/>
      <c r="Y121" s="53"/>
    </row>
    <row r="122" spans="1:25" ht="62.25" customHeight="1" thickTop="1" thickBot="1" x14ac:dyDescent="0.3">
      <c r="A122" s="53"/>
      <c r="B122" s="833" t="s">
        <v>302</v>
      </c>
      <c r="C122" s="453" t="s">
        <v>303</v>
      </c>
      <c r="D122" s="830" t="s">
        <v>304</v>
      </c>
      <c r="E122" s="598" t="s">
        <v>305</v>
      </c>
      <c r="F122" s="604" t="s">
        <v>301</v>
      </c>
      <c r="G122" s="550">
        <v>0</v>
      </c>
      <c r="H122" s="571">
        <v>0</v>
      </c>
      <c r="I122" s="571">
        <v>2</v>
      </c>
      <c r="J122" s="571">
        <v>0</v>
      </c>
      <c r="K122" s="571">
        <v>0</v>
      </c>
      <c r="L122" s="550">
        <f>SUM(H122:K122)</f>
        <v>2</v>
      </c>
      <c r="M122" s="457" t="s">
        <v>32</v>
      </c>
      <c r="N122" s="457"/>
      <c r="O122" s="458">
        <f>+N122/L122</f>
        <v>0</v>
      </c>
      <c r="P122" s="415"/>
      <c r="Q122" s="120"/>
      <c r="R122" s="53"/>
      <c r="S122" s="57"/>
      <c r="T122" s="57"/>
      <c r="U122" s="57"/>
      <c r="V122" s="57"/>
      <c r="W122" s="57"/>
      <c r="X122" s="53"/>
      <c r="Y122" s="53"/>
    </row>
    <row r="123" spans="1:25" ht="66" customHeight="1" thickTop="1" thickBot="1" x14ac:dyDescent="0.3">
      <c r="A123" s="53"/>
      <c r="B123" s="833"/>
      <c r="C123" s="453" t="s">
        <v>306</v>
      </c>
      <c r="D123" s="830"/>
      <c r="E123" s="599" t="s">
        <v>307</v>
      </c>
      <c r="F123" s="604" t="s">
        <v>301</v>
      </c>
      <c r="G123" s="550">
        <v>0</v>
      </c>
      <c r="H123" s="571">
        <v>2</v>
      </c>
      <c r="I123" s="571">
        <v>2</v>
      </c>
      <c r="J123" s="571">
        <v>2</v>
      </c>
      <c r="K123" s="571">
        <v>2</v>
      </c>
      <c r="L123" s="550">
        <f>SUM(H123:K123)</f>
        <v>8</v>
      </c>
      <c r="M123" s="457" t="s">
        <v>32</v>
      </c>
      <c r="N123" s="457"/>
      <c r="O123" s="458">
        <f>+N123/L123</f>
        <v>0</v>
      </c>
      <c r="P123" s="415"/>
      <c r="Q123" s="120"/>
      <c r="R123" s="53"/>
      <c r="S123" s="57"/>
      <c r="T123" s="57"/>
      <c r="U123" s="57"/>
      <c r="V123" s="57"/>
      <c r="W123" s="57"/>
      <c r="X123" s="53"/>
      <c r="Y123" s="53"/>
    </row>
    <row r="124" spans="1:25" ht="52.5" customHeight="1" thickTop="1" thickBot="1" x14ac:dyDescent="0.3">
      <c r="A124" s="216"/>
      <c r="B124" s="833"/>
      <c r="C124" s="453" t="s">
        <v>308</v>
      </c>
      <c r="D124" s="830"/>
      <c r="E124" s="609" t="s">
        <v>309</v>
      </c>
      <c r="F124" s="605" t="s">
        <v>301</v>
      </c>
      <c r="G124" s="550">
        <v>0</v>
      </c>
      <c r="H124" s="572">
        <v>0</v>
      </c>
      <c r="I124" s="573">
        <v>0.85</v>
      </c>
      <c r="J124" s="573">
        <v>0.85</v>
      </c>
      <c r="K124" s="573">
        <v>0.85</v>
      </c>
      <c r="L124" s="595">
        <v>0.85</v>
      </c>
      <c r="M124" s="533" t="s">
        <v>45</v>
      </c>
      <c r="N124" s="533"/>
      <c r="O124" s="458"/>
      <c r="P124" s="415"/>
      <c r="Q124" s="120"/>
      <c r="R124" s="53"/>
      <c r="S124" s="57"/>
      <c r="T124" s="57"/>
      <c r="U124" s="57"/>
      <c r="V124" s="57"/>
      <c r="W124" s="57"/>
      <c r="X124" s="53"/>
      <c r="Y124" s="53"/>
    </row>
    <row r="125" spans="1:25" ht="36.75" customHeight="1" thickTop="1" thickBot="1" x14ac:dyDescent="0.3">
      <c r="A125" s="216"/>
      <c r="B125" s="500" t="s">
        <v>33</v>
      </c>
      <c r="C125" s="494" t="s">
        <v>310</v>
      </c>
      <c r="D125" s="813" t="s">
        <v>311</v>
      </c>
      <c r="E125" s="814"/>
      <c r="F125" s="602" t="s">
        <v>301</v>
      </c>
      <c r="G125" s="501">
        <v>1</v>
      </c>
      <c r="H125" s="574">
        <v>1</v>
      </c>
      <c r="I125" s="574">
        <v>1</v>
      </c>
      <c r="J125" s="574">
        <v>1</v>
      </c>
      <c r="K125" s="574">
        <v>1</v>
      </c>
      <c r="L125" s="501">
        <v>1</v>
      </c>
      <c r="M125" s="462" t="s">
        <v>32</v>
      </c>
      <c r="N125" s="475"/>
      <c r="O125" s="463"/>
      <c r="P125" s="415"/>
      <c r="Q125" s="120"/>
      <c r="R125" s="53"/>
      <c r="S125" s="57"/>
      <c r="T125" s="57"/>
      <c r="U125" s="57"/>
      <c r="V125" s="57"/>
      <c r="W125" s="57"/>
      <c r="X125" s="53"/>
      <c r="Y125" s="53"/>
    </row>
    <row r="126" spans="1:25" ht="35.25" customHeight="1" thickTop="1" thickBot="1" x14ac:dyDescent="0.3">
      <c r="A126" s="216"/>
      <c r="B126" s="459" t="s">
        <v>36</v>
      </c>
      <c r="C126" s="471" t="s">
        <v>312</v>
      </c>
      <c r="D126" s="813" t="s">
        <v>313</v>
      </c>
      <c r="E126" s="814"/>
      <c r="F126" s="602" t="s">
        <v>301</v>
      </c>
      <c r="G126" s="465">
        <v>0</v>
      </c>
      <c r="H126" s="504">
        <v>0</v>
      </c>
      <c r="I126" s="504">
        <v>2</v>
      </c>
      <c r="J126" s="504">
        <v>0</v>
      </c>
      <c r="K126" s="504">
        <v>0</v>
      </c>
      <c r="L126" s="465">
        <v>2</v>
      </c>
      <c r="M126" s="462" t="s">
        <v>32</v>
      </c>
      <c r="N126" s="475"/>
      <c r="O126" s="463">
        <f t="shared" ref="O126:O143" si="5">+N126/L126</f>
        <v>0</v>
      </c>
      <c r="P126" s="416"/>
      <c r="Q126" s="309"/>
      <c r="R126" s="53"/>
      <c r="S126" s="125"/>
      <c r="T126" s="124"/>
      <c r="U126" s="124"/>
      <c r="V126" s="124"/>
      <c r="W126" s="145"/>
      <c r="X126" s="53"/>
      <c r="Y126" s="53"/>
    </row>
    <row r="127" spans="1:25" ht="33.75" customHeight="1" thickTop="1" thickBot="1" x14ac:dyDescent="0.3">
      <c r="A127" s="216"/>
      <c r="B127" s="459" t="s">
        <v>50</v>
      </c>
      <c r="C127" s="471" t="s">
        <v>314</v>
      </c>
      <c r="D127" s="813" t="s">
        <v>315</v>
      </c>
      <c r="E127" s="814"/>
      <c r="F127" s="602" t="s">
        <v>301</v>
      </c>
      <c r="G127" s="465">
        <v>0</v>
      </c>
      <c r="H127" s="504">
        <v>2</v>
      </c>
      <c r="I127" s="504">
        <v>2</v>
      </c>
      <c r="J127" s="504">
        <v>2</v>
      </c>
      <c r="K127" s="504">
        <v>2</v>
      </c>
      <c r="L127" s="465">
        <v>8</v>
      </c>
      <c r="M127" s="462" t="s">
        <v>32</v>
      </c>
      <c r="N127" s="475"/>
      <c r="O127" s="463">
        <f t="shared" si="5"/>
        <v>0</v>
      </c>
      <c r="P127" s="416"/>
      <c r="Q127" s="309"/>
      <c r="R127" s="53"/>
      <c r="S127" s="125"/>
      <c r="T127" s="124"/>
      <c r="U127" s="124"/>
      <c r="V127" s="124"/>
      <c r="W127" s="145"/>
      <c r="X127" s="53"/>
      <c r="Y127" s="53"/>
    </row>
    <row r="128" spans="1:25" ht="33.75" customHeight="1" thickTop="1" thickBot="1" x14ac:dyDescent="0.3">
      <c r="A128" s="216"/>
      <c r="B128" s="459" t="s">
        <v>53</v>
      </c>
      <c r="C128" s="471" t="s">
        <v>316</v>
      </c>
      <c r="D128" s="813" t="s">
        <v>317</v>
      </c>
      <c r="E128" s="814"/>
      <c r="F128" s="602" t="s">
        <v>301</v>
      </c>
      <c r="G128" s="461">
        <v>750</v>
      </c>
      <c r="H128" s="475">
        <v>750</v>
      </c>
      <c r="I128" s="475">
        <v>0</v>
      </c>
      <c r="J128" s="475">
        <v>300</v>
      </c>
      <c r="K128" s="475">
        <v>0</v>
      </c>
      <c r="L128" s="461">
        <f>SUM(H128:K128)</f>
        <v>1050</v>
      </c>
      <c r="M128" s="462" t="s">
        <v>32</v>
      </c>
      <c r="N128" s="475"/>
      <c r="O128" s="463">
        <f t="shared" si="5"/>
        <v>0</v>
      </c>
      <c r="P128" s="424"/>
      <c r="Q128" s="309"/>
      <c r="R128" s="53"/>
      <c r="S128" s="124"/>
      <c r="T128" s="124"/>
      <c r="U128" s="124"/>
      <c r="V128" s="124"/>
      <c r="W128" s="125"/>
      <c r="X128" s="53"/>
      <c r="Y128" s="53"/>
    </row>
    <row r="129" spans="1:25" ht="33" customHeight="1" thickTop="1" thickBot="1" x14ac:dyDescent="0.3">
      <c r="A129" s="216"/>
      <c r="B129" s="459" t="s">
        <v>56</v>
      </c>
      <c r="C129" s="471" t="s">
        <v>318</v>
      </c>
      <c r="D129" s="813" t="s">
        <v>319</v>
      </c>
      <c r="E129" s="814"/>
      <c r="F129" s="602" t="s">
        <v>301</v>
      </c>
      <c r="G129" s="461">
        <v>0</v>
      </c>
      <c r="H129" s="475">
        <v>1200</v>
      </c>
      <c r="I129" s="475">
        <v>2400</v>
      </c>
      <c r="J129" s="475">
        <v>1200</v>
      </c>
      <c r="K129" s="475">
        <v>1200</v>
      </c>
      <c r="L129" s="461">
        <v>4800</v>
      </c>
      <c r="M129" s="462" t="s">
        <v>32</v>
      </c>
      <c r="N129" s="475"/>
      <c r="O129" s="463">
        <f t="shared" si="5"/>
        <v>0</v>
      </c>
      <c r="P129" s="424"/>
      <c r="Q129" s="309"/>
      <c r="R129" s="53"/>
      <c r="S129" s="124"/>
      <c r="T129" s="124"/>
      <c r="U129" s="124"/>
      <c r="V129" s="124"/>
      <c r="W129" s="125"/>
      <c r="X129" s="53"/>
      <c r="Y129" s="53"/>
    </row>
    <row r="130" spans="1:25" ht="31.5" customHeight="1" thickTop="1" thickBot="1" x14ac:dyDescent="0.3">
      <c r="A130" s="216"/>
      <c r="B130" s="459" t="s">
        <v>59</v>
      </c>
      <c r="C130" s="471" t="s">
        <v>320</v>
      </c>
      <c r="D130" s="813" t="s">
        <v>321</v>
      </c>
      <c r="E130" s="814"/>
      <c r="F130" s="602" t="s">
        <v>301</v>
      </c>
      <c r="G130" s="461">
        <v>0</v>
      </c>
      <c r="H130" s="475">
        <v>8000</v>
      </c>
      <c r="I130" s="475">
        <v>5000</v>
      </c>
      <c r="J130" s="475">
        <v>5000</v>
      </c>
      <c r="K130" s="475">
        <v>5000</v>
      </c>
      <c r="L130" s="461">
        <f>+MAX(H130:K130)</f>
        <v>8000</v>
      </c>
      <c r="M130" s="462" t="s">
        <v>32</v>
      </c>
      <c r="N130" s="475"/>
      <c r="O130" s="463">
        <f t="shared" si="5"/>
        <v>0</v>
      </c>
      <c r="P130" s="424"/>
      <c r="Q130" s="309"/>
      <c r="R130" s="53"/>
      <c r="S130" s="124"/>
      <c r="T130" s="124"/>
      <c r="U130" s="124"/>
      <c r="V130" s="124"/>
      <c r="W130" s="125"/>
      <c r="X130" s="53"/>
      <c r="Y130" s="53"/>
    </row>
    <row r="131" spans="1:25" ht="38.25" customHeight="1" thickTop="1" thickBot="1" x14ac:dyDescent="0.3">
      <c r="A131" s="216"/>
      <c r="B131" s="459" t="s">
        <v>62</v>
      </c>
      <c r="C131" s="471" t="s">
        <v>322</v>
      </c>
      <c r="D131" s="813" t="s">
        <v>323</v>
      </c>
      <c r="E131" s="814"/>
      <c r="F131" s="602" t="s">
        <v>301</v>
      </c>
      <c r="G131" s="461">
        <v>0</v>
      </c>
      <c r="H131" s="475">
        <v>120</v>
      </c>
      <c r="I131" s="475">
        <v>120</v>
      </c>
      <c r="J131" s="475">
        <v>120</v>
      </c>
      <c r="K131" s="475">
        <v>120</v>
      </c>
      <c r="L131" s="461">
        <v>480</v>
      </c>
      <c r="M131" s="462" t="s">
        <v>32</v>
      </c>
      <c r="N131" s="475"/>
      <c r="O131" s="463">
        <f t="shared" si="5"/>
        <v>0</v>
      </c>
      <c r="P131" s="424"/>
      <c r="Q131" s="309"/>
      <c r="R131" s="53"/>
      <c r="S131" s="124"/>
      <c r="T131" s="124"/>
      <c r="U131" s="124"/>
      <c r="V131" s="124"/>
      <c r="W131" s="125"/>
      <c r="X131" s="53"/>
      <c r="Y131" s="53"/>
    </row>
    <row r="132" spans="1:25" ht="39" customHeight="1" thickTop="1" thickBot="1" x14ac:dyDescent="0.3">
      <c r="A132" s="216"/>
      <c r="B132" s="459" t="s">
        <v>65</v>
      </c>
      <c r="C132" s="471" t="s">
        <v>324</v>
      </c>
      <c r="D132" s="813" t="s">
        <v>325</v>
      </c>
      <c r="E132" s="814"/>
      <c r="F132" s="602" t="s">
        <v>301</v>
      </c>
      <c r="G132" s="461">
        <v>0</v>
      </c>
      <c r="H132" s="475">
        <v>1272</v>
      </c>
      <c r="I132" s="475">
        <v>1272</v>
      </c>
      <c r="J132" s="475">
        <v>1272</v>
      </c>
      <c r="K132" s="475">
        <v>1272</v>
      </c>
      <c r="L132" s="461">
        <v>5088</v>
      </c>
      <c r="M132" s="462" t="s">
        <v>32</v>
      </c>
      <c r="N132" s="475"/>
      <c r="O132" s="463">
        <f t="shared" si="5"/>
        <v>0</v>
      </c>
      <c r="P132" s="424"/>
      <c r="Q132" s="309"/>
      <c r="R132" s="53"/>
      <c r="S132" s="124"/>
      <c r="T132" s="124"/>
      <c r="U132" s="124"/>
      <c r="V132" s="124"/>
      <c r="W132" s="125"/>
      <c r="X132" s="53"/>
      <c r="Y132" s="53"/>
    </row>
    <row r="133" spans="1:25" ht="36" customHeight="1" thickTop="1" thickBot="1" x14ac:dyDescent="0.3">
      <c r="A133" s="216"/>
      <c r="B133" s="459" t="s">
        <v>99</v>
      </c>
      <c r="C133" s="471" t="s">
        <v>326</v>
      </c>
      <c r="D133" s="813" t="s">
        <v>327</v>
      </c>
      <c r="E133" s="814"/>
      <c r="F133" s="602" t="s">
        <v>301</v>
      </c>
      <c r="G133" s="461">
        <v>0</v>
      </c>
      <c r="H133" s="475">
        <v>3</v>
      </c>
      <c r="I133" s="475">
        <v>0</v>
      </c>
      <c r="J133" s="475">
        <v>0</v>
      </c>
      <c r="K133" s="475">
        <v>0</v>
      </c>
      <c r="L133" s="501">
        <f>+MAX(H133:K133)</f>
        <v>3</v>
      </c>
      <c r="M133" s="462" t="s">
        <v>32</v>
      </c>
      <c r="N133" s="475"/>
      <c r="O133" s="463">
        <f t="shared" si="5"/>
        <v>0</v>
      </c>
      <c r="P133" s="425"/>
      <c r="Q133" s="231"/>
      <c r="R133" s="53"/>
      <c r="S133" s="53"/>
      <c r="T133" s="53"/>
      <c r="U133" s="53"/>
      <c r="V133" s="124"/>
      <c r="W133" s="125"/>
      <c r="X133" s="53"/>
      <c r="Y133" s="53"/>
    </row>
    <row r="134" spans="1:25" ht="39" customHeight="1" thickTop="1" thickBot="1" x14ac:dyDescent="0.3">
      <c r="A134" s="216"/>
      <c r="B134" s="459" t="s">
        <v>66</v>
      </c>
      <c r="C134" s="471" t="s">
        <v>328</v>
      </c>
      <c r="D134" s="813" t="s">
        <v>329</v>
      </c>
      <c r="E134" s="814"/>
      <c r="F134" s="602" t="s">
        <v>301</v>
      </c>
      <c r="G134" s="461">
        <v>0</v>
      </c>
      <c r="H134" s="475">
        <v>780</v>
      </c>
      <c r="I134" s="475">
        <v>300</v>
      </c>
      <c r="J134" s="475">
        <v>300</v>
      </c>
      <c r="K134" s="475">
        <v>300</v>
      </c>
      <c r="L134" s="461">
        <f>SUM(H134:K134)</f>
        <v>1680</v>
      </c>
      <c r="M134" s="462" t="s">
        <v>32</v>
      </c>
      <c r="N134" s="475"/>
      <c r="O134" s="463">
        <f t="shared" si="5"/>
        <v>0</v>
      </c>
      <c r="P134" s="424"/>
      <c r="Q134" s="309"/>
      <c r="R134" s="53"/>
      <c r="S134" s="124"/>
      <c r="T134" s="124"/>
      <c r="U134" s="124"/>
      <c r="V134" s="124"/>
      <c r="W134" s="125"/>
      <c r="X134" s="53"/>
      <c r="Y134" s="53"/>
    </row>
    <row r="135" spans="1:25" ht="54.75" customHeight="1" thickTop="1" thickBot="1" x14ac:dyDescent="0.3">
      <c r="A135" s="216"/>
      <c r="B135" s="459" t="s">
        <v>69</v>
      </c>
      <c r="C135" s="471" t="s">
        <v>330</v>
      </c>
      <c r="D135" s="813" t="s">
        <v>331</v>
      </c>
      <c r="E135" s="814"/>
      <c r="F135" s="602" t="s">
        <v>301</v>
      </c>
      <c r="G135" s="461">
        <v>0</v>
      </c>
      <c r="H135" s="574">
        <v>0</v>
      </c>
      <c r="I135" s="574">
        <v>100</v>
      </c>
      <c r="J135" s="574">
        <v>0</v>
      </c>
      <c r="K135" s="574">
        <v>0</v>
      </c>
      <c r="L135" s="501">
        <f>+I135</f>
        <v>100</v>
      </c>
      <c r="M135" s="462" t="s">
        <v>32</v>
      </c>
      <c r="N135" s="475"/>
      <c r="O135" s="463">
        <f t="shared" si="5"/>
        <v>0</v>
      </c>
      <c r="P135" s="424"/>
      <c r="Q135" s="309"/>
      <c r="R135" s="53"/>
      <c r="S135" s="124"/>
      <c r="T135" s="124"/>
      <c r="U135" s="124"/>
      <c r="V135" s="124"/>
      <c r="W135" s="125"/>
      <c r="X135" s="53"/>
      <c r="Y135" s="53"/>
    </row>
    <row r="136" spans="1:25" ht="37.5" customHeight="1" thickTop="1" thickBot="1" x14ac:dyDescent="0.3">
      <c r="A136" s="216"/>
      <c r="B136" s="459" t="s">
        <v>72</v>
      </c>
      <c r="C136" s="471" t="s">
        <v>332</v>
      </c>
      <c r="D136" s="813" t="s">
        <v>333</v>
      </c>
      <c r="E136" s="814"/>
      <c r="F136" s="602" t="s">
        <v>301</v>
      </c>
      <c r="G136" s="483">
        <v>0</v>
      </c>
      <c r="H136" s="557">
        <v>1</v>
      </c>
      <c r="I136" s="557">
        <v>1</v>
      </c>
      <c r="J136" s="557">
        <v>1</v>
      </c>
      <c r="K136" s="557">
        <v>1</v>
      </c>
      <c r="L136" s="483">
        <v>1</v>
      </c>
      <c r="M136" s="462" t="s">
        <v>45</v>
      </c>
      <c r="N136" s="475"/>
      <c r="O136" s="463">
        <f t="shared" si="5"/>
        <v>0</v>
      </c>
      <c r="P136" s="424"/>
      <c r="Q136" s="309"/>
      <c r="R136" s="53"/>
      <c r="S136" s="124"/>
      <c r="T136" s="124"/>
      <c r="U136" s="124"/>
      <c r="V136" s="124"/>
      <c r="W136" s="125"/>
      <c r="X136" s="53"/>
      <c r="Y136" s="53"/>
    </row>
    <row r="137" spans="1:25" ht="47.25" customHeight="1" thickTop="1" thickBot="1" x14ac:dyDescent="0.3">
      <c r="A137" s="216"/>
      <c r="B137" s="459" t="s">
        <v>75</v>
      </c>
      <c r="C137" s="471" t="s">
        <v>335</v>
      </c>
      <c r="D137" s="813" t="s">
        <v>336</v>
      </c>
      <c r="E137" s="814"/>
      <c r="F137" s="602" t="s">
        <v>337</v>
      </c>
      <c r="G137" s="461">
        <v>0</v>
      </c>
      <c r="H137" s="475">
        <v>1</v>
      </c>
      <c r="I137" s="475">
        <v>0</v>
      </c>
      <c r="J137" s="475">
        <v>0</v>
      </c>
      <c r="K137" s="475">
        <v>0</v>
      </c>
      <c r="L137" s="461">
        <v>1</v>
      </c>
      <c r="M137" s="462" t="s">
        <v>32</v>
      </c>
      <c r="N137" s="475"/>
      <c r="O137" s="463">
        <f t="shared" si="5"/>
        <v>0</v>
      </c>
      <c r="P137" s="424"/>
      <c r="Q137" s="230"/>
      <c r="R137" s="172"/>
      <c r="S137" s="174"/>
      <c r="T137" s="174"/>
      <c r="U137" s="174"/>
      <c r="V137" s="174"/>
      <c r="W137" s="173"/>
      <c r="X137" s="172"/>
      <c r="Y137" s="53"/>
    </row>
    <row r="138" spans="1:25" ht="59.25" customHeight="1" thickTop="1" thickBot="1" x14ac:dyDescent="0.3">
      <c r="A138" s="53"/>
      <c r="B138" s="452" t="s">
        <v>338</v>
      </c>
      <c r="C138" s="453" t="s">
        <v>339</v>
      </c>
      <c r="D138" s="477" t="s">
        <v>340</v>
      </c>
      <c r="E138" s="481" t="s">
        <v>341</v>
      </c>
      <c r="F138" s="604" t="s">
        <v>301</v>
      </c>
      <c r="G138" s="531">
        <v>0</v>
      </c>
      <c r="H138" s="567">
        <v>1</v>
      </c>
      <c r="I138" s="567">
        <v>1</v>
      </c>
      <c r="J138" s="567">
        <v>1</v>
      </c>
      <c r="K138" s="567">
        <v>1</v>
      </c>
      <c r="L138" s="531">
        <f>K138</f>
        <v>1</v>
      </c>
      <c r="M138" s="457" t="s">
        <v>45</v>
      </c>
      <c r="N138" s="540"/>
      <c r="O138" s="528">
        <f t="shared" si="5"/>
        <v>0</v>
      </c>
      <c r="P138" s="415"/>
      <c r="Q138" s="120"/>
      <c r="R138" s="53"/>
      <c r="S138" s="57"/>
      <c r="T138" s="57"/>
      <c r="U138" s="57"/>
      <c r="V138" s="57"/>
      <c r="W138" s="57"/>
      <c r="X138" s="53"/>
      <c r="Y138" s="53"/>
    </row>
    <row r="139" spans="1:25" ht="36" customHeight="1" thickTop="1" thickBot="1" x14ac:dyDescent="0.3">
      <c r="A139" s="107"/>
      <c r="B139" s="464" t="s">
        <v>33</v>
      </c>
      <c r="C139" s="460" t="s">
        <v>342</v>
      </c>
      <c r="D139" s="812" t="s">
        <v>343</v>
      </c>
      <c r="E139" s="811"/>
      <c r="F139" s="602" t="s">
        <v>301</v>
      </c>
      <c r="G139" s="465">
        <v>1</v>
      </c>
      <c r="H139" s="504">
        <v>0</v>
      </c>
      <c r="I139" s="504">
        <v>1</v>
      </c>
      <c r="J139" s="504">
        <v>0</v>
      </c>
      <c r="K139" s="504">
        <v>0</v>
      </c>
      <c r="L139" s="465">
        <f>SUM(H139:K139)</f>
        <v>1</v>
      </c>
      <c r="M139" s="462" t="s">
        <v>32</v>
      </c>
      <c r="N139" s="475"/>
      <c r="O139" s="463">
        <f t="shared" si="5"/>
        <v>0</v>
      </c>
      <c r="P139" s="415"/>
      <c r="Q139" s="120"/>
      <c r="R139" s="53"/>
      <c r="S139" s="124"/>
      <c r="T139" s="124"/>
      <c r="U139" s="124"/>
      <c r="V139" s="124"/>
      <c r="W139" s="125"/>
      <c r="X139" s="53"/>
      <c r="Y139" s="53"/>
    </row>
    <row r="140" spans="1:25" ht="37.5" customHeight="1" thickTop="1" thickBot="1" x14ac:dyDescent="0.3">
      <c r="A140" s="107"/>
      <c r="B140" s="464" t="s">
        <v>36</v>
      </c>
      <c r="C140" s="460" t="s">
        <v>344</v>
      </c>
      <c r="D140" s="812" t="s">
        <v>345</v>
      </c>
      <c r="E140" s="811"/>
      <c r="F140" s="602" t="s">
        <v>301</v>
      </c>
      <c r="G140" s="465">
        <v>0</v>
      </c>
      <c r="H140" s="504">
        <v>0</v>
      </c>
      <c r="I140" s="504">
        <v>1</v>
      </c>
      <c r="J140" s="504">
        <v>1</v>
      </c>
      <c r="K140" s="504">
        <v>1</v>
      </c>
      <c r="L140" s="465">
        <f>SUM(H140:K140)</f>
        <v>3</v>
      </c>
      <c r="M140" s="462" t="s">
        <v>32</v>
      </c>
      <c r="N140" s="475"/>
      <c r="O140" s="463">
        <f t="shared" si="5"/>
        <v>0</v>
      </c>
      <c r="P140" s="415"/>
      <c r="Q140" s="120"/>
      <c r="R140" s="53"/>
      <c r="S140" s="124"/>
      <c r="T140" s="124"/>
      <c r="U140" s="124"/>
      <c r="V140" s="124"/>
      <c r="W140" s="125"/>
      <c r="X140" s="53"/>
      <c r="Y140" s="53"/>
    </row>
    <row r="141" spans="1:25" ht="69" customHeight="1" thickTop="1" thickBot="1" x14ac:dyDescent="0.3">
      <c r="A141" s="53"/>
      <c r="B141" s="452" t="s">
        <v>346</v>
      </c>
      <c r="C141" s="453" t="s">
        <v>347</v>
      </c>
      <c r="D141" s="452" t="s">
        <v>348</v>
      </c>
      <c r="E141" s="481" t="s">
        <v>349</v>
      </c>
      <c r="F141" s="604" t="s">
        <v>301</v>
      </c>
      <c r="G141" s="531">
        <v>0</v>
      </c>
      <c r="H141" s="567">
        <v>1</v>
      </c>
      <c r="I141" s="567">
        <v>1</v>
      </c>
      <c r="J141" s="567">
        <v>1</v>
      </c>
      <c r="K141" s="567">
        <v>1</v>
      </c>
      <c r="L141" s="531">
        <f>K141</f>
        <v>1</v>
      </c>
      <c r="M141" s="457" t="s">
        <v>45</v>
      </c>
      <c r="N141" s="540"/>
      <c r="O141" s="528">
        <f t="shared" si="5"/>
        <v>0</v>
      </c>
      <c r="P141" s="415"/>
      <c r="Q141" s="120"/>
      <c r="R141" s="53"/>
      <c r="S141" s="57"/>
      <c r="T141" s="57"/>
      <c r="U141" s="57"/>
      <c r="V141" s="57"/>
      <c r="W141" s="57"/>
      <c r="X141" s="53"/>
      <c r="Y141" s="53"/>
    </row>
    <row r="142" spans="1:25" ht="46.5" customHeight="1" thickTop="1" thickBot="1" x14ac:dyDescent="0.3">
      <c r="A142" s="353"/>
      <c r="B142" s="495" t="s">
        <v>33</v>
      </c>
      <c r="C142" s="460" t="s">
        <v>350</v>
      </c>
      <c r="D142" s="813" t="s">
        <v>351</v>
      </c>
      <c r="E142" s="814"/>
      <c r="F142" s="602" t="s">
        <v>301</v>
      </c>
      <c r="G142" s="461">
        <v>900</v>
      </c>
      <c r="H142" s="475">
        <v>1200</v>
      </c>
      <c r="I142" s="475">
        <v>1700</v>
      </c>
      <c r="J142" s="475">
        <v>1200</v>
      </c>
      <c r="K142" s="475">
        <v>1200</v>
      </c>
      <c r="L142" s="461">
        <f>SUM(H142:K142)</f>
        <v>5300</v>
      </c>
      <c r="M142" s="462" t="s">
        <v>32</v>
      </c>
      <c r="N142" s="475"/>
      <c r="O142" s="463">
        <f t="shared" si="5"/>
        <v>0</v>
      </c>
      <c r="P142" s="423"/>
      <c r="Q142" s="125"/>
      <c r="R142" s="53"/>
      <c r="S142" s="124"/>
      <c r="T142" s="124"/>
      <c r="U142" s="124"/>
      <c r="V142" s="124"/>
      <c r="W142" s="125"/>
      <c r="X142" s="53"/>
      <c r="Y142" s="53"/>
    </row>
    <row r="143" spans="1:25" ht="36" customHeight="1" thickTop="1" thickBot="1" x14ac:dyDescent="0.3">
      <c r="A143" s="107"/>
      <c r="B143" s="464" t="s">
        <v>36</v>
      </c>
      <c r="C143" s="460" t="s">
        <v>352</v>
      </c>
      <c r="D143" s="820" t="s">
        <v>927</v>
      </c>
      <c r="E143" s="821"/>
      <c r="F143" s="602" t="s">
        <v>301</v>
      </c>
      <c r="G143" s="465">
        <v>9</v>
      </c>
      <c r="H143" s="504">
        <v>10</v>
      </c>
      <c r="I143" s="475">
        <v>23</v>
      </c>
      <c r="J143" s="504">
        <v>10</v>
      </c>
      <c r="K143" s="504">
        <v>10</v>
      </c>
      <c r="L143" s="465">
        <f>SUM(G143:K143)</f>
        <v>62</v>
      </c>
      <c r="M143" s="462" t="s">
        <v>32</v>
      </c>
      <c r="N143" s="475"/>
      <c r="O143" s="463">
        <f t="shared" si="5"/>
        <v>0</v>
      </c>
      <c r="P143" s="415"/>
      <c r="Q143" s="120"/>
      <c r="R143" s="53"/>
      <c r="S143" s="124"/>
      <c r="T143" s="124"/>
      <c r="U143" s="124"/>
      <c r="V143" s="124"/>
      <c r="W143" s="125"/>
      <c r="X143" s="53"/>
      <c r="Y143" s="53"/>
    </row>
    <row r="144" spans="1:25" ht="76.5" customHeight="1" thickTop="1" thickBot="1" x14ac:dyDescent="0.3">
      <c r="A144" s="53"/>
      <c r="B144" s="485" t="s">
        <v>354</v>
      </c>
      <c r="C144" s="448" t="s">
        <v>355</v>
      </c>
      <c r="D144" s="832" t="s">
        <v>356</v>
      </c>
      <c r="E144" s="821"/>
      <c r="F144" s="606" t="s">
        <v>357</v>
      </c>
      <c r="G144" s="449"/>
      <c r="H144" s="450"/>
      <c r="I144" s="450"/>
      <c r="J144" s="450"/>
      <c r="K144" s="450"/>
      <c r="L144" s="449"/>
      <c r="M144" s="450"/>
      <c r="N144" s="594"/>
      <c r="O144" s="546"/>
      <c r="P144" s="415"/>
      <c r="Q144" s="70"/>
      <c r="R144" s="53"/>
      <c r="S144" s="57"/>
      <c r="T144" s="57"/>
      <c r="U144" s="57"/>
      <c r="V144" s="57"/>
      <c r="W144" s="57"/>
      <c r="X144" s="53"/>
      <c r="Y144" s="53"/>
    </row>
    <row r="145" spans="1:25" ht="59.25" customHeight="1" thickTop="1" thickBot="1" x14ac:dyDescent="0.3">
      <c r="A145" s="53"/>
      <c r="B145" s="452" t="s">
        <v>358</v>
      </c>
      <c r="C145" s="453" t="s">
        <v>359</v>
      </c>
      <c r="D145" s="477" t="s">
        <v>360</v>
      </c>
      <c r="E145" s="481" t="s">
        <v>361</v>
      </c>
      <c r="F145" s="603" t="s">
        <v>357</v>
      </c>
      <c r="G145" s="526">
        <v>0</v>
      </c>
      <c r="H145" s="555">
        <v>1</v>
      </c>
      <c r="I145" s="555">
        <v>1</v>
      </c>
      <c r="J145" s="555">
        <v>1</v>
      </c>
      <c r="K145" s="555">
        <v>1</v>
      </c>
      <c r="L145" s="526">
        <f>K145</f>
        <v>1</v>
      </c>
      <c r="M145" s="457" t="s">
        <v>45</v>
      </c>
      <c r="N145" s="540"/>
      <c r="O145" s="528">
        <f t="shared" ref="O145:O153" si="6">+N145/L145</f>
        <v>0</v>
      </c>
      <c r="P145" s="415"/>
      <c r="Q145" s="120"/>
      <c r="R145" s="53"/>
      <c r="S145" s="57"/>
      <c r="T145" s="57"/>
      <c r="U145" s="57"/>
      <c r="V145" s="57"/>
      <c r="W145" s="57"/>
      <c r="X145" s="53"/>
      <c r="Y145" s="53"/>
    </row>
    <row r="146" spans="1:25" ht="49.5" customHeight="1" thickTop="1" thickBot="1" x14ac:dyDescent="0.3">
      <c r="A146" s="107"/>
      <c r="B146" s="464" t="s">
        <v>33</v>
      </c>
      <c r="C146" s="460" t="s">
        <v>362</v>
      </c>
      <c r="D146" s="812" t="s">
        <v>363</v>
      </c>
      <c r="E146" s="811"/>
      <c r="F146" s="602" t="s">
        <v>357</v>
      </c>
      <c r="G146" s="465">
        <v>0</v>
      </c>
      <c r="H146" s="504">
        <v>1</v>
      </c>
      <c r="I146" s="504">
        <v>1</v>
      </c>
      <c r="J146" s="504">
        <v>1</v>
      </c>
      <c r="K146" s="504">
        <v>1</v>
      </c>
      <c r="L146" s="465">
        <f>SUM(H146:K146)</f>
        <v>4</v>
      </c>
      <c r="M146" s="462" t="s">
        <v>32</v>
      </c>
      <c r="N146" s="475"/>
      <c r="O146" s="463">
        <f t="shared" si="6"/>
        <v>0</v>
      </c>
      <c r="P146" s="415"/>
      <c r="Q146" s="120"/>
      <c r="R146" s="53"/>
      <c r="S146" s="124"/>
      <c r="T146" s="124"/>
      <c r="U146" s="124"/>
      <c r="V146" s="124"/>
      <c r="W146" s="125"/>
      <c r="X146" s="53"/>
      <c r="Y146" s="53"/>
    </row>
    <row r="147" spans="1:25" ht="71.25" customHeight="1" thickTop="1" thickBot="1" x14ac:dyDescent="0.3">
      <c r="A147" s="53"/>
      <c r="B147" s="452" t="s">
        <v>364</v>
      </c>
      <c r="C147" s="453" t="s">
        <v>365</v>
      </c>
      <c r="D147" s="477" t="s">
        <v>366</v>
      </c>
      <c r="E147" s="478" t="s">
        <v>367</v>
      </c>
      <c r="F147" s="603" t="s">
        <v>357</v>
      </c>
      <c r="G147" s="534">
        <v>2.5000000000000001E-2</v>
      </c>
      <c r="H147" s="555">
        <v>0.03</v>
      </c>
      <c r="I147" s="566">
        <v>3.5000000000000003E-2</v>
      </c>
      <c r="J147" s="555">
        <v>0.04</v>
      </c>
      <c r="K147" s="566">
        <v>4.4999999999999998E-2</v>
      </c>
      <c r="L147" s="534">
        <v>4.4999999999999998E-2</v>
      </c>
      <c r="M147" s="457" t="s">
        <v>45</v>
      </c>
      <c r="N147" s="540"/>
      <c r="O147" s="528">
        <f t="shared" si="6"/>
        <v>0</v>
      </c>
      <c r="P147" s="415"/>
      <c r="Q147" s="120"/>
      <c r="R147" s="53"/>
      <c r="S147" s="57"/>
      <c r="T147" s="57"/>
      <c r="U147" s="57"/>
      <c r="V147" s="57"/>
      <c r="W147" s="57"/>
      <c r="X147" s="53"/>
      <c r="Y147" s="53"/>
    </row>
    <row r="148" spans="1:25" ht="51" customHeight="1" thickTop="1" thickBot="1" x14ac:dyDescent="0.3">
      <c r="A148" s="216"/>
      <c r="B148" s="459" t="s">
        <v>33</v>
      </c>
      <c r="C148" s="460" t="s">
        <v>368</v>
      </c>
      <c r="D148" s="813" t="s">
        <v>369</v>
      </c>
      <c r="E148" s="814"/>
      <c r="F148" s="602" t="s">
        <v>357</v>
      </c>
      <c r="G148" s="470">
        <v>0</v>
      </c>
      <c r="H148" s="560">
        <v>0.8</v>
      </c>
      <c r="I148" s="560">
        <v>0.2</v>
      </c>
      <c r="J148" s="559">
        <v>0</v>
      </c>
      <c r="K148" s="559">
        <v>0</v>
      </c>
      <c r="L148" s="472">
        <f t="shared" ref="L148:L153" si="7">SUM(H148:K148)</f>
        <v>1</v>
      </c>
      <c r="M148" s="462" t="s">
        <v>45</v>
      </c>
      <c r="N148" s="475"/>
      <c r="O148" s="463">
        <f t="shared" si="6"/>
        <v>0</v>
      </c>
      <c r="P148" s="415"/>
      <c r="Q148" s="120"/>
      <c r="R148" s="53"/>
      <c r="S148" s="124"/>
      <c r="T148" s="124"/>
      <c r="U148" s="124"/>
      <c r="V148" s="124"/>
      <c r="W148" s="125"/>
      <c r="X148" s="53"/>
      <c r="Y148" s="53"/>
    </row>
    <row r="149" spans="1:25" ht="44.25" customHeight="1" thickTop="1" thickBot="1" x14ac:dyDescent="0.3">
      <c r="A149" s="216"/>
      <c r="B149" s="459" t="s">
        <v>36</v>
      </c>
      <c r="C149" s="460" t="s">
        <v>370</v>
      </c>
      <c r="D149" s="813" t="s">
        <v>371</v>
      </c>
      <c r="E149" s="814"/>
      <c r="F149" s="602" t="s">
        <v>357</v>
      </c>
      <c r="G149" s="470">
        <v>0</v>
      </c>
      <c r="H149" s="559">
        <v>1</v>
      </c>
      <c r="I149" s="559">
        <v>0</v>
      </c>
      <c r="J149" s="559">
        <v>0</v>
      </c>
      <c r="K149" s="559">
        <v>0</v>
      </c>
      <c r="L149" s="470">
        <f t="shared" si="7"/>
        <v>1</v>
      </c>
      <c r="M149" s="462" t="s">
        <v>32</v>
      </c>
      <c r="N149" s="475"/>
      <c r="O149" s="463">
        <f t="shared" si="6"/>
        <v>0</v>
      </c>
      <c r="P149" s="415"/>
      <c r="Q149" s="120"/>
      <c r="R149" s="53"/>
      <c r="S149" s="124"/>
      <c r="T149" s="124"/>
      <c r="U149" s="124"/>
      <c r="V149" s="124"/>
      <c r="W149" s="125"/>
      <c r="X149" s="53"/>
      <c r="Y149" s="53"/>
    </row>
    <row r="150" spans="1:25" ht="42.75" customHeight="1" thickTop="1" thickBot="1" x14ac:dyDescent="0.3">
      <c r="A150" s="216"/>
      <c r="B150" s="459" t="s">
        <v>50</v>
      </c>
      <c r="C150" s="460" t="s">
        <v>372</v>
      </c>
      <c r="D150" s="813" t="s">
        <v>373</v>
      </c>
      <c r="E150" s="814"/>
      <c r="F150" s="602" t="s">
        <v>357</v>
      </c>
      <c r="G150" s="470">
        <v>0</v>
      </c>
      <c r="H150" s="559">
        <v>1</v>
      </c>
      <c r="I150" s="559">
        <v>1</v>
      </c>
      <c r="J150" s="559">
        <v>1</v>
      </c>
      <c r="K150" s="559">
        <v>1</v>
      </c>
      <c r="L150" s="470">
        <f t="shared" si="7"/>
        <v>4</v>
      </c>
      <c r="M150" s="462" t="s">
        <v>32</v>
      </c>
      <c r="N150" s="475"/>
      <c r="O150" s="463">
        <f t="shared" si="6"/>
        <v>0</v>
      </c>
      <c r="P150" s="415"/>
      <c r="Q150" s="120"/>
      <c r="R150" s="53"/>
      <c r="S150" s="124"/>
      <c r="T150" s="124"/>
      <c r="U150" s="124"/>
      <c r="V150" s="124"/>
      <c r="W150" s="125"/>
      <c r="X150" s="53"/>
      <c r="Y150" s="53"/>
    </row>
    <row r="151" spans="1:25" ht="30.75" customHeight="1" thickTop="1" thickBot="1" x14ac:dyDescent="0.3">
      <c r="A151" s="107"/>
      <c r="B151" s="464" t="s">
        <v>53</v>
      </c>
      <c r="C151" s="460" t="s">
        <v>374</v>
      </c>
      <c r="D151" s="820" t="s">
        <v>375</v>
      </c>
      <c r="E151" s="821"/>
      <c r="F151" s="602" t="s">
        <v>357</v>
      </c>
      <c r="G151" s="465">
        <v>0</v>
      </c>
      <c r="H151" s="503">
        <v>0.2</v>
      </c>
      <c r="I151" s="503">
        <v>0.3</v>
      </c>
      <c r="J151" s="503">
        <v>0.25</v>
      </c>
      <c r="K151" s="503">
        <v>0.25</v>
      </c>
      <c r="L151" s="468">
        <f t="shared" si="7"/>
        <v>1</v>
      </c>
      <c r="M151" s="462" t="s">
        <v>45</v>
      </c>
      <c r="N151" s="475"/>
      <c r="O151" s="463">
        <f t="shared" si="6"/>
        <v>0</v>
      </c>
      <c r="P151" s="415"/>
      <c r="Q151" s="125"/>
      <c r="R151" s="53"/>
      <c r="S151" s="125"/>
      <c r="T151" s="124"/>
      <c r="U151" s="124"/>
      <c r="V151" s="124"/>
      <c r="W151" s="145"/>
      <c r="X151" s="53"/>
      <c r="Y151" s="53"/>
    </row>
    <row r="152" spans="1:25" ht="42" customHeight="1" thickTop="1" thickBot="1" x14ac:dyDescent="0.3">
      <c r="A152" s="107"/>
      <c r="B152" s="464" t="s">
        <v>56</v>
      </c>
      <c r="C152" s="460" t="s">
        <v>376</v>
      </c>
      <c r="D152" s="820" t="s">
        <v>377</v>
      </c>
      <c r="E152" s="821"/>
      <c r="F152" s="602" t="s">
        <v>357</v>
      </c>
      <c r="G152" s="465">
        <v>0</v>
      </c>
      <c r="H152" s="503">
        <v>0.3</v>
      </c>
      <c r="I152" s="503">
        <v>0.3</v>
      </c>
      <c r="J152" s="503">
        <v>0.4</v>
      </c>
      <c r="K152" s="503">
        <v>0</v>
      </c>
      <c r="L152" s="468">
        <f t="shared" si="7"/>
        <v>1</v>
      </c>
      <c r="M152" s="462" t="s">
        <v>45</v>
      </c>
      <c r="N152" s="475"/>
      <c r="O152" s="463">
        <f t="shared" si="6"/>
        <v>0</v>
      </c>
      <c r="P152" s="415"/>
      <c r="Q152" s="125"/>
      <c r="R152" s="53"/>
      <c r="S152" s="125"/>
      <c r="T152" s="124"/>
      <c r="U152" s="124"/>
      <c r="V152" s="124"/>
      <c r="W152" s="145"/>
      <c r="X152" s="53"/>
      <c r="Y152" s="53"/>
    </row>
    <row r="153" spans="1:25" ht="27.75" customHeight="1" thickTop="1" thickBot="1" x14ac:dyDescent="0.3">
      <c r="A153" s="107"/>
      <c r="B153" s="464" t="s">
        <v>59</v>
      </c>
      <c r="C153" s="460" t="s">
        <v>378</v>
      </c>
      <c r="D153" s="820" t="s">
        <v>379</v>
      </c>
      <c r="E153" s="821"/>
      <c r="F153" s="602" t="s">
        <v>357</v>
      </c>
      <c r="G153" s="465">
        <v>1</v>
      </c>
      <c r="H153" s="504">
        <v>1</v>
      </c>
      <c r="I153" s="504">
        <v>1</v>
      </c>
      <c r="J153" s="504">
        <v>1</v>
      </c>
      <c r="K153" s="504">
        <v>1</v>
      </c>
      <c r="L153" s="465">
        <f t="shared" si="7"/>
        <v>4</v>
      </c>
      <c r="M153" s="462" t="s">
        <v>32</v>
      </c>
      <c r="N153" s="475"/>
      <c r="O153" s="463">
        <f t="shared" si="6"/>
        <v>0</v>
      </c>
      <c r="P153" s="415"/>
      <c r="Q153" s="125"/>
      <c r="R153" s="53"/>
      <c r="S153" s="125"/>
      <c r="T153" s="124"/>
      <c r="U153" s="124"/>
      <c r="V153" s="124"/>
      <c r="W153" s="145"/>
      <c r="X153" s="53"/>
      <c r="Y153" s="53"/>
    </row>
    <row r="154" spans="1:25" ht="30.75" customHeight="1" thickTop="1" thickBot="1" x14ac:dyDescent="0.3">
      <c r="A154" s="107"/>
      <c r="B154" s="464" t="s">
        <v>62</v>
      </c>
      <c r="C154" s="460" t="s">
        <v>380</v>
      </c>
      <c r="D154" s="820" t="s">
        <v>381</v>
      </c>
      <c r="E154" s="821"/>
      <c r="F154" s="602" t="s">
        <v>357</v>
      </c>
      <c r="G154" s="465">
        <v>0</v>
      </c>
      <c r="H154" s="504">
        <v>0</v>
      </c>
      <c r="I154" s="503">
        <v>1</v>
      </c>
      <c r="J154" s="503">
        <v>1</v>
      </c>
      <c r="K154" s="503">
        <v>1</v>
      </c>
      <c r="L154" s="468">
        <v>1</v>
      </c>
      <c r="M154" s="462" t="s">
        <v>45</v>
      </c>
      <c r="N154" s="475"/>
      <c r="O154" s="463"/>
      <c r="P154" s="416"/>
      <c r="Q154" s="125"/>
      <c r="R154" s="53"/>
      <c r="S154" s="125"/>
      <c r="T154" s="124"/>
      <c r="U154" s="124"/>
      <c r="V154" s="124"/>
      <c r="W154" s="145"/>
      <c r="X154" s="53"/>
      <c r="Y154" s="53"/>
    </row>
    <row r="155" spans="1:25" ht="74.25" customHeight="1" thickTop="1" thickBot="1" x14ac:dyDescent="0.3">
      <c r="A155" s="53"/>
      <c r="B155" s="452" t="s">
        <v>382</v>
      </c>
      <c r="C155" s="453" t="s">
        <v>383</v>
      </c>
      <c r="D155" s="452" t="s">
        <v>384</v>
      </c>
      <c r="E155" s="481" t="s">
        <v>385</v>
      </c>
      <c r="F155" s="603" t="s">
        <v>357</v>
      </c>
      <c r="G155" s="535" t="s">
        <v>128</v>
      </c>
      <c r="H155" s="564">
        <v>0.3</v>
      </c>
      <c r="I155" s="564">
        <v>0.2</v>
      </c>
      <c r="J155" s="564">
        <v>0.25</v>
      </c>
      <c r="K155" s="564">
        <v>0.25</v>
      </c>
      <c r="L155" s="529">
        <f>SUM(H155:K155)</f>
        <v>1</v>
      </c>
      <c r="M155" s="457" t="s">
        <v>45</v>
      </c>
      <c r="N155" s="540"/>
      <c r="O155" s="528">
        <f t="shared" ref="O155:O169" si="8">+N155/L155</f>
        <v>0</v>
      </c>
      <c r="P155" s="416"/>
      <c r="Q155" s="120"/>
      <c r="R155" s="53"/>
      <c r="S155" s="57"/>
      <c r="T155" s="57"/>
      <c r="U155" s="57"/>
      <c r="V155" s="57"/>
      <c r="W155" s="57"/>
      <c r="X155" s="53"/>
      <c r="Y155" s="53"/>
    </row>
    <row r="156" spans="1:25" ht="36" customHeight="1" thickTop="1" thickBot="1" x14ac:dyDescent="0.3">
      <c r="A156" s="216"/>
      <c r="B156" s="459" t="s">
        <v>33</v>
      </c>
      <c r="C156" s="471" t="s">
        <v>386</v>
      </c>
      <c r="D156" s="813" t="s">
        <v>387</v>
      </c>
      <c r="E156" s="814"/>
      <c r="F156" s="602" t="s">
        <v>357</v>
      </c>
      <c r="G156" s="461">
        <v>0</v>
      </c>
      <c r="H156" s="475">
        <v>10</v>
      </c>
      <c r="I156" s="475">
        <v>0</v>
      </c>
      <c r="J156" s="475">
        <v>0</v>
      </c>
      <c r="K156" s="475">
        <v>0</v>
      </c>
      <c r="L156" s="461">
        <f>SUM(H156:K156)</f>
        <v>10</v>
      </c>
      <c r="M156" s="462" t="s">
        <v>32</v>
      </c>
      <c r="N156" s="475"/>
      <c r="O156" s="463">
        <f t="shared" si="8"/>
        <v>0</v>
      </c>
      <c r="P156" s="416"/>
      <c r="Q156" s="120"/>
      <c r="R156" s="53"/>
      <c r="S156" s="124"/>
      <c r="T156" s="124"/>
      <c r="U156" s="124"/>
      <c r="V156" s="124"/>
      <c r="W156" s="125"/>
      <c r="X156" s="53"/>
      <c r="Y156" s="53"/>
    </row>
    <row r="157" spans="1:25" ht="66.75" customHeight="1" thickTop="1" thickBot="1" x14ac:dyDescent="0.3">
      <c r="A157" s="216"/>
      <c r="B157" s="459" t="s">
        <v>36</v>
      </c>
      <c r="C157" s="471" t="s">
        <v>388</v>
      </c>
      <c r="D157" s="813" t="s">
        <v>389</v>
      </c>
      <c r="E157" s="814"/>
      <c r="F157" s="602" t="s">
        <v>357</v>
      </c>
      <c r="G157" s="461">
        <v>0</v>
      </c>
      <c r="H157" s="557">
        <v>0.5</v>
      </c>
      <c r="I157" s="557">
        <v>0.5</v>
      </c>
      <c r="J157" s="475">
        <v>0</v>
      </c>
      <c r="K157" s="475">
        <v>0</v>
      </c>
      <c r="L157" s="483">
        <f>SUM(H157:K157)</f>
        <v>1</v>
      </c>
      <c r="M157" s="462" t="s">
        <v>45</v>
      </c>
      <c r="N157" s="475"/>
      <c r="O157" s="463">
        <f t="shared" si="8"/>
        <v>0</v>
      </c>
      <c r="P157" s="416"/>
      <c r="Q157" s="103"/>
      <c r="R157" s="98"/>
      <c r="S157" s="104"/>
      <c r="T157" s="104"/>
      <c r="U157" s="104"/>
      <c r="V157" s="104"/>
      <c r="W157" s="106"/>
      <c r="X157" s="98"/>
      <c r="Y157" s="53"/>
    </row>
    <row r="158" spans="1:25" ht="41.25" customHeight="1" thickTop="1" thickBot="1" x14ac:dyDescent="0.3">
      <c r="A158" s="107"/>
      <c r="B158" s="464" t="s">
        <v>50</v>
      </c>
      <c r="C158" s="460" t="s">
        <v>390</v>
      </c>
      <c r="D158" s="820" t="s">
        <v>391</v>
      </c>
      <c r="E158" s="821"/>
      <c r="F158" s="602" t="s">
        <v>357</v>
      </c>
      <c r="G158" s="465">
        <v>0</v>
      </c>
      <c r="H158" s="503">
        <v>0</v>
      </c>
      <c r="I158" s="503">
        <v>0.8</v>
      </c>
      <c r="J158" s="503">
        <v>0.2</v>
      </c>
      <c r="K158" s="503">
        <v>0</v>
      </c>
      <c r="L158" s="468">
        <f>SUM(G158:K158)</f>
        <v>1</v>
      </c>
      <c r="M158" s="462" t="s">
        <v>45</v>
      </c>
      <c r="N158" s="475"/>
      <c r="O158" s="463">
        <f t="shared" si="8"/>
        <v>0</v>
      </c>
      <c r="P158" s="424"/>
      <c r="Q158" s="125"/>
      <c r="R158" s="53"/>
      <c r="S158" s="124"/>
      <c r="T158" s="124"/>
      <c r="U158" s="124"/>
      <c r="V158" s="124"/>
      <c r="W158" s="125"/>
      <c r="X158" s="53"/>
      <c r="Y158" s="53"/>
    </row>
    <row r="159" spans="1:25" ht="42.75" customHeight="1" thickTop="1" thickBot="1" x14ac:dyDescent="0.3">
      <c r="A159" s="107"/>
      <c r="B159" s="464" t="s">
        <v>53</v>
      </c>
      <c r="C159" s="460" t="s">
        <v>392</v>
      </c>
      <c r="D159" s="820" t="s">
        <v>393</v>
      </c>
      <c r="E159" s="821"/>
      <c r="F159" s="602" t="s">
        <v>357</v>
      </c>
      <c r="G159" s="468">
        <v>0.1</v>
      </c>
      <c r="H159" s="503">
        <v>0.15</v>
      </c>
      <c r="I159" s="503">
        <v>0.25</v>
      </c>
      <c r="J159" s="503">
        <v>0.25</v>
      </c>
      <c r="K159" s="503">
        <v>0.25</v>
      </c>
      <c r="L159" s="468">
        <f>SUM(G159:K159)</f>
        <v>1</v>
      </c>
      <c r="M159" s="462" t="s">
        <v>45</v>
      </c>
      <c r="N159" s="475"/>
      <c r="O159" s="463">
        <f t="shared" si="8"/>
        <v>0</v>
      </c>
      <c r="P159" s="424"/>
      <c r="Q159" s="125"/>
      <c r="R159" s="53"/>
      <c r="S159" s="124"/>
      <c r="T159" s="124"/>
      <c r="U159" s="124"/>
      <c r="V159" s="124"/>
      <c r="W159" s="125"/>
      <c r="X159" s="53"/>
      <c r="Y159" s="53"/>
    </row>
    <row r="160" spans="1:25" ht="36" customHeight="1" thickTop="1" thickBot="1" x14ac:dyDescent="0.3">
      <c r="A160" s="107"/>
      <c r="B160" s="464" t="s">
        <v>56</v>
      </c>
      <c r="C160" s="460" t="s">
        <v>394</v>
      </c>
      <c r="D160" s="820" t="s">
        <v>395</v>
      </c>
      <c r="E160" s="821"/>
      <c r="F160" s="602" t="s">
        <v>357</v>
      </c>
      <c r="G160" s="465">
        <v>7</v>
      </c>
      <c r="H160" s="504">
        <v>436</v>
      </c>
      <c r="I160" s="504">
        <v>350</v>
      </c>
      <c r="J160" s="504">
        <v>350</v>
      </c>
      <c r="K160" s="504">
        <v>350</v>
      </c>
      <c r="L160" s="465">
        <f t="shared" ref="L160:L165" si="9">SUM(H160:K160)</f>
        <v>1486</v>
      </c>
      <c r="M160" s="462" t="s">
        <v>32</v>
      </c>
      <c r="N160" s="475"/>
      <c r="O160" s="463">
        <f t="shared" si="8"/>
        <v>0</v>
      </c>
      <c r="P160" s="424"/>
      <c r="Q160" s="125"/>
      <c r="R160" s="53"/>
      <c r="S160" s="124"/>
      <c r="T160" s="124"/>
      <c r="U160" s="124"/>
      <c r="V160" s="124"/>
      <c r="W160" s="125"/>
      <c r="X160" s="53"/>
      <c r="Y160" s="53"/>
    </row>
    <row r="161" spans="1:25" ht="39.75" customHeight="1" thickTop="1" thickBot="1" x14ac:dyDescent="0.3">
      <c r="A161" s="107"/>
      <c r="B161" s="464" t="s">
        <v>59</v>
      </c>
      <c r="C161" s="460" t="s">
        <v>396</v>
      </c>
      <c r="D161" s="820" t="s">
        <v>397</v>
      </c>
      <c r="E161" s="821"/>
      <c r="F161" s="602" t="s">
        <v>357</v>
      </c>
      <c r="G161" s="465">
        <v>1</v>
      </c>
      <c r="H161" s="504">
        <v>0</v>
      </c>
      <c r="I161" s="504">
        <v>1</v>
      </c>
      <c r="J161" s="504">
        <v>1</v>
      </c>
      <c r="K161" s="504">
        <v>1</v>
      </c>
      <c r="L161" s="465">
        <f t="shared" si="9"/>
        <v>3</v>
      </c>
      <c r="M161" s="462" t="s">
        <v>32</v>
      </c>
      <c r="N161" s="475"/>
      <c r="O161" s="463">
        <f t="shared" si="8"/>
        <v>0</v>
      </c>
      <c r="P161" s="416"/>
      <c r="Q161" s="125"/>
      <c r="R161" s="53"/>
      <c r="S161" s="125"/>
      <c r="T161" s="124"/>
      <c r="U161" s="124"/>
      <c r="V161" s="124"/>
      <c r="W161" s="145"/>
      <c r="X161" s="53"/>
      <c r="Y161" s="53"/>
    </row>
    <row r="162" spans="1:25" ht="32.25" customHeight="1" thickTop="1" thickBot="1" x14ac:dyDescent="0.3">
      <c r="A162" s="107"/>
      <c r="B162" s="464" t="s">
        <v>62</v>
      </c>
      <c r="C162" s="460" t="s">
        <v>398</v>
      </c>
      <c r="D162" s="820" t="s">
        <v>399</v>
      </c>
      <c r="E162" s="821"/>
      <c r="F162" s="602" t="s">
        <v>357</v>
      </c>
      <c r="G162" s="465">
        <v>1</v>
      </c>
      <c r="H162" s="504">
        <v>1</v>
      </c>
      <c r="I162" s="504">
        <v>1</v>
      </c>
      <c r="J162" s="504">
        <v>1</v>
      </c>
      <c r="K162" s="504">
        <v>1</v>
      </c>
      <c r="L162" s="465">
        <f t="shared" si="9"/>
        <v>4</v>
      </c>
      <c r="M162" s="462" t="s">
        <v>32</v>
      </c>
      <c r="N162" s="475"/>
      <c r="O162" s="463">
        <f t="shared" si="8"/>
        <v>0</v>
      </c>
      <c r="P162" s="416"/>
      <c r="Q162" s="125"/>
      <c r="R162" s="53"/>
      <c r="S162" s="125"/>
      <c r="T162" s="124"/>
      <c r="U162" s="124"/>
      <c r="V162" s="124"/>
      <c r="W162" s="145"/>
      <c r="X162" s="53"/>
      <c r="Y162" s="53"/>
    </row>
    <row r="163" spans="1:25" ht="37.5" customHeight="1" thickTop="1" thickBot="1" x14ac:dyDescent="0.3">
      <c r="A163" s="107"/>
      <c r="B163" s="464" t="s">
        <v>65</v>
      </c>
      <c r="C163" s="460" t="s">
        <v>400</v>
      </c>
      <c r="D163" s="820" t="s">
        <v>401</v>
      </c>
      <c r="E163" s="821"/>
      <c r="F163" s="602" t="s">
        <v>357</v>
      </c>
      <c r="G163" s="465">
        <v>22</v>
      </c>
      <c r="H163" s="504">
        <v>23</v>
      </c>
      <c r="I163" s="504">
        <v>25</v>
      </c>
      <c r="J163" s="504">
        <v>25</v>
      </c>
      <c r="K163" s="504">
        <v>25</v>
      </c>
      <c r="L163" s="465">
        <f t="shared" si="9"/>
        <v>98</v>
      </c>
      <c r="M163" s="462" t="s">
        <v>32</v>
      </c>
      <c r="N163" s="475"/>
      <c r="O163" s="463">
        <f t="shared" si="8"/>
        <v>0</v>
      </c>
      <c r="P163" s="416"/>
      <c r="Q163" s="125"/>
      <c r="R163" s="53"/>
      <c r="S163" s="125"/>
      <c r="T163" s="124"/>
      <c r="U163" s="124"/>
      <c r="V163" s="124"/>
      <c r="W163" s="145"/>
      <c r="X163" s="53"/>
      <c r="Y163" s="53"/>
    </row>
    <row r="164" spans="1:25" ht="32.25" customHeight="1" thickTop="1" thickBot="1" x14ac:dyDescent="0.3">
      <c r="A164" s="107"/>
      <c r="B164" s="464" t="s">
        <v>99</v>
      </c>
      <c r="C164" s="460" t="s">
        <v>402</v>
      </c>
      <c r="D164" s="820" t="s">
        <v>403</v>
      </c>
      <c r="E164" s="821"/>
      <c r="F164" s="602" t="s">
        <v>357</v>
      </c>
      <c r="G164" s="470"/>
      <c r="H164" s="504">
        <v>9</v>
      </c>
      <c r="I164" s="504">
        <v>25</v>
      </c>
      <c r="J164" s="504">
        <v>25</v>
      </c>
      <c r="K164" s="504">
        <v>25</v>
      </c>
      <c r="L164" s="465">
        <f t="shared" si="9"/>
        <v>84</v>
      </c>
      <c r="M164" s="462" t="s">
        <v>32</v>
      </c>
      <c r="N164" s="475"/>
      <c r="O164" s="463">
        <f t="shared" si="8"/>
        <v>0</v>
      </c>
      <c r="P164" s="416"/>
      <c r="Q164" s="125"/>
      <c r="R164" s="53"/>
      <c r="S164" s="125"/>
      <c r="T164" s="124"/>
      <c r="U164" s="124"/>
      <c r="V164" s="124"/>
      <c r="W164" s="145"/>
      <c r="X164" s="53"/>
      <c r="Y164" s="53"/>
    </row>
    <row r="165" spans="1:25" ht="36" customHeight="1" thickTop="1" thickBot="1" x14ac:dyDescent="0.3">
      <c r="A165" s="107"/>
      <c r="B165" s="464" t="s">
        <v>66</v>
      </c>
      <c r="C165" s="460" t="s">
        <v>404</v>
      </c>
      <c r="D165" s="820" t="s">
        <v>405</v>
      </c>
      <c r="E165" s="821"/>
      <c r="F165" s="602" t="s">
        <v>357</v>
      </c>
      <c r="G165" s="465">
        <v>17</v>
      </c>
      <c r="H165" s="504">
        <v>14</v>
      </c>
      <c r="I165" s="504">
        <v>15</v>
      </c>
      <c r="J165" s="504">
        <v>15</v>
      </c>
      <c r="K165" s="504">
        <v>15</v>
      </c>
      <c r="L165" s="465">
        <f t="shared" si="9"/>
        <v>59</v>
      </c>
      <c r="M165" s="462" t="s">
        <v>32</v>
      </c>
      <c r="N165" s="475"/>
      <c r="O165" s="463">
        <f t="shared" si="8"/>
        <v>0</v>
      </c>
      <c r="P165" s="416"/>
      <c r="Q165" s="125"/>
      <c r="R165" s="53"/>
      <c r="S165" s="125"/>
      <c r="T165" s="124"/>
      <c r="U165" s="124"/>
      <c r="V165" s="124"/>
      <c r="W165" s="145"/>
      <c r="X165" s="53"/>
      <c r="Y165" s="53"/>
    </row>
    <row r="166" spans="1:25" ht="86.25" customHeight="1" thickTop="1" thickBot="1" x14ac:dyDescent="0.3">
      <c r="A166" s="53"/>
      <c r="B166" s="452" t="s">
        <v>406</v>
      </c>
      <c r="C166" s="484" t="s">
        <v>407</v>
      </c>
      <c r="D166" s="477" t="s">
        <v>408</v>
      </c>
      <c r="E166" s="481" t="s">
        <v>409</v>
      </c>
      <c r="F166" s="603" t="s">
        <v>357</v>
      </c>
      <c r="G166" s="526">
        <v>0.33</v>
      </c>
      <c r="H166" s="555">
        <v>0.66</v>
      </c>
      <c r="I166" s="555">
        <v>1</v>
      </c>
      <c r="J166" s="555">
        <v>0</v>
      </c>
      <c r="K166" s="555">
        <v>0</v>
      </c>
      <c r="L166" s="526">
        <v>1</v>
      </c>
      <c r="M166" s="457" t="s">
        <v>45</v>
      </c>
      <c r="N166" s="540"/>
      <c r="O166" s="528">
        <f t="shared" si="8"/>
        <v>0</v>
      </c>
      <c r="P166" s="416"/>
      <c r="Q166" s="120"/>
      <c r="R166" s="53"/>
      <c r="S166" s="57"/>
      <c r="T166" s="57"/>
      <c r="U166" s="57"/>
      <c r="V166" s="57"/>
      <c r="W166" s="57"/>
      <c r="X166" s="53"/>
      <c r="Y166" s="53"/>
    </row>
    <row r="167" spans="1:25" ht="41.25" customHeight="1" thickTop="1" thickBot="1" x14ac:dyDescent="0.3">
      <c r="A167" s="353"/>
      <c r="B167" s="459" t="s">
        <v>33</v>
      </c>
      <c r="C167" s="471" t="s">
        <v>410</v>
      </c>
      <c r="D167" s="813" t="s">
        <v>411</v>
      </c>
      <c r="E167" s="814"/>
      <c r="F167" s="602" t="s">
        <v>357</v>
      </c>
      <c r="G167" s="470">
        <v>0</v>
      </c>
      <c r="H167" s="559">
        <v>15</v>
      </c>
      <c r="I167" s="559">
        <v>15</v>
      </c>
      <c r="J167" s="559">
        <v>15</v>
      </c>
      <c r="K167" s="559">
        <v>15</v>
      </c>
      <c r="L167" s="470">
        <f>SUM(H167:K167)</f>
        <v>60</v>
      </c>
      <c r="M167" s="462" t="s">
        <v>32</v>
      </c>
      <c r="N167" s="475"/>
      <c r="O167" s="463">
        <f t="shared" si="8"/>
        <v>0</v>
      </c>
      <c r="P167" s="416"/>
      <c r="Q167" s="120"/>
      <c r="R167" s="53"/>
      <c r="S167" s="124"/>
      <c r="T167" s="124"/>
      <c r="U167" s="124"/>
      <c r="V167" s="124"/>
      <c r="W167" s="125"/>
      <c r="X167" s="53"/>
      <c r="Y167" s="53"/>
    </row>
    <row r="168" spans="1:25" ht="40.5" customHeight="1" thickTop="1" thickBot="1" x14ac:dyDescent="0.3">
      <c r="A168" s="353"/>
      <c r="B168" s="459" t="s">
        <v>36</v>
      </c>
      <c r="C168" s="471" t="s">
        <v>412</v>
      </c>
      <c r="D168" s="813" t="s">
        <v>413</v>
      </c>
      <c r="E168" s="814"/>
      <c r="F168" s="602" t="s">
        <v>357</v>
      </c>
      <c r="G168" s="470">
        <v>0</v>
      </c>
      <c r="H168" s="559">
        <v>20</v>
      </c>
      <c r="I168" s="559">
        <v>20</v>
      </c>
      <c r="J168" s="559">
        <v>20</v>
      </c>
      <c r="K168" s="559">
        <v>20</v>
      </c>
      <c r="L168" s="470">
        <f>SUM(H168:K168)</f>
        <v>80</v>
      </c>
      <c r="M168" s="462" t="s">
        <v>32</v>
      </c>
      <c r="N168" s="475"/>
      <c r="O168" s="463">
        <f t="shared" si="8"/>
        <v>0</v>
      </c>
      <c r="P168" s="416"/>
      <c r="Q168" s="120"/>
      <c r="R168" s="53"/>
      <c r="S168" s="124"/>
      <c r="T168" s="124"/>
      <c r="U168" s="124"/>
      <c r="V168" s="124"/>
      <c r="W168" s="125"/>
      <c r="X168" s="53"/>
      <c r="Y168" s="53"/>
    </row>
    <row r="169" spans="1:25" ht="39" customHeight="1" thickTop="1" thickBot="1" x14ac:dyDescent="0.3">
      <c r="A169" s="107"/>
      <c r="B169" s="464" t="s">
        <v>50</v>
      </c>
      <c r="C169" s="460" t="s">
        <v>414</v>
      </c>
      <c r="D169" s="820" t="s">
        <v>415</v>
      </c>
      <c r="E169" s="821"/>
      <c r="F169" s="602" t="s">
        <v>357</v>
      </c>
      <c r="G169" s="465">
        <v>0</v>
      </c>
      <c r="H169" s="503">
        <v>0.5</v>
      </c>
      <c r="I169" s="503">
        <v>1</v>
      </c>
      <c r="J169" s="503">
        <v>1</v>
      </c>
      <c r="K169" s="503">
        <v>1</v>
      </c>
      <c r="L169" s="468">
        <f>K169</f>
        <v>1</v>
      </c>
      <c r="M169" s="462" t="s">
        <v>45</v>
      </c>
      <c r="N169" s="475"/>
      <c r="O169" s="463">
        <f t="shared" si="8"/>
        <v>0</v>
      </c>
      <c r="P169" s="424"/>
      <c r="Q169" s="125"/>
      <c r="R169" s="53"/>
      <c r="S169" s="124"/>
      <c r="T169" s="124"/>
      <c r="U169" s="124"/>
      <c r="V169" s="124"/>
      <c r="W169" s="125"/>
      <c r="X169" s="53"/>
      <c r="Y169" s="53"/>
    </row>
    <row r="170" spans="1:25" ht="48" customHeight="1" thickTop="1" thickBot="1" x14ac:dyDescent="0.3">
      <c r="A170" s="354"/>
      <c r="B170" s="438" t="s">
        <v>416</v>
      </c>
      <c r="C170" s="496" t="s">
        <v>417</v>
      </c>
      <c r="D170" s="844" t="s">
        <v>418</v>
      </c>
      <c r="E170" s="845"/>
      <c r="F170" s="439"/>
      <c r="G170" s="590"/>
      <c r="H170" s="553"/>
      <c r="I170" s="553"/>
      <c r="J170" s="553"/>
      <c r="K170" s="553"/>
      <c r="L170" s="441"/>
      <c r="M170" s="442"/>
      <c r="N170" s="442"/>
      <c r="O170" s="497"/>
      <c r="P170" s="414"/>
      <c r="Q170" s="70"/>
      <c r="R170" s="70"/>
      <c r="S170" s="70"/>
      <c r="T170" s="70"/>
      <c r="U170" s="70"/>
      <c r="V170" s="70"/>
      <c r="W170" s="70"/>
      <c r="X170" s="77"/>
      <c r="Y170" s="53"/>
    </row>
    <row r="171" spans="1:25" ht="63" customHeight="1" thickTop="1" thickBot="1" x14ac:dyDescent="0.3">
      <c r="A171" s="53"/>
      <c r="B171" s="484" t="s">
        <v>420</v>
      </c>
      <c r="C171" s="484" t="s">
        <v>421</v>
      </c>
      <c r="D171" s="831" t="s">
        <v>422</v>
      </c>
      <c r="E171" s="811"/>
      <c r="F171" s="484" t="s">
        <v>423</v>
      </c>
      <c r="G171" s="444"/>
      <c r="H171" s="445"/>
      <c r="I171" s="445"/>
      <c r="J171" s="445"/>
      <c r="K171" s="445"/>
      <c r="L171" s="444"/>
      <c r="M171" s="445"/>
      <c r="N171" s="445"/>
      <c r="O171" s="498"/>
      <c r="P171" s="415"/>
      <c r="Q171" s="70"/>
      <c r="R171" s="53"/>
      <c r="S171" s="84"/>
      <c r="T171" s="84"/>
      <c r="U171" s="84"/>
      <c r="V171" s="84"/>
      <c r="W171" s="84"/>
      <c r="X171" s="53"/>
      <c r="Y171" s="53"/>
    </row>
    <row r="172" spans="1:25" ht="65.25" customHeight="1" thickTop="1" thickBot="1" x14ac:dyDescent="0.3">
      <c r="A172" s="53"/>
      <c r="B172" s="485" t="s">
        <v>424</v>
      </c>
      <c r="C172" s="448" t="s">
        <v>425</v>
      </c>
      <c r="D172" s="832" t="s">
        <v>426</v>
      </c>
      <c r="E172" s="821"/>
      <c r="F172" s="485" t="s">
        <v>427</v>
      </c>
      <c r="G172" s="449"/>
      <c r="H172" s="450"/>
      <c r="I172" s="450"/>
      <c r="J172" s="450"/>
      <c r="K172" s="450"/>
      <c r="L172" s="449"/>
      <c r="M172" s="450"/>
      <c r="N172" s="450"/>
      <c r="O172" s="499"/>
      <c r="P172" s="415"/>
      <c r="Q172" s="70"/>
      <c r="R172" s="53"/>
      <c r="S172" s="57"/>
      <c r="T172" s="57"/>
      <c r="U172" s="57"/>
      <c r="V172" s="57"/>
      <c r="W172" s="57"/>
      <c r="X172" s="53"/>
      <c r="Y172" s="53"/>
    </row>
    <row r="173" spans="1:25" ht="57.75" customHeight="1" thickTop="1" thickBot="1" x14ac:dyDescent="0.3">
      <c r="A173" s="53"/>
      <c r="B173" s="452" t="s">
        <v>428</v>
      </c>
      <c r="C173" s="453" t="s">
        <v>429</v>
      </c>
      <c r="D173" s="477" t="s">
        <v>430</v>
      </c>
      <c r="E173" s="478" t="s">
        <v>919</v>
      </c>
      <c r="F173" s="604" t="s">
        <v>427</v>
      </c>
      <c r="G173" s="526">
        <v>0.9</v>
      </c>
      <c r="H173" s="567">
        <v>0.92</v>
      </c>
      <c r="I173" s="567">
        <v>0.95</v>
      </c>
      <c r="J173" s="567">
        <v>0.98</v>
      </c>
      <c r="K173" s="567">
        <v>1</v>
      </c>
      <c r="L173" s="526">
        <f>K173</f>
        <v>1</v>
      </c>
      <c r="M173" s="457" t="s">
        <v>45</v>
      </c>
      <c r="N173" s="457"/>
      <c r="O173" s="458">
        <f t="shared" ref="O173:O183" si="10">+N173/L173</f>
        <v>0</v>
      </c>
      <c r="P173" s="415"/>
      <c r="Q173" s="120"/>
      <c r="R173" s="53"/>
      <c r="S173" s="57"/>
      <c r="T173" s="57"/>
      <c r="U173" s="57"/>
      <c r="V173" s="57"/>
      <c r="W173" s="57"/>
      <c r="X173" s="53"/>
      <c r="Y173" s="53"/>
    </row>
    <row r="174" spans="1:25" ht="34.5" customHeight="1" thickTop="1" thickBot="1" x14ac:dyDescent="0.3">
      <c r="A174" s="107"/>
      <c r="B174" s="464" t="s">
        <v>33</v>
      </c>
      <c r="C174" s="460" t="s">
        <v>432</v>
      </c>
      <c r="D174" s="820" t="s">
        <v>433</v>
      </c>
      <c r="E174" s="821"/>
      <c r="F174" s="602" t="s">
        <v>427</v>
      </c>
      <c r="G174" s="465">
        <v>4</v>
      </c>
      <c r="H174" s="504">
        <f>138+6</f>
        <v>144</v>
      </c>
      <c r="I174" s="558">
        <v>0</v>
      </c>
      <c r="J174" s="558">
        <v>0</v>
      </c>
      <c r="K174" s="558">
        <v>0</v>
      </c>
      <c r="L174" s="465">
        <f>SUM(H174:K174)</f>
        <v>144</v>
      </c>
      <c r="M174" s="462" t="s">
        <v>32</v>
      </c>
      <c r="N174" s="504"/>
      <c r="O174" s="479">
        <f t="shared" si="10"/>
        <v>0</v>
      </c>
      <c r="P174" s="417"/>
      <c r="Q174" s="111"/>
      <c r="R174" s="107"/>
      <c r="S174" s="112"/>
      <c r="T174" s="112"/>
      <c r="U174" s="112"/>
      <c r="V174" s="112"/>
      <c r="W174" s="114"/>
      <c r="X174" s="107"/>
      <c r="Y174" s="53"/>
    </row>
    <row r="175" spans="1:25" ht="23.25" customHeight="1" thickTop="1" thickBot="1" x14ac:dyDescent="0.3">
      <c r="A175" s="107"/>
      <c r="B175" s="464" t="s">
        <v>36</v>
      </c>
      <c r="C175" s="460" t="s">
        <v>434</v>
      </c>
      <c r="D175" s="820" t="s">
        <v>435</v>
      </c>
      <c r="E175" s="821"/>
      <c r="F175" s="602" t="s">
        <v>427</v>
      </c>
      <c r="G175" s="465">
        <v>4</v>
      </c>
      <c r="H175" s="504">
        <v>1</v>
      </c>
      <c r="I175" s="504">
        <v>1</v>
      </c>
      <c r="J175" s="504">
        <v>1</v>
      </c>
      <c r="K175" s="504">
        <v>1</v>
      </c>
      <c r="L175" s="465">
        <f>SUM(H175:K175)</f>
        <v>4</v>
      </c>
      <c r="M175" s="462" t="s">
        <v>32</v>
      </c>
      <c r="N175" s="504"/>
      <c r="O175" s="479">
        <f t="shared" si="10"/>
        <v>0</v>
      </c>
      <c r="P175" s="426"/>
      <c r="Q175" s="114"/>
      <c r="R175" s="107"/>
      <c r="S175" s="112"/>
      <c r="T175" s="112"/>
      <c r="U175" s="112"/>
      <c r="V175" s="112"/>
      <c r="W175" s="114"/>
      <c r="X175" s="107"/>
      <c r="Y175" s="53"/>
    </row>
    <row r="176" spans="1:25" ht="28.5" thickTop="1" thickBot="1" x14ac:dyDescent="0.3">
      <c r="A176" s="107"/>
      <c r="B176" s="464" t="s">
        <v>50</v>
      </c>
      <c r="C176" s="471" t="s">
        <v>436</v>
      </c>
      <c r="D176" s="813" t="s">
        <v>920</v>
      </c>
      <c r="E176" s="814"/>
      <c r="F176" s="602" t="s">
        <v>427</v>
      </c>
      <c r="G176" s="465">
        <v>4</v>
      </c>
      <c r="H176" s="504">
        <v>1</v>
      </c>
      <c r="I176" s="475">
        <v>1</v>
      </c>
      <c r="J176" s="475">
        <v>1</v>
      </c>
      <c r="K176" s="475">
        <v>1</v>
      </c>
      <c r="L176" s="465">
        <f>SUM(H176:K176)</f>
        <v>4</v>
      </c>
      <c r="M176" s="462" t="s">
        <v>32</v>
      </c>
      <c r="N176" s="504"/>
      <c r="O176" s="479">
        <f t="shared" si="10"/>
        <v>0</v>
      </c>
      <c r="P176" s="421" t="s">
        <v>921</v>
      </c>
      <c r="Q176" s="111"/>
      <c r="R176" s="107"/>
      <c r="S176" s="112"/>
      <c r="T176" s="112"/>
      <c r="U176" s="112"/>
      <c r="V176" s="112"/>
      <c r="W176" s="114"/>
      <c r="X176" s="107"/>
      <c r="Y176" s="53"/>
    </row>
    <row r="177" spans="1:25" ht="36" customHeight="1" thickTop="1" thickBot="1" x14ac:dyDescent="0.3">
      <c r="A177" s="107"/>
      <c r="B177" s="464" t="s">
        <v>53</v>
      </c>
      <c r="C177" s="460" t="s">
        <v>437</v>
      </c>
      <c r="D177" s="820" t="s">
        <v>438</v>
      </c>
      <c r="E177" s="821"/>
      <c r="F177" s="602" t="s">
        <v>427</v>
      </c>
      <c r="G177" s="465">
        <v>0</v>
      </c>
      <c r="H177" s="504">
        <v>4</v>
      </c>
      <c r="I177" s="504">
        <v>0</v>
      </c>
      <c r="J177" s="504">
        <v>0</v>
      </c>
      <c r="K177" s="504">
        <v>0</v>
      </c>
      <c r="L177" s="465">
        <f>SUM(H177:K177)</f>
        <v>4</v>
      </c>
      <c r="M177" s="462" t="s">
        <v>32</v>
      </c>
      <c r="N177" s="504"/>
      <c r="O177" s="479">
        <f t="shared" si="10"/>
        <v>0</v>
      </c>
      <c r="P177" s="417"/>
      <c r="Q177" s="114"/>
      <c r="R177" s="107"/>
      <c r="S177" s="114"/>
      <c r="T177" s="112"/>
      <c r="U177" s="112"/>
      <c r="V177" s="112"/>
      <c r="W177" s="178"/>
      <c r="X177" s="107"/>
      <c r="Y177" s="53"/>
    </row>
    <row r="178" spans="1:25" ht="32.25" customHeight="1" thickTop="1" thickBot="1" x14ac:dyDescent="0.3">
      <c r="A178" s="107"/>
      <c r="B178" s="464" t="s">
        <v>56</v>
      </c>
      <c r="C178" s="460" t="s">
        <v>439</v>
      </c>
      <c r="D178" s="820" t="s">
        <v>440</v>
      </c>
      <c r="E178" s="821"/>
      <c r="F178" s="602" t="s">
        <v>427</v>
      </c>
      <c r="G178" s="468">
        <v>1</v>
      </c>
      <c r="H178" s="503">
        <v>1</v>
      </c>
      <c r="I178" s="503">
        <v>1</v>
      </c>
      <c r="J178" s="503">
        <v>1</v>
      </c>
      <c r="K178" s="503">
        <v>1</v>
      </c>
      <c r="L178" s="468">
        <f>+K178</f>
        <v>1</v>
      </c>
      <c r="M178" s="462" t="s">
        <v>45</v>
      </c>
      <c r="N178" s="504"/>
      <c r="O178" s="479">
        <f t="shared" si="10"/>
        <v>0</v>
      </c>
      <c r="P178" s="417"/>
      <c r="Q178" s="114"/>
      <c r="R178" s="107"/>
      <c r="S178" s="114"/>
      <c r="T178" s="112"/>
      <c r="U178" s="112"/>
      <c r="V178" s="112"/>
      <c r="W178" s="178"/>
      <c r="X178" s="107"/>
      <c r="Y178" s="53"/>
    </row>
    <row r="179" spans="1:25" ht="48.75" customHeight="1" thickTop="1" thickBot="1" x14ac:dyDescent="0.3">
      <c r="A179" s="216"/>
      <c r="B179" s="459" t="s">
        <v>59</v>
      </c>
      <c r="C179" s="471" t="s">
        <v>441</v>
      </c>
      <c r="D179" s="813" t="s">
        <v>442</v>
      </c>
      <c r="E179" s="842"/>
      <c r="F179" s="602" t="s">
        <v>427</v>
      </c>
      <c r="G179" s="470">
        <v>0</v>
      </c>
      <c r="H179" s="560">
        <v>1</v>
      </c>
      <c r="I179" s="560">
        <v>1</v>
      </c>
      <c r="J179" s="560">
        <v>1</v>
      </c>
      <c r="K179" s="560">
        <v>1</v>
      </c>
      <c r="L179" s="468">
        <f>+K179</f>
        <v>1</v>
      </c>
      <c r="M179" s="462" t="s">
        <v>45</v>
      </c>
      <c r="N179" s="559"/>
      <c r="O179" s="479">
        <f t="shared" si="10"/>
        <v>0</v>
      </c>
      <c r="P179" s="415"/>
      <c r="Q179" s="120"/>
      <c r="R179" s="53"/>
      <c r="S179" s="124"/>
      <c r="T179" s="124"/>
      <c r="U179" s="124"/>
      <c r="V179" s="124"/>
      <c r="W179" s="125"/>
      <c r="X179" s="53"/>
      <c r="Y179" s="53"/>
    </row>
    <row r="180" spans="1:25" ht="43.5" customHeight="1" thickTop="1" thickBot="1" x14ac:dyDescent="0.3">
      <c r="A180" s="216"/>
      <c r="B180" s="459" t="s">
        <v>62</v>
      </c>
      <c r="C180" s="471" t="s">
        <v>443</v>
      </c>
      <c r="D180" s="813" t="s">
        <v>444</v>
      </c>
      <c r="E180" s="842"/>
      <c r="F180" s="602" t="s">
        <v>427</v>
      </c>
      <c r="G180" s="470">
        <v>0</v>
      </c>
      <c r="H180" s="559">
        <v>2</v>
      </c>
      <c r="I180" s="559">
        <v>1</v>
      </c>
      <c r="J180" s="559">
        <v>2</v>
      </c>
      <c r="K180" s="559">
        <v>1</v>
      </c>
      <c r="L180" s="470">
        <f>SUM(H180:K180)</f>
        <v>6</v>
      </c>
      <c r="M180" s="462" t="s">
        <v>32</v>
      </c>
      <c r="N180" s="559"/>
      <c r="O180" s="479">
        <f t="shared" si="10"/>
        <v>0</v>
      </c>
      <c r="P180" s="415"/>
      <c r="Q180" s="120"/>
      <c r="R180" s="53"/>
      <c r="S180" s="124"/>
      <c r="T180" s="124"/>
      <c r="U180" s="124"/>
      <c r="V180" s="124"/>
      <c r="W180" s="125"/>
      <c r="X180" s="53"/>
      <c r="Y180" s="53"/>
    </row>
    <row r="181" spans="1:25" ht="33" customHeight="1" thickTop="1" thickBot="1" x14ac:dyDescent="0.3">
      <c r="A181" s="107"/>
      <c r="B181" s="464" t="s">
        <v>65</v>
      </c>
      <c r="C181" s="460" t="s">
        <v>445</v>
      </c>
      <c r="D181" s="822" t="s">
        <v>446</v>
      </c>
      <c r="E181" s="843"/>
      <c r="F181" s="602" t="s">
        <v>301</v>
      </c>
      <c r="G181" s="465">
        <v>0</v>
      </c>
      <c r="H181" s="504">
        <v>0</v>
      </c>
      <c r="I181" s="504">
        <v>1</v>
      </c>
      <c r="J181" s="504">
        <v>0</v>
      </c>
      <c r="K181" s="504">
        <v>0</v>
      </c>
      <c r="L181" s="465">
        <v>1</v>
      </c>
      <c r="M181" s="462" t="s">
        <v>32</v>
      </c>
      <c r="N181" s="504"/>
      <c r="O181" s="479">
        <f t="shared" si="10"/>
        <v>0</v>
      </c>
      <c r="P181" s="415"/>
      <c r="Q181" s="125"/>
      <c r="R181" s="53"/>
      <c r="S181" s="125"/>
      <c r="T181" s="124"/>
      <c r="U181" s="124"/>
      <c r="V181" s="124"/>
      <c r="W181" s="145"/>
      <c r="X181" s="53"/>
      <c r="Y181" s="53"/>
    </row>
    <row r="182" spans="1:25" ht="62.25" customHeight="1" thickTop="1" thickBot="1" x14ac:dyDescent="0.3">
      <c r="A182" s="53"/>
      <c r="B182" s="452" t="s">
        <v>925</v>
      </c>
      <c r="C182" s="453" t="s">
        <v>447</v>
      </c>
      <c r="D182" s="608" t="s">
        <v>448</v>
      </c>
      <c r="E182" s="466" t="s">
        <v>449</v>
      </c>
      <c r="F182" s="604" t="s">
        <v>427</v>
      </c>
      <c r="G182" s="534">
        <v>0.57699999999999996</v>
      </c>
      <c r="H182" s="555">
        <v>0.6</v>
      </c>
      <c r="I182" s="555">
        <v>0.65</v>
      </c>
      <c r="J182" s="555">
        <v>0.7</v>
      </c>
      <c r="K182" s="555">
        <v>0.74</v>
      </c>
      <c r="L182" s="526">
        <f>K182</f>
        <v>0.74</v>
      </c>
      <c r="M182" s="457" t="s">
        <v>45</v>
      </c>
      <c r="N182" s="457"/>
      <c r="O182" s="458">
        <f t="shared" si="10"/>
        <v>0</v>
      </c>
      <c r="P182" s="415"/>
      <c r="Q182" s="120"/>
      <c r="R182" s="53"/>
      <c r="S182" s="57"/>
      <c r="T182" s="57"/>
      <c r="U182" s="57"/>
      <c r="V182" s="57"/>
      <c r="W182" s="57"/>
      <c r="X182" s="53"/>
      <c r="Y182" s="53"/>
    </row>
    <row r="183" spans="1:25" ht="37.5" customHeight="1" thickTop="1" thickBot="1" x14ac:dyDescent="0.3">
      <c r="A183" s="216"/>
      <c r="B183" s="459" t="s">
        <v>33</v>
      </c>
      <c r="C183" s="460" t="s">
        <v>450</v>
      </c>
      <c r="D183" s="822" t="s">
        <v>451</v>
      </c>
      <c r="E183" s="821"/>
      <c r="F183" s="602" t="s">
        <v>427</v>
      </c>
      <c r="G183" s="470">
        <v>1</v>
      </c>
      <c r="H183" s="559">
        <v>1</v>
      </c>
      <c r="I183" s="559">
        <v>1</v>
      </c>
      <c r="J183" s="559">
        <v>1</v>
      </c>
      <c r="K183" s="559">
        <v>1</v>
      </c>
      <c r="L183" s="470">
        <v>1</v>
      </c>
      <c r="M183" s="462" t="s">
        <v>32</v>
      </c>
      <c r="N183" s="559"/>
      <c r="O183" s="479">
        <f t="shared" si="10"/>
        <v>0</v>
      </c>
      <c r="P183" s="419"/>
      <c r="Q183" s="103"/>
      <c r="R183" s="98"/>
      <c r="S183" s="104"/>
      <c r="T183" s="104"/>
      <c r="U183" s="104"/>
      <c r="V183" s="104"/>
      <c r="W183" s="106"/>
      <c r="X183" s="98"/>
      <c r="Y183" s="53"/>
    </row>
    <row r="184" spans="1:25" ht="33.75" customHeight="1" thickTop="1" thickBot="1" x14ac:dyDescent="0.3">
      <c r="A184" s="216"/>
      <c r="B184" s="459" t="s">
        <v>36</v>
      </c>
      <c r="C184" s="460" t="s">
        <v>452</v>
      </c>
      <c r="D184" s="822" t="s">
        <v>453</v>
      </c>
      <c r="E184" s="821"/>
      <c r="F184" s="602" t="s">
        <v>427</v>
      </c>
      <c r="G184" s="470"/>
      <c r="H184" s="559"/>
      <c r="I184" s="560">
        <v>1</v>
      </c>
      <c r="J184" s="560">
        <v>1</v>
      </c>
      <c r="K184" s="560">
        <v>1</v>
      </c>
      <c r="L184" s="472">
        <v>1</v>
      </c>
      <c r="M184" s="462" t="s">
        <v>45</v>
      </c>
      <c r="N184" s="559"/>
      <c r="O184" s="479"/>
      <c r="P184" s="419"/>
      <c r="Q184" s="103"/>
      <c r="R184" s="98"/>
      <c r="S184" s="104"/>
      <c r="T184" s="104"/>
      <c r="U184" s="104"/>
      <c r="V184" s="104"/>
      <c r="W184" s="106"/>
      <c r="X184" s="98"/>
      <c r="Y184" s="53"/>
    </row>
    <row r="185" spans="1:25" ht="39.75" customHeight="1" thickTop="1" thickBot="1" x14ac:dyDescent="0.3">
      <c r="A185" s="216"/>
      <c r="B185" s="459" t="s">
        <v>50</v>
      </c>
      <c r="C185" s="460" t="s">
        <v>454</v>
      </c>
      <c r="D185" s="822" t="s">
        <v>455</v>
      </c>
      <c r="E185" s="821"/>
      <c r="F185" s="602" t="s">
        <v>427</v>
      </c>
      <c r="G185" s="461">
        <v>8</v>
      </c>
      <c r="H185" s="475">
        <v>4</v>
      </c>
      <c r="I185" s="475">
        <v>3</v>
      </c>
      <c r="J185" s="475">
        <v>3</v>
      </c>
      <c r="K185" s="475">
        <v>3</v>
      </c>
      <c r="L185" s="461">
        <v>4</v>
      </c>
      <c r="M185" s="462" t="s">
        <v>32</v>
      </c>
      <c r="N185" s="559"/>
      <c r="O185" s="479">
        <f>+N185/L185</f>
        <v>0</v>
      </c>
      <c r="P185" s="415"/>
      <c r="Q185" s="120"/>
      <c r="R185" s="53"/>
      <c r="S185" s="124"/>
      <c r="T185" s="124"/>
      <c r="U185" s="124"/>
      <c r="V185" s="124"/>
      <c r="W185" s="125"/>
      <c r="X185" s="53"/>
      <c r="Y185" s="53"/>
    </row>
    <row r="186" spans="1:25" ht="31.5" customHeight="1" thickTop="1" thickBot="1" x14ac:dyDescent="0.3">
      <c r="A186" s="107"/>
      <c r="B186" s="459" t="s">
        <v>53</v>
      </c>
      <c r="C186" s="460" t="s">
        <v>456</v>
      </c>
      <c r="D186" s="822" t="s">
        <v>457</v>
      </c>
      <c r="E186" s="821"/>
      <c r="F186" s="602" t="s">
        <v>427</v>
      </c>
      <c r="G186" s="502">
        <v>0.51680000000000004</v>
      </c>
      <c r="H186" s="575">
        <v>0.52</v>
      </c>
      <c r="I186" s="575">
        <v>0.53</v>
      </c>
      <c r="J186" s="575">
        <v>0.54</v>
      </c>
      <c r="K186" s="575">
        <v>0.55000000000000004</v>
      </c>
      <c r="L186" s="502">
        <f>K186</f>
        <v>0.55000000000000004</v>
      </c>
      <c r="M186" s="462" t="s">
        <v>45</v>
      </c>
      <c r="N186" s="504"/>
      <c r="O186" s="479">
        <f>+N186/L186</f>
        <v>0</v>
      </c>
      <c r="P186" s="423"/>
      <c r="Q186" s="125"/>
      <c r="R186" s="53"/>
      <c r="S186" s="124"/>
      <c r="T186" s="124"/>
      <c r="U186" s="124"/>
      <c r="V186" s="124"/>
      <c r="W186" s="125"/>
      <c r="X186" s="53"/>
      <c r="Y186" s="53"/>
    </row>
    <row r="187" spans="1:25" ht="30.75" customHeight="1" thickTop="1" thickBot="1" x14ac:dyDescent="0.3">
      <c r="A187" s="107"/>
      <c r="B187" s="459" t="s">
        <v>56</v>
      </c>
      <c r="C187" s="460" t="s">
        <v>458</v>
      </c>
      <c r="D187" s="822" t="s">
        <v>459</v>
      </c>
      <c r="E187" s="821"/>
      <c r="F187" s="602" t="s">
        <v>460</v>
      </c>
      <c r="G187" s="465">
        <v>1</v>
      </c>
      <c r="H187" s="504">
        <v>1</v>
      </c>
      <c r="I187" s="504">
        <v>1</v>
      </c>
      <c r="J187" s="504">
        <v>1</v>
      </c>
      <c r="K187" s="504">
        <v>1</v>
      </c>
      <c r="L187" s="465">
        <v>1</v>
      </c>
      <c r="M187" s="462" t="s">
        <v>32</v>
      </c>
      <c r="N187" s="504"/>
      <c r="O187" s="479">
        <f>+N187/L187</f>
        <v>0</v>
      </c>
      <c r="P187" s="415"/>
      <c r="Q187" s="120"/>
      <c r="R187" s="53"/>
      <c r="S187" s="124"/>
      <c r="T187" s="124"/>
      <c r="U187" s="124"/>
      <c r="V187" s="124"/>
      <c r="W187" s="125"/>
      <c r="X187" s="53"/>
      <c r="Y187" s="53"/>
    </row>
    <row r="188" spans="1:25" ht="34.5" customHeight="1" thickTop="1" thickBot="1" x14ac:dyDescent="0.3">
      <c r="A188" s="107"/>
      <c r="B188" s="459" t="s">
        <v>59</v>
      </c>
      <c r="C188" s="460" t="s">
        <v>461</v>
      </c>
      <c r="D188" s="822" t="s">
        <v>462</v>
      </c>
      <c r="E188" s="821"/>
      <c r="F188" s="602" t="s">
        <v>427</v>
      </c>
      <c r="G188" s="465">
        <v>1</v>
      </c>
      <c r="H188" s="504">
        <v>1</v>
      </c>
      <c r="I188" s="504">
        <v>1</v>
      </c>
      <c r="J188" s="504">
        <v>1</v>
      </c>
      <c r="K188" s="504">
        <v>1</v>
      </c>
      <c r="L188" s="465">
        <v>1</v>
      </c>
      <c r="M188" s="462" t="s">
        <v>32</v>
      </c>
      <c r="N188" s="504"/>
      <c r="O188" s="479">
        <f>+N188/L188</f>
        <v>0</v>
      </c>
      <c r="P188" s="415"/>
      <c r="Q188" s="125"/>
      <c r="R188" s="53"/>
      <c r="S188" s="125"/>
      <c r="T188" s="124"/>
      <c r="U188" s="124"/>
      <c r="V188" s="124"/>
      <c r="W188" s="145"/>
      <c r="X188" s="53"/>
      <c r="Y188" s="53"/>
    </row>
    <row r="189" spans="1:25" ht="33" customHeight="1" thickTop="1" thickBot="1" x14ac:dyDescent="0.3">
      <c r="A189" s="107"/>
      <c r="B189" s="459" t="s">
        <v>62</v>
      </c>
      <c r="C189" s="460" t="s">
        <v>463</v>
      </c>
      <c r="D189" s="822" t="s">
        <v>464</v>
      </c>
      <c r="E189" s="821"/>
      <c r="F189" s="602" t="s">
        <v>465</v>
      </c>
      <c r="G189" s="468">
        <v>0</v>
      </c>
      <c r="H189" s="503">
        <v>0</v>
      </c>
      <c r="I189" s="503">
        <v>0.3</v>
      </c>
      <c r="J189" s="503">
        <v>0.35</v>
      </c>
      <c r="K189" s="503">
        <v>0.35</v>
      </c>
      <c r="L189" s="468">
        <v>1</v>
      </c>
      <c r="M189" s="462" t="s">
        <v>45</v>
      </c>
      <c r="N189" s="504"/>
      <c r="O189" s="479"/>
      <c r="P189" s="415"/>
      <c r="Q189" s="125"/>
      <c r="R189" s="53"/>
      <c r="S189" s="125"/>
      <c r="T189" s="124"/>
      <c r="U189" s="124"/>
      <c r="V189" s="124"/>
      <c r="W189" s="145"/>
      <c r="X189" s="53"/>
      <c r="Y189" s="53"/>
    </row>
    <row r="190" spans="1:25" ht="45.75" customHeight="1" thickTop="1" thickBot="1" x14ac:dyDescent="0.3">
      <c r="A190" s="216"/>
      <c r="B190" s="459" t="s">
        <v>65</v>
      </c>
      <c r="C190" s="471" t="s">
        <v>466</v>
      </c>
      <c r="D190" s="822" t="s">
        <v>467</v>
      </c>
      <c r="E190" s="821"/>
      <c r="F190" s="602" t="s">
        <v>465</v>
      </c>
      <c r="G190" s="470">
        <v>0</v>
      </c>
      <c r="H190" s="559">
        <v>1</v>
      </c>
      <c r="I190" s="559">
        <v>1</v>
      </c>
      <c r="J190" s="559">
        <v>1</v>
      </c>
      <c r="K190" s="559">
        <v>1</v>
      </c>
      <c r="L190" s="470">
        <f>SUM(H190:K190)</f>
        <v>4</v>
      </c>
      <c r="M190" s="462" t="s">
        <v>32</v>
      </c>
      <c r="N190" s="559"/>
      <c r="O190" s="479">
        <f t="shared" ref="O190:O200" si="11">+N190/L190</f>
        <v>0</v>
      </c>
      <c r="P190" s="415"/>
      <c r="Q190" s="120"/>
      <c r="R190" s="53"/>
      <c r="S190" s="124"/>
      <c r="T190" s="124"/>
      <c r="U190" s="124"/>
      <c r="V190" s="124"/>
      <c r="W190" s="125"/>
      <c r="X190" s="53"/>
      <c r="Y190" s="53"/>
    </row>
    <row r="191" spans="1:25" ht="31.5" customHeight="1" thickTop="1" thickBot="1" x14ac:dyDescent="0.3">
      <c r="A191" s="216"/>
      <c r="B191" s="459" t="s">
        <v>99</v>
      </c>
      <c r="C191" s="471" t="s">
        <v>468</v>
      </c>
      <c r="D191" s="822" t="s">
        <v>469</v>
      </c>
      <c r="E191" s="821"/>
      <c r="F191" s="602" t="s">
        <v>465</v>
      </c>
      <c r="G191" s="470">
        <v>0</v>
      </c>
      <c r="H191" s="559">
        <v>1</v>
      </c>
      <c r="I191" s="559">
        <v>1</v>
      </c>
      <c r="J191" s="559">
        <v>1</v>
      </c>
      <c r="K191" s="559">
        <v>1</v>
      </c>
      <c r="L191" s="470">
        <f>SUM(H191:K191)</f>
        <v>4</v>
      </c>
      <c r="M191" s="462" t="s">
        <v>32</v>
      </c>
      <c r="N191" s="559"/>
      <c r="O191" s="479">
        <f t="shared" si="11"/>
        <v>0</v>
      </c>
      <c r="P191" s="415"/>
      <c r="Q191" s="120"/>
      <c r="R191" s="53"/>
      <c r="S191" s="124"/>
      <c r="T191" s="124"/>
      <c r="U191" s="124"/>
      <c r="V191" s="124"/>
      <c r="W191" s="125"/>
      <c r="X191" s="53"/>
      <c r="Y191" s="53"/>
    </row>
    <row r="192" spans="1:25" ht="33" customHeight="1" thickTop="1" thickBot="1" x14ac:dyDescent="0.3">
      <c r="A192" s="216"/>
      <c r="B192" s="459" t="s">
        <v>66</v>
      </c>
      <c r="C192" s="471" t="s">
        <v>470</v>
      </c>
      <c r="D192" s="822" t="s">
        <v>471</v>
      </c>
      <c r="E192" s="821"/>
      <c r="F192" s="602" t="s">
        <v>465</v>
      </c>
      <c r="G192" s="470">
        <v>0</v>
      </c>
      <c r="H192" s="559">
        <v>40</v>
      </c>
      <c r="I192" s="559">
        <v>40</v>
      </c>
      <c r="J192" s="559">
        <v>30</v>
      </c>
      <c r="K192" s="559">
        <v>27</v>
      </c>
      <c r="L192" s="470">
        <f>SUM(H192:K192)</f>
        <v>137</v>
      </c>
      <c r="M192" s="462" t="s">
        <v>32</v>
      </c>
      <c r="N192" s="559"/>
      <c r="O192" s="479">
        <f t="shared" si="11"/>
        <v>0</v>
      </c>
      <c r="P192" s="415"/>
      <c r="Q192" s="120"/>
      <c r="R192" s="53"/>
      <c r="S192" s="124"/>
      <c r="T192" s="124"/>
      <c r="U192" s="124"/>
      <c r="V192" s="124"/>
      <c r="W192" s="125"/>
      <c r="X192" s="53"/>
      <c r="Y192" s="53"/>
    </row>
    <row r="193" spans="1:25" ht="39" customHeight="1" thickTop="1" thickBot="1" x14ac:dyDescent="0.3">
      <c r="A193" s="216"/>
      <c r="B193" s="459" t="s">
        <v>69</v>
      </c>
      <c r="C193" s="471" t="s">
        <v>472</v>
      </c>
      <c r="D193" s="822" t="s">
        <v>473</v>
      </c>
      <c r="E193" s="821"/>
      <c r="F193" s="602" t="s">
        <v>465</v>
      </c>
      <c r="G193" s="465">
        <v>0</v>
      </c>
      <c r="H193" s="503">
        <v>0.5</v>
      </c>
      <c r="I193" s="503">
        <v>0.5</v>
      </c>
      <c r="J193" s="503">
        <v>0</v>
      </c>
      <c r="K193" s="503">
        <v>0</v>
      </c>
      <c r="L193" s="468">
        <f>SUBTOTAL(9,H193:K193)</f>
        <v>1</v>
      </c>
      <c r="M193" s="462" t="s">
        <v>45</v>
      </c>
      <c r="N193" s="559"/>
      <c r="O193" s="479">
        <f t="shared" si="11"/>
        <v>0</v>
      </c>
      <c r="P193" s="415"/>
      <c r="Q193" s="120"/>
      <c r="R193" s="53"/>
      <c r="S193" s="124"/>
      <c r="T193" s="124"/>
      <c r="U193" s="124"/>
      <c r="V193" s="124"/>
      <c r="W193" s="125"/>
      <c r="X193" s="53"/>
      <c r="Y193" s="53"/>
    </row>
    <row r="194" spans="1:25" ht="40.5" customHeight="1" thickTop="1" thickBot="1" x14ac:dyDescent="0.3">
      <c r="A194" s="216"/>
      <c r="B194" s="459" t="s">
        <v>72</v>
      </c>
      <c r="C194" s="471" t="s">
        <v>474</v>
      </c>
      <c r="D194" s="822" t="s">
        <v>475</v>
      </c>
      <c r="E194" s="821"/>
      <c r="F194" s="602" t="s">
        <v>465</v>
      </c>
      <c r="G194" s="465">
        <v>0</v>
      </c>
      <c r="H194" s="504">
        <v>1</v>
      </c>
      <c r="I194" s="504">
        <v>45</v>
      </c>
      <c r="J194" s="504">
        <v>45</v>
      </c>
      <c r="K194" s="504">
        <v>47</v>
      </c>
      <c r="L194" s="465">
        <f>SUBTOTAL(9,H194:K194)</f>
        <v>138</v>
      </c>
      <c r="M194" s="462" t="s">
        <v>32</v>
      </c>
      <c r="N194" s="504"/>
      <c r="O194" s="479">
        <f t="shared" si="11"/>
        <v>0</v>
      </c>
      <c r="P194" s="415"/>
      <c r="Q194" s="125"/>
      <c r="R194" s="53"/>
      <c r="S194" s="125"/>
      <c r="T194" s="124"/>
      <c r="U194" s="124"/>
      <c r="V194" s="124"/>
      <c r="W194" s="145"/>
      <c r="X194" s="53"/>
      <c r="Y194" s="53"/>
    </row>
    <row r="195" spans="1:25" ht="30.75" customHeight="1" thickTop="1" thickBot="1" x14ac:dyDescent="0.3">
      <c r="A195" s="216"/>
      <c r="B195" s="459" t="s">
        <v>75</v>
      </c>
      <c r="C195" s="460" t="s">
        <v>476</v>
      </c>
      <c r="D195" s="822" t="s">
        <v>477</v>
      </c>
      <c r="E195" s="821"/>
      <c r="F195" s="602" t="s">
        <v>465</v>
      </c>
      <c r="G195" s="465">
        <v>2</v>
      </c>
      <c r="H195" s="504">
        <v>2</v>
      </c>
      <c r="I195" s="504">
        <v>2</v>
      </c>
      <c r="J195" s="504">
        <v>2</v>
      </c>
      <c r="K195" s="504">
        <v>2</v>
      </c>
      <c r="L195" s="465">
        <f>SUBTOTAL(9,H195:K195)</f>
        <v>8</v>
      </c>
      <c r="M195" s="462" t="s">
        <v>32</v>
      </c>
      <c r="N195" s="504"/>
      <c r="O195" s="479">
        <f t="shared" si="11"/>
        <v>0</v>
      </c>
      <c r="P195" s="415"/>
      <c r="Q195" s="125"/>
      <c r="R195" s="53"/>
      <c r="S195" s="125"/>
      <c r="T195" s="124"/>
      <c r="U195" s="124"/>
      <c r="V195" s="124"/>
      <c r="W195" s="145"/>
      <c r="X195" s="53"/>
      <c r="Y195" s="53"/>
    </row>
    <row r="196" spans="1:25" ht="30.75" customHeight="1" thickTop="1" thickBot="1" x14ac:dyDescent="0.3">
      <c r="A196" s="216"/>
      <c r="B196" s="459" t="s">
        <v>78</v>
      </c>
      <c r="C196" s="471" t="s">
        <v>478</v>
      </c>
      <c r="D196" s="822" t="s">
        <v>479</v>
      </c>
      <c r="E196" s="821"/>
      <c r="F196" s="602" t="s">
        <v>465</v>
      </c>
      <c r="G196" s="465">
        <v>4</v>
      </c>
      <c r="H196" s="504">
        <v>4</v>
      </c>
      <c r="I196" s="504">
        <v>4</v>
      </c>
      <c r="J196" s="504">
        <v>4</v>
      </c>
      <c r="K196" s="504">
        <v>4</v>
      </c>
      <c r="L196" s="465">
        <v>4</v>
      </c>
      <c r="M196" s="462" t="s">
        <v>32</v>
      </c>
      <c r="N196" s="504"/>
      <c r="O196" s="479">
        <f t="shared" si="11"/>
        <v>0</v>
      </c>
      <c r="P196" s="415"/>
      <c r="Q196" s="125"/>
      <c r="R196" s="53"/>
      <c r="S196" s="125"/>
      <c r="T196" s="124"/>
      <c r="U196" s="124"/>
      <c r="V196" s="124"/>
      <c r="W196" s="145"/>
      <c r="X196" s="53"/>
      <c r="Y196" s="53"/>
    </row>
    <row r="197" spans="1:25" ht="31.5" customHeight="1" thickTop="1" thickBot="1" x14ac:dyDescent="0.3">
      <c r="A197" s="216"/>
      <c r="B197" s="459" t="s">
        <v>82</v>
      </c>
      <c r="C197" s="471" t="s">
        <v>480</v>
      </c>
      <c r="D197" s="813" t="s">
        <v>481</v>
      </c>
      <c r="E197" s="814"/>
      <c r="F197" s="602" t="s">
        <v>337</v>
      </c>
      <c r="G197" s="470">
        <v>0</v>
      </c>
      <c r="H197" s="559">
        <v>1</v>
      </c>
      <c r="I197" s="559">
        <v>0</v>
      </c>
      <c r="J197" s="559">
        <v>0</v>
      </c>
      <c r="K197" s="559">
        <v>0</v>
      </c>
      <c r="L197" s="470">
        <f>SUM(H197:K197)</f>
        <v>1</v>
      </c>
      <c r="M197" s="462" t="s">
        <v>32</v>
      </c>
      <c r="N197" s="559"/>
      <c r="O197" s="479">
        <f t="shared" si="11"/>
        <v>0</v>
      </c>
      <c r="P197" s="415"/>
      <c r="Q197" s="120"/>
      <c r="R197" s="53"/>
      <c r="S197" s="124"/>
      <c r="T197" s="124"/>
      <c r="U197" s="124"/>
      <c r="V197" s="124"/>
      <c r="W197" s="125"/>
      <c r="X197" s="53"/>
      <c r="Y197" s="53"/>
    </row>
    <row r="198" spans="1:25" ht="38.25" customHeight="1" thickTop="1" thickBot="1" x14ac:dyDescent="0.3">
      <c r="A198" s="216"/>
      <c r="B198" s="459" t="s">
        <v>334</v>
      </c>
      <c r="C198" s="471" t="s">
        <v>482</v>
      </c>
      <c r="D198" s="813" t="s">
        <v>483</v>
      </c>
      <c r="E198" s="814"/>
      <c r="F198" s="602" t="s">
        <v>337</v>
      </c>
      <c r="G198" s="470">
        <v>0</v>
      </c>
      <c r="H198" s="559">
        <v>1</v>
      </c>
      <c r="I198" s="559">
        <v>0</v>
      </c>
      <c r="J198" s="559">
        <v>0</v>
      </c>
      <c r="K198" s="559">
        <v>0</v>
      </c>
      <c r="L198" s="470">
        <f>SUM(H198:K198)</f>
        <v>1</v>
      </c>
      <c r="M198" s="462" t="s">
        <v>32</v>
      </c>
      <c r="N198" s="559"/>
      <c r="O198" s="479">
        <f t="shared" si="11"/>
        <v>0</v>
      </c>
      <c r="P198" s="419"/>
      <c r="Q198" s="106"/>
      <c r="R198" s="98"/>
      <c r="S198" s="106"/>
      <c r="T198" s="104"/>
      <c r="U198" s="104"/>
      <c r="V198" s="104"/>
      <c r="W198" s="185"/>
      <c r="X198" s="98"/>
      <c r="Y198" s="53"/>
    </row>
    <row r="199" spans="1:25" ht="30" customHeight="1" thickTop="1" thickBot="1" x14ac:dyDescent="0.3">
      <c r="A199" s="216"/>
      <c r="B199" s="459" t="s">
        <v>522</v>
      </c>
      <c r="C199" s="471" t="s">
        <v>484</v>
      </c>
      <c r="D199" s="813" t="s">
        <v>485</v>
      </c>
      <c r="E199" s="814"/>
      <c r="F199" s="602" t="s">
        <v>486</v>
      </c>
      <c r="G199" s="470">
        <v>0</v>
      </c>
      <c r="H199" s="560">
        <v>1</v>
      </c>
      <c r="I199" s="560">
        <v>1</v>
      </c>
      <c r="J199" s="560">
        <v>1</v>
      </c>
      <c r="K199" s="560">
        <v>1</v>
      </c>
      <c r="L199" s="472">
        <f>H199</f>
        <v>1</v>
      </c>
      <c r="M199" s="462" t="s">
        <v>45</v>
      </c>
      <c r="N199" s="559"/>
      <c r="O199" s="479">
        <f t="shared" si="11"/>
        <v>0</v>
      </c>
      <c r="P199" s="415"/>
      <c r="Q199" s="120"/>
      <c r="R199" s="53"/>
      <c r="S199" s="124"/>
      <c r="T199" s="124"/>
      <c r="U199" s="124"/>
      <c r="V199" s="124"/>
      <c r="W199" s="125"/>
      <c r="X199" s="53"/>
      <c r="Y199" s="53"/>
    </row>
    <row r="200" spans="1:25" ht="41.25" customHeight="1" thickTop="1" thickBot="1" x14ac:dyDescent="0.3">
      <c r="A200" s="216"/>
      <c r="B200" s="459" t="s">
        <v>768</v>
      </c>
      <c r="C200" s="471" t="s">
        <v>487</v>
      </c>
      <c r="D200" s="813" t="s">
        <v>488</v>
      </c>
      <c r="E200" s="814"/>
      <c r="F200" s="602" t="s">
        <v>486</v>
      </c>
      <c r="G200" s="470">
        <v>0</v>
      </c>
      <c r="H200" s="560">
        <v>0.1</v>
      </c>
      <c r="I200" s="560">
        <v>0.1</v>
      </c>
      <c r="J200" s="560">
        <v>0.1</v>
      </c>
      <c r="K200" s="560">
        <v>0.1</v>
      </c>
      <c r="L200" s="472">
        <f>H200</f>
        <v>0.1</v>
      </c>
      <c r="M200" s="462" t="s">
        <v>45</v>
      </c>
      <c r="N200" s="559"/>
      <c r="O200" s="479">
        <f t="shared" si="11"/>
        <v>0</v>
      </c>
      <c r="P200" s="415"/>
      <c r="Q200" s="120"/>
      <c r="R200" s="53"/>
      <c r="S200" s="124"/>
      <c r="T200" s="124"/>
      <c r="U200" s="124"/>
      <c r="V200" s="124"/>
      <c r="W200" s="125"/>
      <c r="X200" s="53"/>
      <c r="Y200" s="53"/>
    </row>
    <row r="201" spans="1:25" ht="33" customHeight="1" thickTop="1" thickBot="1" x14ac:dyDescent="0.3">
      <c r="A201" s="216"/>
      <c r="B201" s="459" t="s">
        <v>769</v>
      </c>
      <c r="C201" s="471" t="s">
        <v>489</v>
      </c>
      <c r="D201" s="813" t="s">
        <v>490</v>
      </c>
      <c r="E201" s="814"/>
      <c r="F201" s="602" t="s">
        <v>486</v>
      </c>
      <c r="G201" s="470">
        <v>0</v>
      </c>
      <c r="H201" s="560">
        <v>1</v>
      </c>
      <c r="I201" s="560">
        <v>1</v>
      </c>
      <c r="J201" s="560">
        <v>1</v>
      </c>
      <c r="K201" s="560">
        <v>1</v>
      </c>
      <c r="L201" s="472">
        <f>H201</f>
        <v>1</v>
      </c>
      <c r="M201" s="462" t="s">
        <v>45</v>
      </c>
      <c r="N201" s="559"/>
      <c r="O201" s="479"/>
      <c r="P201" s="415"/>
      <c r="Q201" s="120"/>
      <c r="R201" s="53"/>
      <c r="S201" s="124"/>
      <c r="T201" s="124"/>
      <c r="U201" s="124"/>
      <c r="V201" s="124"/>
      <c r="W201" s="125"/>
      <c r="X201" s="53"/>
      <c r="Y201" s="53"/>
    </row>
    <row r="202" spans="1:25" ht="36" customHeight="1" thickTop="1" thickBot="1" x14ac:dyDescent="0.3">
      <c r="A202" s="216"/>
      <c r="B202" s="459" t="s">
        <v>770</v>
      </c>
      <c r="C202" s="471" t="s">
        <v>491</v>
      </c>
      <c r="D202" s="813" t="s">
        <v>492</v>
      </c>
      <c r="E202" s="814"/>
      <c r="F202" s="602" t="s">
        <v>493</v>
      </c>
      <c r="G202" s="472">
        <v>1</v>
      </c>
      <c r="H202" s="560">
        <v>1</v>
      </c>
      <c r="I202" s="560">
        <v>1</v>
      </c>
      <c r="J202" s="560">
        <v>1</v>
      </c>
      <c r="K202" s="560">
        <v>1</v>
      </c>
      <c r="L202" s="472">
        <v>1</v>
      </c>
      <c r="M202" s="462" t="s">
        <v>45</v>
      </c>
      <c r="N202" s="559"/>
      <c r="O202" s="479"/>
      <c r="P202" s="415"/>
      <c r="Q202" s="120"/>
      <c r="R202" s="53"/>
      <c r="S202" s="124"/>
      <c r="T202" s="124"/>
      <c r="U202" s="124"/>
      <c r="V202" s="124"/>
      <c r="W202" s="125"/>
      <c r="X202" s="53"/>
      <c r="Y202" s="53"/>
    </row>
    <row r="203" spans="1:25" ht="53.25" customHeight="1" thickTop="1" thickBot="1" x14ac:dyDescent="0.3">
      <c r="A203" s="53"/>
      <c r="B203" s="452" t="s">
        <v>494</v>
      </c>
      <c r="C203" s="453" t="s">
        <v>495</v>
      </c>
      <c r="D203" s="477" t="s">
        <v>496</v>
      </c>
      <c r="E203" s="481" t="s">
        <v>497</v>
      </c>
      <c r="F203" s="604" t="s">
        <v>427</v>
      </c>
      <c r="G203" s="526">
        <v>0.1</v>
      </c>
      <c r="H203" s="555">
        <v>0.2</v>
      </c>
      <c r="I203" s="555">
        <v>0.55000000000000004</v>
      </c>
      <c r="J203" s="555">
        <v>0.82</v>
      </c>
      <c r="K203" s="555">
        <v>1</v>
      </c>
      <c r="L203" s="526">
        <f>+K203</f>
        <v>1</v>
      </c>
      <c r="M203" s="457" t="s">
        <v>45</v>
      </c>
      <c r="N203" s="457"/>
      <c r="O203" s="458">
        <f t="shared" ref="O203:O213" si="12">+N203/L203</f>
        <v>0</v>
      </c>
      <c r="P203" s="415"/>
      <c r="Q203" s="120"/>
      <c r="R203" s="53"/>
      <c r="S203" s="57"/>
      <c r="T203" s="57"/>
      <c r="U203" s="57"/>
      <c r="V203" s="57"/>
      <c r="W203" s="57"/>
      <c r="X203" s="53"/>
      <c r="Y203" s="53"/>
    </row>
    <row r="204" spans="1:25" ht="38.25" customHeight="1" thickTop="1" thickBot="1" x14ac:dyDescent="0.3">
      <c r="A204" s="216"/>
      <c r="B204" s="459" t="s">
        <v>33</v>
      </c>
      <c r="C204" s="471" t="s">
        <v>498</v>
      </c>
      <c r="D204" s="813" t="s">
        <v>499</v>
      </c>
      <c r="E204" s="814"/>
      <c r="F204" s="602" t="s">
        <v>427</v>
      </c>
      <c r="G204" s="505">
        <v>0.6</v>
      </c>
      <c r="H204" s="576">
        <v>0.7</v>
      </c>
      <c r="I204" s="576">
        <v>0.8</v>
      </c>
      <c r="J204" s="576">
        <v>0.9</v>
      </c>
      <c r="K204" s="576">
        <v>1</v>
      </c>
      <c r="L204" s="505">
        <v>1</v>
      </c>
      <c r="M204" s="462" t="s">
        <v>45</v>
      </c>
      <c r="N204" s="504"/>
      <c r="O204" s="479">
        <f t="shared" si="12"/>
        <v>0</v>
      </c>
      <c r="P204" s="415"/>
      <c r="Q204" s="120"/>
      <c r="R204" s="53"/>
      <c r="S204" s="124"/>
      <c r="T204" s="124"/>
      <c r="U204" s="124"/>
      <c r="V204" s="124"/>
      <c r="W204" s="125"/>
      <c r="X204" s="53"/>
      <c r="Y204" s="53"/>
    </row>
    <row r="205" spans="1:25" ht="29.25" customHeight="1" thickTop="1" thickBot="1" x14ac:dyDescent="0.3">
      <c r="A205" s="216"/>
      <c r="B205" s="459" t="s">
        <v>36</v>
      </c>
      <c r="C205" s="471" t="s">
        <v>500</v>
      </c>
      <c r="D205" s="813" t="s">
        <v>501</v>
      </c>
      <c r="E205" s="814"/>
      <c r="F205" s="602" t="s">
        <v>427</v>
      </c>
      <c r="G205" s="505">
        <v>0.1</v>
      </c>
      <c r="H205" s="576">
        <v>0.2</v>
      </c>
      <c r="I205" s="576">
        <v>0.55000000000000004</v>
      </c>
      <c r="J205" s="576">
        <v>0.82</v>
      </c>
      <c r="K205" s="576">
        <v>1</v>
      </c>
      <c r="L205" s="505">
        <f>K205</f>
        <v>1</v>
      </c>
      <c r="M205" s="462" t="s">
        <v>45</v>
      </c>
      <c r="N205" s="559"/>
      <c r="O205" s="479">
        <f t="shared" si="12"/>
        <v>0</v>
      </c>
      <c r="P205" s="415"/>
      <c r="Q205" s="120"/>
      <c r="R205" s="53"/>
      <c r="S205" s="124"/>
      <c r="T205" s="124"/>
      <c r="U205" s="124"/>
      <c r="V205" s="124"/>
      <c r="W205" s="125"/>
      <c r="X205" s="53"/>
      <c r="Y205" s="53"/>
    </row>
    <row r="206" spans="1:25" ht="35.25" customHeight="1" thickTop="1" thickBot="1" x14ac:dyDescent="0.3">
      <c r="A206" s="216"/>
      <c r="B206" s="459" t="s">
        <v>50</v>
      </c>
      <c r="C206" s="471" t="s">
        <v>502</v>
      </c>
      <c r="D206" s="813" t="s">
        <v>503</v>
      </c>
      <c r="E206" s="814"/>
      <c r="F206" s="602" t="s">
        <v>427</v>
      </c>
      <c r="G206" s="470">
        <v>0</v>
      </c>
      <c r="H206" s="559">
        <v>2</v>
      </c>
      <c r="I206" s="559">
        <v>0</v>
      </c>
      <c r="J206" s="559">
        <v>0</v>
      </c>
      <c r="K206" s="559">
        <v>0</v>
      </c>
      <c r="L206" s="470">
        <f>SUM(H206:K206)</f>
        <v>2</v>
      </c>
      <c r="M206" s="462" t="s">
        <v>32</v>
      </c>
      <c r="N206" s="559"/>
      <c r="O206" s="479">
        <f t="shared" si="12"/>
        <v>0</v>
      </c>
      <c r="P206" s="415"/>
      <c r="Q206" s="120"/>
      <c r="R206" s="53"/>
      <c r="S206" s="124"/>
      <c r="T206" s="124"/>
      <c r="U206" s="124"/>
      <c r="V206" s="124"/>
      <c r="W206" s="125"/>
      <c r="X206" s="53"/>
      <c r="Y206" s="53"/>
    </row>
    <row r="207" spans="1:25" ht="39.75" customHeight="1" thickTop="1" thickBot="1" x14ac:dyDescent="0.3">
      <c r="A207" s="216"/>
      <c r="B207" s="459" t="s">
        <v>53</v>
      </c>
      <c r="C207" s="471" t="s">
        <v>504</v>
      </c>
      <c r="D207" s="813" t="s">
        <v>505</v>
      </c>
      <c r="E207" s="814"/>
      <c r="F207" s="602" t="s">
        <v>301</v>
      </c>
      <c r="G207" s="470">
        <v>0</v>
      </c>
      <c r="H207" s="559">
        <v>1</v>
      </c>
      <c r="I207" s="559">
        <v>0</v>
      </c>
      <c r="J207" s="559">
        <v>0</v>
      </c>
      <c r="K207" s="559">
        <v>0</v>
      </c>
      <c r="L207" s="470">
        <f>SUM(H207:K207)</f>
        <v>1</v>
      </c>
      <c r="M207" s="462" t="s">
        <v>32</v>
      </c>
      <c r="N207" s="559"/>
      <c r="O207" s="479">
        <f t="shared" si="12"/>
        <v>0</v>
      </c>
      <c r="P207" s="415"/>
      <c r="Q207" s="120"/>
      <c r="R207" s="53"/>
      <c r="S207" s="124"/>
      <c r="T207" s="124"/>
      <c r="U207" s="124"/>
      <c r="V207" s="124"/>
      <c r="W207" s="125"/>
      <c r="X207" s="53"/>
      <c r="Y207" s="53"/>
    </row>
    <row r="208" spans="1:25" ht="51" customHeight="1" thickTop="1" thickBot="1" x14ac:dyDescent="0.3">
      <c r="A208" s="216"/>
      <c r="B208" s="459" t="s">
        <v>56</v>
      </c>
      <c r="C208" s="471" t="s">
        <v>506</v>
      </c>
      <c r="D208" s="813" t="s">
        <v>507</v>
      </c>
      <c r="E208" s="814"/>
      <c r="F208" s="602" t="s">
        <v>460</v>
      </c>
      <c r="G208" s="470">
        <v>0</v>
      </c>
      <c r="H208" s="560">
        <v>1</v>
      </c>
      <c r="I208" s="560">
        <v>1</v>
      </c>
      <c r="J208" s="560">
        <v>1</v>
      </c>
      <c r="K208" s="560">
        <v>1</v>
      </c>
      <c r="L208" s="472">
        <f>K208</f>
        <v>1</v>
      </c>
      <c r="M208" s="462" t="s">
        <v>45</v>
      </c>
      <c r="N208" s="559"/>
      <c r="O208" s="479">
        <f t="shared" si="12"/>
        <v>0</v>
      </c>
      <c r="P208" s="415"/>
      <c r="Q208" s="120"/>
      <c r="R208" s="53"/>
      <c r="S208" s="124"/>
      <c r="T208" s="124"/>
      <c r="U208" s="124"/>
      <c r="V208" s="124"/>
      <c r="W208" s="125"/>
      <c r="X208" s="53"/>
      <c r="Y208" s="53"/>
    </row>
    <row r="209" spans="1:25" ht="39" customHeight="1" thickTop="1" thickBot="1" x14ac:dyDescent="0.3">
      <c r="A209" s="216"/>
      <c r="B209" s="459" t="s">
        <v>59</v>
      </c>
      <c r="C209" s="471" t="s">
        <v>508</v>
      </c>
      <c r="D209" s="813" t="s">
        <v>509</v>
      </c>
      <c r="E209" s="814"/>
      <c r="F209" s="602" t="s">
        <v>460</v>
      </c>
      <c r="G209" s="470">
        <v>0</v>
      </c>
      <c r="H209" s="560">
        <v>0.15</v>
      </c>
      <c r="I209" s="560">
        <v>0.45</v>
      </c>
      <c r="J209" s="560">
        <v>0.7</v>
      </c>
      <c r="K209" s="560">
        <v>1</v>
      </c>
      <c r="L209" s="472">
        <f>K209</f>
        <v>1</v>
      </c>
      <c r="M209" s="462" t="s">
        <v>45</v>
      </c>
      <c r="N209" s="559"/>
      <c r="O209" s="479">
        <f t="shared" si="12"/>
        <v>0</v>
      </c>
      <c r="P209" s="415"/>
      <c r="Q209" s="120"/>
      <c r="R209" s="53"/>
      <c r="S209" s="124"/>
      <c r="T209" s="124"/>
      <c r="U209" s="124"/>
      <c r="V209" s="124"/>
      <c r="W209" s="125"/>
      <c r="X209" s="53"/>
      <c r="Y209" s="53"/>
    </row>
    <row r="210" spans="1:25" ht="39" customHeight="1" thickTop="1" thickBot="1" x14ac:dyDescent="0.3">
      <c r="A210" s="107"/>
      <c r="B210" s="459" t="s">
        <v>62</v>
      </c>
      <c r="C210" s="460" t="s">
        <v>510</v>
      </c>
      <c r="D210" s="820" t="s">
        <v>511</v>
      </c>
      <c r="E210" s="821"/>
      <c r="F210" s="602" t="s">
        <v>460</v>
      </c>
      <c r="G210" s="465">
        <v>0</v>
      </c>
      <c r="H210" s="503">
        <v>0.15</v>
      </c>
      <c r="I210" s="503">
        <v>0.45</v>
      </c>
      <c r="J210" s="503">
        <v>0.7</v>
      </c>
      <c r="K210" s="503">
        <v>1</v>
      </c>
      <c r="L210" s="472">
        <f>K210</f>
        <v>1</v>
      </c>
      <c r="M210" s="462" t="s">
        <v>45</v>
      </c>
      <c r="N210" s="504"/>
      <c r="O210" s="479">
        <f t="shared" si="12"/>
        <v>0</v>
      </c>
      <c r="P210" s="417"/>
      <c r="Q210" s="111"/>
      <c r="R210" s="107"/>
      <c r="S210" s="112"/>
      <c r="T210" s="112"/>
      <c r="U210" s="112"/>
      <c r="V210" s="112"/>
      <c r="W210" s="114"/>
      <c r="X210" s="107"/>
      <c r="Y210" s="53"/>
    </row>
    <row r="211" spans="1:25" ht="30" customHeight="1" thickTop="1" thickBot="1" x14ac:dyDescent="0.3">
      <c r="A211" s="107"/>
      <c r="B211" s="459" t="s">
        <v>65</v>
      </c>
      <c r="C211" s="460" t="s">
        <v>512</v>
      </c>
      <c r="D211" s="820" t="s">
        <v>513</v>
      </c>
      <c r="E211" s="821"/>
      <c r="F211" s="602" t="s">
        <v>357</v>
      </c>
      <c r="G211" s="465">
        <v>0</v>
      </c>
      <c r="H211" s="504">
        <v>2</v>
      </c>
      <c r="I211" s="504">
        <v>0</v>
      </c>
      <c r="J211" s="504">
        <v>0</v>
      </c>
      <c r="K211" s="504">
        <v>0</v>
      </c>
      <c r="L211" s="465">
        <f>SUBTOTAL(9,H211:K211)</f>
        <v>2</v>
      </c>
      <c r="M211" s="462" t="s">
        <v>32</v>
      </c>
      <c r="N211" s="504"/>
      <c r="O211" s="479">
        <f t="shared" si="12"/>
        <v>0</v>
      </c>
      <c r="P211" s="415"/>
      <c r="Q211" s="125"/>
      <c r="R211" s="53"/>
      <c r="S211" s="125"/>
      <c r="T211" s="124"/>
      <c r="U211" s="124"/>
      <c r="V211" s="124"/>
      <c r="W211" s="145"/>
      <c r="X211" s="53"/>
      <c r="Y211" s="53"/>
    </row>
    <row r="212" spans="1:25" ht="36" customHeight="1" thickTop="1" thickBot="1" x14ac:dyDescent="0.3">
      <c r="A212" s="107"/>
      <c r="B212" s="459" t="s">
        <v>99</v>
      </c>
      <c r="C212" s="460" t="s">
        <v>514</v>
      </c>
      <c r="D212" s="820" t="s">
        <v>515</v>
      </c>
      <c r="E212" s="821"/>
      <c r="F212" s="602" t="s">
        <v>460</v>
      </c>
      <c r="G212" s="468">
        <v>0</v>
      </c>
      <c r="H212" s="503">
        <v>0.15</v>
      </c>
      <c r="I212" s="503">
        <v>0.45</v>
      </c>
      <c r="J212" s="503">
        <v>0.7</v>
      </c>
      <c r="K212" s="503">
        <v>1</v>
      </c>
      <c r="L212" s="472">
        <f>K212</f>
        <v>1</v>
      </c>
      <c r="M212" s="462" t="s">
        <v>45</v>
      </c>
      <c r="N212" s="504"/>
      <c r="O212" s="479">
        <f t="shared" si="12"/>
        <v>0</v>
      </c>
      <c r="P212" s="415"/>
      <c r="Q212" s="125"/>
      <c r="R212" s="53"/>
      <c r="S212" s="125"/>
      <c r="T212" s="124"/>
      <c r="U212" s="124"/>
      <c r="V212" s="124"/>
      <c r="W212" s="145"/>
      <c r="X212" s="53"/>
      <c r="Y212" s="53"/>
    </row>
    <row r="213" spans="1:25" ht="29.25" customHeight="1" thickTop="1" thickBot="1" x14ac:dyDescent="0.3">
      <c r="A213" s="107"/>
      <c r="B213" s="459" t="s">
        <v>66</v>
      </c>
      <c r="C213" s="460" t="s">
        <v>516</v>
      </c>
      <c r="D213" s="820" t="s">
        <v>517</v>
      </c>
      <c r="E213" s="821"/>
      <c r="F213" s="602" t="s">
        <v>460</v>
      </c>
      <c r="G213" s="465">
        <v>0</v>
      </c>
      <c r="H213" s="504">
        <v>1</v>
      </c>
      <c r="I213" s="504">
        <v>0</v>
      </c>
      <c r="J213" s="504">
        <v>0</v>
      </c>
      <c r="K213" s="504">
        <v>0</v>
      </c>
      <c r="L213" s="465">
        <f>SUBTOTAL(9,H213:K213)</f>
        <v>1</v>
      </c>
      <c r="M213" s="462" t="s">
        <v>32</v>
      </c>
      <c r="N213" s="504"/>
      <c r="O213" s="479">
        <f t="shared" si="12"/>
        <v>0</v>
      </c>
      <c r="P213" s="415"/>
      <c r="Q213" s="125"/>
      <c r="R213" s="53"/>
      <c r="S213" s="125"/>
      <c r="T213" s="124"/>
      <c r="U213" s="124"/>
      <c r="V213" s="124"/>
      <c r="W213" s="145"/>
      <c r="X213" s="53"/>
      <c r="Y213" s="53"/>
    </row>
    <row r="214" spans="1:25" ht="42.75" customHeight="1" thickTop="1" thickBot="1" x14ac:dyDescent="0.3">
      <c r="A214" s="107"/>
      <c r="B214" s="459" t="s">
        <v>69</v>
      </c>
      <c r="C214" s="460" t="s">
        <v>518</v>
      </c>
      <c r="D214" s="820" t="s">
        <v>519</v>
      </c>
      <c r="E214" s="821"/>
      <c r="F214" s="602" t="s">
        <v>427</v>
      </c>
      <c r="G214" s="468">
        <v>0</v>
      </c>
      <c r="H214" s="503">
        <v>0</v>
      </c>
      <c r="I214" s="503">
        <v>0.73499999999999999</v>
      </c>
      <c r="J214" s="503">
        <f>+I214+13.3%</f>
        <v>0.86799999999999999</v>
      </c>
      <c r="K214" s="503">
        <v>1</v>
      </c>
      <c r="L214" s="472">
        <v>1</v>
      </c>
      <c r="M214" s="462" t="s">
        <v>45</v>
      </c>
      <c r="N214" s="504"/>
      <c r="O214" s="479"/>
      <c r="P214" s="415"/>
      <c r="Q214" s="125"/>
      <c r="R214" s="53"/>
      <c r="S214" s="125"/>
      <c r="T214" s="124"/>
      <c r="U214" s="124"/>
      <c r="V214" s="124"/>
      <c r="W214" s="145"/>
      <c r="X214" s="53"/>
      <c r="Y214" s="53"/>
    </row>
    <row r="215" spans="1:25" ht="33" customHeight="1" thickTop="1" thickBot="1" x14ac:dyDescent="0.3">
      <c r="A215" s="107"/>
      <c r="B215" s="459" t="s">
        <v>72</v>
      </c>
      <c r="C215" s="460" t="s">
        <v>520</v>
      </c>
      <c r="D215" s="820" t="s">
        <v>521</v>
      </c>
      <c r="E215" s="821"/>
      <c r="F215" s="602" t="s">
        <v>427</v>
      </c>
      <c r="G215" s="468">
        <v>0.6</v>
      </c>
      <c r="H215" s="503">
        <v>0.7</v>
      </c>
      <c r="I215" s="503">
        <v>0.8</v>
      </c>
      <c r="J215" s="503">
        <v>0.9</v>
      </c>
      <c r="K215" s="503">
        <v>1</v>
      </c>
      <c r="L215" s="472">
        <f>K215</f>
        <v>1</v>
      </c>
      <c r="M215" s="462" t="s">
        <v>45</v>
      </c>
      <c r="N215" s="504"/>
      <c r="O215" s="479">
        <f t="shared" ref="O215:O226" si="13">+N215/L215</f>
        <v>0</v>
      </c>
      <c r="P215" s="415"/>
      <c r="Q215" s="125"/>
      <c r="R215" s="53"/>
      <c r="S215" s="125"/>
      <c r="T215" s="124"/>
      <c r="U215" s="124"/>
      <c r="V215" s="124"/>
      <c r="W215" s="145"/>
      <c r="X215" s="53"/>
      <c r="Y215" s="53"/>
    </row>
    <row r="216" spans="1:25" ht="48" customHeight="1" thickTop="1" thickBot="1" x14ac:dyDescent="0.3">
      <c r="A216" s="107"/>
      <c r="B216" s="459" t="s">
        <v>75</v>
      </c>
      <c r="C216" s="460" t="s">
        <v>523</v>
      </c>
      <c r="D216" s="820" t="s">
        <v>524</v>
      </c>
      <c r="E216" s="821"/>
      <c r="F216" s="602" t="s">
        <v>460</v>
      </c>
      <c r="G216" s="465">
        <v>0</v>
      </c>
      <c r="H216" s="504">
        <v>1</v>
      </c>
      <c r="I216" s="506">
        <v>0</v>
      </c>
      <c r="J216" s="506">
        <v>0</v>
      </c>
      <c r="K216" s="506">
        <v>0</v>
      </c>
      <c r="L216" s="465">
        <f>SUBTOTAL(9,H216:K216)</f>
        <v>1</v>
      </c>
      <c r="M216" s="462" t="s">
        <v>32</v>
      </c>
      <c r="N216" s="504"/>
      <c r="O216" s="479">
        <f t="shared" si="13"/>
        <v>0</v>
      </c>
      <c r="P216" s="415"/>
      <c r="Q216" s="125"/>
      <c r="R216" s="53"/>
      <c r="S216" s="125"/>
      <c r="T216" s="124"/>
      <c r="U216" s="124"/>
      <c r="V216" s="124"/>
      <c r="W216" s="145"/>
      <c r="X216" s="53"/>
      <c r="Y216" s="53"/>
    </row>
    <row r="217" spans="1:25" ht="30" customHeight="1" thickTop="1" thickBot="1" x14ac:dyDescent="0.3">
      <c r="A217" s="53"/>
      <c r="B217" s="459" t="s">
        <v>78</v>
      </c>
      <c r="C217" s="460" t="s">
        <v>525</v>
      </c>
      <c r="D217" s="839" t="s">
        <v>526</v>
      </c>
      <c r="E217" s="814"/>
      <c r="F217" s="602" t="s">
        <v>527</v>
      </c>
      <c r="G217" s="470">
        <v>0</v>
      </c>
      <c r="H217" s="559">
        <v>3</v>
      </c>
      <c r="I217" s="559">
        <v>6</v>
      </c>
      <c r="J217" s="559">
        <v>9</v>
      </c>
      <c r="K217" s="559">
        <v>12</v>
      </c>
      <c r="L217" s="470">
        <v>12</v>
      </c>
      <c r="M217" s="462" t="s">
        <v>32</v>
      </c>
      <c r="N217" s="559"/>
      <c r="O217" s="479">
        <f t="shared" si="13"/>
        <v>0</v>
      </c>
      <c r="P217" s="423"/>
      <c r="Q217" s="125"/>
      <c r="R217" s="53"/>
      <c r="S217" s="124"/>
      <c r="T217" s="124"/>
      <c r="U217" s="124"/>
      <c r="V217" s="124"/>
      <c r="W217" s="125"/>
      <c r="X217" s="53"/>
      <c r="Y217" s="53"/>
    </row>
    <row r="218" spans="1:25" ht="39.75" customHeight="1" thickTop="1" thickBot="1" x14ac:dyDescent="0.3">
      <c r="A218" s="53"/>
      <c r="B218" s="833" t="s">
        <v>528</v>
      </c>
      <c r="C218" s="453" t="s">
        <v>529</v>
      </c>
      <c r="D218" s="833" t="s">
        <v>530</v>
      </c>
      <c r="E218" s="478" t="s">
        <v>531</v>
      </c>
      <c r="F218" s="604" t="s">
        <v>427</v>
      </c>
      <c r="G218" s="536">
        <v>0.93320000000000003</v>
      </c>
      <c r="H218" s="577">
        <v>0.94</v>
      </c>
      <c r="I218" s="577">
        <v>0.95</v>
      </c>
      <c r="J218" s="577">
        <v>0.95</v>
      </c>
      <c r="K218" s="577">
        <v>0.96</v>
      </c>
      <c r="L218" s="526">
        <f>K218</f>
        <v>0.96</v>
      </c>
      <c r="M218" s="457" t="s">
        <v>45</v>
      </c>
      <c r="N218" s="457"/>
      <c r="O218" s="458">
        <f t="shared" si="13"/>
        <v>0</v>
      </c>
      <c r="P218" s="415"/>
      <c r="Q218" s="120"/>
      <c r="R218" s="53"/>
      <c r="S218" s="57"/>
      <c r="T218" s="57"/>
      <c r="U218" s="57"/>
      <c r="V218" s="57"/>
      <c r="W218" s="57"/>
      <c r="X218" s="53"/>
      <c r="Y218" s="53"/>
    </row>
    <row r="219" spans="1:25" ht="36.75" customHeight="1" thickTop="1" thickBot="1" x14ac:dyDescent="0.3">
      <c r="A219" s="53"/>
      <c r="B219" s="833"/>
      <c r="C219" s="453" t="s">
        <v>532</v>
      </c>
      <c r="D219" s="833"/>
      <c r="E219" s="481" t="s">
        <v>918</v>
      </c>
      <c r="F219" s="486" t="s">
        <v>460</v>
      </c>
      <c r="G219" s="534">
        <v>0.89529999999999998</v>
      </c>
      <c r="H219" s="555">
        <v>1</v>
      </c>
      <c r="I219" s="555">
        <v>1</v>
      </c>
      <c r="J219" s="555">
        <v>1</v>
      </c>
      <c r="K219" s="555">
        <v>1</v>
      </c>
      <c r="L219" s="526">
        <f>K219</f>
        <v>1</v>
      </c>
      <c r="M219" s="457" t="s">
        <v>45</v>
      </c>
      <c r="N219" s="457"/>
      <c r="O219" s="458">
        <f t="shared" si="13"/>
        <v>0</v>
      </c>
      <c r="P219" s="415"/>
      <c r="Q219" s="120"/>
      <c r="R219" s="53"/>
      <c r="S219" s="57"/>
      <c r="T219" s="57"/>
      <c r="U219" s="57"/>
      <c r="V219" s="57"/>
      <c r="W219" s="57"/>
      <c r="X219" s="53"/>
      <c r="Y219" s="53"/>
    </row>
    <row r="220" spans="1:25" s="214" customFormat="1" ht="33" customHeight="1" thickTop="1" thickBot="1" x14ac:dyDescent="0.3">
      <c r="A220" s="322"/>
      <c r="B220" s="467" t="s">
        <v>36</v>
      </c>
      <c r="C220" s="507" t="s">
        <v>534</v>
      </c>
      <c r="D220" s="813" t="s">
        <v>535</v>
      </c>
      <c r="E220" s="842"/>
      <c r="F220" s="602" t="s">
        <v>427</v>
      </c>
      <c r="G220" s="508">
        <v>1</v>
      </c>
      <c r="H220" s="509">
        <v>1</v>
      </c>
      <c r="I220" s="509">
        <v>1</v>
      </c>
      <c r="J220" s="509">
        <v>1</v>
      </c>
      <c r="K220" s="509">
        <v>1</v>
      </c>
      <c r="L220" s="508">
        <v>1</v>
      </c>
      <c r="M220" s="510" t="s">
        <v>32</v>
      </c>
      <c r="N220" s="509"/>
      <c r="O220" s="511">
        <f t="shared" si="13"/>
        <v>0</v>
      </c>
      <c r="P220" s="415"/>
      <c r="Q220" s="303"/>
      <c r="S220" s="329"/>
      <c r="T220" s="329"/>
      <c r="U220" s="329"/>
      <c r="V220" s="329"/>
      <c r="W220" s="330"/>
    </row>
    <row r="221" spans="1:25" s="214" customFormat="1" ht="33" customHeight="1" thickTop="1" thickBot="1" x14ac:dyDescent="0.3">
      <c r="A221" s="322"/>
      <c r="B221" s="467" t="s">
        <v>50</v>
      </c>
      <c r="C221" s="507" t="s">
        <v>536</v>
      </c>
      <c r="D221" s="813" t="s">
        <v>537</v>
      </c>
      <c r="E221" s="842"/>
      <c r="F221" s="602" t="s">
        <v>427</v>
      </c>
      <c r="G221" s="512">
        <v>1</v>
      </c>
      <c r="H221" s="578">
        <v>1</v>
      </c>
      <c r="I221" s="578">
        <v>1</v>
      </c>
      <c r="J221" s="578">
        <v>1</v>
      </c>
      <c r="K221" s="578">
        <v>1</v>
      </c>
      <c r="L221" s="512">
        <v>1</v>
      </c>
      <c r="M221" s="510" t="s">
        <v>45</v>
      </c>
      <c r="N221" s="509"/>
      <c r="O221" s="511">
        <f t="shared" si="13"/>
        <v>0</v>
      </c>
      <c r="P221" s="423"/>
      <c r="Q221" s="330"/>
      <c r="S221" s="329"/>
      <c r="T221" s="329"/>
      <c r="U221" s="329"/>
      <c r="V221" s="329"/>
      <c r="W221" s="330"/>
    </row>
    <row r="222" spans="1:25" s="214" customFormat="1" ht="36.75" customHeight="1" thickTop="1" thickBot="1" x14ac:dyDescent="0.3">
      <c r="A222" s="322"/>
      <c r="B222" s="467" t="s">
        <v>56</v>
      </c>
      <c r="C222" s="507" t="s">
        <v>538</v>
      </c>
      <c r="D222" s="813" t="s">
        <v>539</v>
      </c>
      <c r="E222" s="842"/>
      <c r="F222" s="602" t="s">
        <v>460</v>
      </c>
      <c r="G222" s="508">
        <v>1</v>
      </c>
      <c r="H222" s="509">
        <v>1</v>
      </c>
      <c r="I222" s="509">
        <v>1</v>
      </c>
      <c r="J222" s="509">
        <v>1</v>
      </c>
      <c r="K222" s="509">
        <v>1</v>
      </c>
      <c r="L222" s="508">
        <v>1</v>
      </c>
      <c r="M222" s="510" t="s">
        <v>32</v>
      </c>
      <c r="N222" s="509"/>
      <c r="O222" s="511">
        <f t="shared" si="13"/>
        <v>0</v>
      </c>
      <c r="P222" s="415"/>
      <c r="Q222" s="303"/>
      <c r="S222" s="329"/>
      <c r="T222" s="329"/>
      <c r="U222" s="329"/>
      <c r="V222" s="329"/>
      <c r="W222" s="330"/>
    </row>
    <row r="223" spans="1:25" s="214" customFormat="1" ht="36" customHeight="1" thickTop="1" thickBot="1" x14ac:dyDescent="0.3">
      <c r="A223" s="333"/>
      <c r="B223" s="480" t="s">
        <v>53</v>
      </c>
      <c r="C223" s="507" t="s">
        <v>540</v>
      </c>
      <c r="D223" s="813" t="s">
        <v>541</v>
      </c>
      <c r="E223" s="842"/>
      <c r="F223" s="602" t="s">
        <v>427</v>
      </c>
      <c r="G223" s="513">
        <v>0</v>
      </c>
      <c r="H223" s="579">
        <v>2</v>
      </c>
      <c r="I223" s="579">
        <v>2</v>
      </c>
      <c r="J223" s="579">
        <v>2</v>
      </c>
      <c r="K223" s="579">
        <v>2</v>
      </c>
      <c r="L223" s="513">
        <f>SUM(H223:K223)</f>
        <v>8</v>
      </c>
      <c r="M223" s="510" t="s">
        <v>32</v>
      </c>
      <c r="N223" s="579"/>
      <c r="O223" s="511">
        <f t="shared" si="13"/>
        <v>0</v>
      </c>
      <c r="P223" s="415"/>
      <c r="Q223" s="303"/>
      <c r="S223" s="329"/>
      <c r="T223" s="329"/>
      <c r="U223" s="329"/>
      <c r="V223" s="329"/>
      <c r="W223" s="330"/>
    </row>
    <row r="224" spans="1:25" s="214" customFormat="1" ht="32.25" customHeight="1" thickTop="1" thickBot="1" x14ac:dyDescent="0.3">
      <c r="A224" s="322"/>
      <c r="B224" s="467" t="s">
        <v>33</v>
      </c>
      <c r="C224" s="507" t="s">
        <v>542</v>
      </c>
      <c r="D224" s="813" t="s">
        <v>543</v>
      </c>
      <c r="E224" s="842"/>
      <c r="F224" s="602" t="s">
        <v>460</v>
      </c>
      <c r="G224" s="508">
        <v>1</v>
      </c>
      <c r="H224" s="509">
        <v>1</v>
      </c>
      <c r="I224" s="509">
        <v>1</v>
      </c>
      <c r="J224" s="509">
        <v>1</v>
      </c>
      <c r="K224" s="509">
        <v>1</v>
      </c>
      <c r="L224" s="508">
        <v>1</v>
      </c>
      <c r="M224" s="510" t="s">
        <v>32</v>
      </c>
      <c r="N224" s="509"/>
      <c r="O224" s="511">
        <f t="shared" si="13"/>
        <v>0</v>
      </c>
      <c r="P224" s="415"/>
      <c r="Q224" s="303"/>
      <c r="S224" s="329"/>
      <c r="T224" s="329"/>
      <c r="U224" s="329"/>
      <c r="V224" s="329"/>
      <c r="W224" s="330"/>
    </row>
    <row r="225" spans="1:25" s="214" customFormat="1" ht="33" customHeight="1" thickTop="1" thickBot="1" x14ac:dyDescent="0.3">
      <c r="A225" s="322"/>
      <c r="B225" s="467" t="s">
        <v>59</v>
      </c>
      <c r="C225" s="507" t="s">
        <v>544</v>
      </c>
      <c r="D225" s="813" t="s">
        <v>545</v>
      </c>
      <c r="E225" s="842"/>
      <c r="F225" s="602" t="s">
        <v>460</v>
      </c>
      <c r="G225" s="508">
        <v>0</v>
      </c>
      <c r="H225" s="509">
        <v>1</v>
      </c>
      <c r="I225" s="509">
        <v>0</v>
      </c>
      <c r="J225" s="509">
        <v>0</v>
      </c>
      <c r="K225" s="509">
        <v>0</v>
      </c>
      <c r="L225" s="508">
        <f>SUBTOTAL(9,H225:K225)</f>
        <v>1</v>
      </c>
      <c r="M225" s="510" t="s">
        <v>32</v>
      </c>
      <c r="N225" s="509"/>
      <c r="O225" s="511">
        <f t="shared" si="13"/>
        <v>0</v>
      </c>
      <c r="P225" s="415"/>
      <c r="Q225" s="330"/>
      <c r="S225" s="330"/>
      <c r="T225" s="329"/>
      <c r="U225" s="329"/>
      <c r="V225" s="329"/>
      <c r="W225" s="337"/>
    </row>
    <row r="226" spans="1:25" s="214" customFormat="1" ht="30.75" customHeight="1" thickTop="1" thickBot="1" x14ac:dyDescent="0.3">
      <c r="A226" s="333"/>
      <c r="B226" s="480" t="s">
        <v>62</v>
      </c>
      <c r="C226" s="507" t="s">
        <v>546</v>
      </c>
      <c r="D226" s="813" t="s">
        <v>547</v>
      </c>
      <c r="E226" s="842"/>
      <c r="F226" s="602" t="s">
        <v>460</v>
      </c>
      <c r="G226" s="513">
        <v>0</v>
      </c>
      <c r="H226" s="579">
        <v>0</v>
      </c>
      <c r="I226" s="579">
        <v>1</v>
      </c>
      <c r="J226" s="579">
        <v>0</v>
      </c>
      <c r="K226" s="579">
        <v>0</v>
      </c>
      <c r="L226" s="513">
        <f>SUBTOTAL(9,H226:K226)</f>
        <v>1</v>
      </c>
      <c r="M226" s="510" t="s">
        <v>32</v>
      </c>
      <c r="N226" s="579"/>
      <c r="O226" s="511">
        <f t="shared" si="13"/>
        <v>0</v>
      </c>
      <c r="P226" s="423"/>
      <c r="Q226" s="330"/>
      <c r="S226" s="329"/>
      <c r="T226" s="329"/>
      <c r="U226" s="329"/>
      <c r="V226" s="329"/>
      <c r="W226" s="330"/>
    </row>
    <row r="227" spans="1:25" s="214" customFormat="1" ht="61.5" customHeight="1" thickTop="1" thickBot="1" x14ac:dyDescent="0.3">
      <c r="B227" s="485" t="s">
        <v>548</v>
      </c>
      <c r="C227" s="448" t="s">
        <v>549</v>
      </c>
      <c r="D227" s="832" t="s">
        <v>550</v>
      </c>
      <c r="E227" s="843"/>
      <c r="F227" s="485" t="s">
        <v>551</v>
      </c>
      <c r="G227" s="547"/>
      <c r="H227" s="548"/>
      <c r="I227" s="548"/>
      <c r="J227" s="548"/>
      <c r="K227" s="548"/>
      <c r="L227" s="547"/>
      <c r="M227" s="548"/>
      <c r="N227" s="548"/>
      <c r="O227" s="549"/>
      <c r="P227" s="415"/>
      <c r="Q227" s="251"/>
      <c r="S227" s="194"/>
      <c r="T227" s="194"/>
      <c r="U227" s="194"/>
      <c r="V227" s="194"/>
      <c r="W227" s="194"/>
    </row>
    <row r="228" spans="1:25" s="214" customFormat="1" ht="36.75" customHeight="1" thickTop="1" thickBot="1" x14ac:dyDescent="0.3">
      <c r="B228" s="830" t="s">
        <v>552</v>
      </c>
      <c r="C228" s="453" t="s">
        <v>553</v>
      </c>
      <c r="D228" s="830" t="s">
        <v>554</v>
      </c>
      <c r="E228" s="481" t="s">
        <v>555</v>
      </c>
      <c r="F228" s="486" t="s">
        <v>127</v>
      </c>
      <c r="G228" s="537">
        <v>0.46</v>
      </c>
      <c r="H228" s="580">
        <v>0.55000000000000004</v>
      </c>
      <c r="I228" s="580">
        <v>0.6</v>
      </c>
      <c r="J228" s="580">
        <v>0.65</v>
      </c>
      <c r="K228" s="580">
        <v>0.7</v>
      </c>
      <c r="L228" s="537">
        <f>K228</f>
        <v>0.7</v>
      </c>
      <c r="M228" s="538" t="s">
        <v>45</v>
      </c>
      <c r="N228" s="538"/>
      <c r="O228" s="539">
        <f t="shared" ref="O228:O246" si="14">+N228/L228</f>
        <v>0</v>
      </c>
      <c r="P228" s="415"/>
      <c r="Q228" s="303"/>
      <c r="S228" s="194"/>
      <c r="T228" s="194"/>
      <c r="U228" s="194"/>
      <c r="V228" s="194"/>
      <c r="W228" s="194"/>
    </row>
    <row r="229" spans="1:25" s="214" customFormat="1" ht="44.25" customHeight="1" thickTop="1" thickBot="1" x14ac:dyDescent="0.3">
      <c r="B229" s="830"/>
      <c r="C229" s="453" t="s">
        <v>556</v>
      </c>
      <c r="D229" s="830"/>
      <c r="E229" s="514" t="s">
        <v>557</v>
      </c>
      <c r="F229" s="607" t="s">
        <v>558</v>
      </c>
      <c r="G229" s="537">
        <v>0.83</v>
      </c>
      <c r="H229" s="580">
        <v>0.85</v>
      </c>
      <c r="I229" s="580">
        <v>0.88</v>
      </c>
      <c r="J229" s="580">
        <v>0.91</v>
      </c>
      <c r="K229" s="580">
        <v>0.94</v>
      </c>
      <c r="L229" s="537">
        <f>K229</f>
        <v>0.94</v>
      </c>
      <c r="M229" s="538" t="s">
        <v>45</v>
      </c>
      <c r="N229" s="538"/>
      <c r="O229" s="539">
        <f t="shared" si="14"/>
        <v>0</v>
      </c>
      <c r="P229" s="415"/>
      <c r="Q229" s="303"/>
      <c r="S229" s="194"/>
      <c r="T229" s="194"/>
      <c r="U229" s="194"/>
      <c r="V229" s="194"/>
      <c r="W229" s="194"/>
    </row>
    <row r="230" spans="1:25" s="214" customFormat="1" ht="38.25" customHeight="1" thickTop="1" thickBot="1" x14ac:dyDescent="0.3">
      <c r="A230" s="344"/>
      <c r="B230" s="515" t="s">
        <v>33</v>
      </c>
      <c r="C230" s="611" t="s">
        <v>559</v>
      </c>
      <c r="D230" s="825" t="s">
        <v>560</v>
      </c>
      <c r="E230" s="846"/>
      <c r="F230" s="602" t="s">
        <v>127</v>
      </c>
      <c r="G230" s="512">
        <v>0.9</v>
      </c>
      <c r="H230" s="581">
        <v>0.9</v>
      </c>
      <c r="I230" s="581">
        <v>0.92</v>
      </c>
      <c r="J230" s="581">
        <v>0.93</v>
      </c>
      <c r="K230" s="581">
        <v>0.95</v>
      </c>
      <c r="L230" s="512">
        <f>K230</f>
        <v>0.95</v>
      </c>
      <c r="M230" s="510" t="s">
        <v>45</v>
      </c>
      <c r="N230" s="582"/>
      <c r="O230" s="511">
        <f t="shared" si="14"/>
        <v>0</v>
      </c>
      <c r="P230" s="423"/>
      <c r="Q230" s="330"/>
      <c r="S230" s="329"/>
      <c r="T230" s="329"/>
      <c r="U230" s="329"/>
      <c r="V230" s="329"/>
      <c r="W230" s="330"/>
    </row>
    <row r="231" spans="1:25" s="214" customFormat="1" ht="43.5" customHeight="1" thickTop="1" thickBot="1" x14ac:dyDescent="0.3">
      <c r="A231" s="322"/>
      <c r="B231" s="517" t="s">
        <v>36</v>
      </c>
      <c r="C231" s="516" t="s">
        <v>561</v>
      </c>
      <c r="D231" s="825" t="s">
        <v>562</v>
      </c>
      <c r="E231" s="846"/>
      <c r="F231" s="602" t="s">
        <v>127</v>
      </c>
      <c r="G231" s="508">
        <v>0</v>
      </c>
      <c r="H231" s="581">
        <v>0</v>
      </c>
      <c r="I231" s="581">
        <v>1</v>
      </c>
      <c r="J231" s="581">
        <v>1</v>
      </c>
      <c r="K231" s="581">
        <v>1</v>
      </c>
      <c r="L231" s="512">
        <f>K231</f>
        <v>1</v>
      </c>
      <c r="M231" s="510" t="s">
        <v>45</v>
      </c>
      <c r="N231" s="509"/>
      <c r="O231" s="511">
        <f t="shared" si="14"/>
        <v>0</v>
      </c>
      <c r="P231" s="417"/>
      <c r="Q231" s="347"/>
      <c r="R231" s="322"/>
      <c r="S231" s="348"/>
      <c r="T231" s="348"/>
      <c r="U231" s="348"/>
      <c r="V231" s="348"/>
      <c r="W231" s="349"/>
      <c r="X231" s="322"/>
    </row>
    <row r="232" spans="1:25" s="214" customFormat="1" ht="50.25" customHeight="1" thickTop="1" thickBot="1" x14ac:dyDescent="0.3">
      <c r="A232" s="344"/>
      <c r="B232" s="517" t="s">
        <v>50</v>
      </c>
      <c r="C232" s="516" t="s">
        <v>563</v>
      </c>
      <c r="D232" s="847" t="s">
        <v>564</v>
      </c>
      <c r="E232" s="846"/>
      <c r="F232" s="602" t="s">
        <v>127</v>
      </c>
      <c r="G232" s="518">
        <v>114</v>
      </c>
      <c r="H232" s="582">
        <v>130</v>
      </c>
      <c r="I232" s="582">
        <v>140</v>
      </c>
      <c r="J232" s="582">
        <v>150</v>
      </c>
      <c r="K232" s="582">
        <v>160</v>
      </c>
      <c r="L232" s="518">
        <f>SUM(H232:K232)</f>
        <v>580</v>
      </c>
      <c r="M232" s="510" t="s">
        <v>32</v>
      </c>
      <c r="N232" s="582"/>
      <c r="O232" s="511">
        <f t="shared" si="14"/>
        <v>0</v>
      </c>
      <c r="P232" s="423"/>
      <c r="Q232" s="330"/>
      <c r="S232" s="329"/>
      <c r="T232" s="329"/>
      <c r="U232" s="329"/>
      <c r="V232" s="329"/>
      <c r="W232" s="330"/>
    </row>
    <row r="233" spans="1:25" s="214" customFormat="1" ht="30.75" customHeight="1" thickTop="1" thickBot="1" x14ac:dyDescent="0.3">
      <c r="A233" s="322"/>
      <c r="B233" s="517" t="s">
        <v>53</v>
      </c>
      <c r="C233" s="610" t="s">
        <v>565</v>
      </c>
      <c r="D233" s="847" t="s">
        <v>566</v>
      </c>
      <c r="E233" s="846"/>
      <c r="F233" s="602" t="s">
        <v>127</v>
      </c>
      <c r="G233" s="512">
        <v>1</v>
      </c>
      <c r="H233" s="581">
        <v>1</v>
      </c>
      <c r="I233" s="581">
        <v>1</v>
      </c>
      <c r="J233" s="581">
        <v>1</v>
      </c>
      <c r="K233" s="581">
        <v>1</v>
      </c>
      <c r="L233" s="512">
        <f>K233</f>
        <v>1</v>
      </c>
      <c r="M233" s="510" t="s">
        <v>45</v>
      </c>
      <c r="N233" s="509"/>
      <c r="O233" s="511">
        <f t="shared" si="14"/>
        <v>0</v>
      </c>
      <c r="P233" s="417"/>
      <c r="Q233" s="347"/>
      <c r="R233" s="322"/>
      <c r="S233" s="348"/>
      <c r="T233" s="348"/>
      <c r="U233" s="348"/>
      <c r="V233" s="348"/>
      <c r="W233" s="349"/>
      <c r="X233" s="322"/>
    </row>
    <row r="234" spans="1:25" ht="34.5" customHeight="1" thickTop="1" thickBot="1" x14ac:dyDescent="0.3">
      <c r="A234" s="107"/>
      <c r="B234" s="517" t="s">
        <v>56</v>
      </c>
      <c r="C234" s="492" t="s">
        <v>567</v>
      </c>
      <c r="D234" s="847" t="s">
        <v>568</v>
      </c>
      <c r="E234" s="826"/>
      <c r="F234" s="602" t="s">
        <v>127</v>
      </c>
      <c r="G234" s="468">
        <v>0.8</v>
      </c>
      <c r="H234" s="503">
        <v>0.8</v>
      </c>
      <c r="I234" s="503">
        <v>0.83</v>
      </c>
      <c r="J234" s="503">
        <v>0.85</v>
      </c>
      <c r="K234" s="503">
        <v>0.9</v>
      </c>
      <c r="L234" s="468">
        <f>K234</f>
        <v>0.9</v>
      </c>
      <c r="M234" s="462" t="s">
        <v>45</v>
      </c>
      <c r="N234" s="504"/>
      <c r="O234" s="479">
        <f t="shared" si="14"/>
        <v>0</v>
      </c>
      <c r="P234" s="417"/>
      <c r="Q234" s="111"/>
      <c r="R234" s="107"/>
      <c r="S234" s="112"/>
      <c r="T234" s="112"/>
      <c r="U234" s="112"/>
      <c r="V234" s="112"/>
      <c r="W234" s="114"/>
      <c r="X234" s="107"/>
      <c r="Y234" s="53"/>
    </row>
    <row r="235" spans="1:25" ht="35.25" customHeight="1" thickTop="1" thickBot="1" x14ac:dyDescent="0.3">
      <c r="A235" s="107"/>
      <c r="B235" s="517" t="s">
        <v>59</v>
      </c>
      <c r="C235" s="492" t="s">
        <v>569</v>
      </c>
      <c r="D235" s="847" t="s">
        <v>570</v>
      </c>
      <c r="E235" s="826"/>
      <c r="F235" s="602" t="s">
        <v>127</v>
      </c>
      <c r="G235" s="468">
        <v>0.1</v>
      </c>
      <c r="H235" s="503">
        <v>0.1</v>
      </c>
      <c r="I235" s="503">
        <v>0.11</v>
      </c>
      <c r="J235" s="503">
        <v>0.12</v>
      </c>
      <c r="K235" s="503">
        <v>0.15</v>
      </c>
      <c r="L235" s="468">
        <f>K235</f>
        <v>0.15</v>
      </c>
      <c r="M235" s="462" t="s">
        <v>45</v>
      </c>
      <c r="N235" s="504"/>
      <c r="O235" s="479">
        <f t="shared" si="14"/>
        <v>0</v>
      </c>
      <c r="P235" s="417"/>
      <c r="Q235" s="111"/>
      <c r="R235" s="107"/>
      <c r="S235" s="112"/>
      <c r="T235" s="112"/>
      <c r="U235" s="112"/>
      <c r="V235" s="112"/>
      <c r="W235" s="114"/>
      <c r="X235" s="107"/>
      <c r="Y235" s="53"/>
    </row>
    <row r="236" spans="1:25" ht="36.75" customHeight="1" thickTop="1" thickBot="1" x14ac:dyDescent="0.3">
      <c r="A236" s="107"/>
      <c r="B236" s="517" t="s">
        <v>62</v>
      </c>
      <c r="C236" s="492" t="s">
        <v>571</v>
      </c>
      <c r="D236" s="847" t="s">
        <v>572</v>
      </c>
      <c r="E236" s="826"/>
      <c r="F236" s="602" t="s">
        <v>127</v>
      </c>
      <c r="G236" s="465">
        <v>0</v>
      </c>
      <c r="H236" s="504">
        <v>1</v>
      </c>
      <c r="I236" s="504">
        <v>0</v>
      </c>
      <c r="J236" s="504">
        <v>0</v>
      </c>
      <c r="K236" s="504">
        <v>0</v>
      </c>
      <c r="L236" s="465">
        <f>SUM(H236:K236)</f>
        <v>1</v>
      </c>
      <c r="M236" s="462" t="s">
        <v>32</v>
      </c>
      <c r="N236" s="504"/>
      <c r="O236" s="479">
        <f t="shared" si="14"/>
        <v>0</v>
      </c>
      <c r="P236" s="417"/>
      <c r="Q236" s="111"/>
      <c r="R236" s="107"/>
      <c r="S236" s="112"/>
      <c r="T236" s="112"/>
      <c r="U236" s="112"/>
      <c r="V236" s="112"/>
      <c r="W236" s="114"/>
      <c r="X236" s="107"/>
      <c r="Y236" s="53"/>
    </row>
    <row r="237" spans="1:25" ht="52.5" customHeight="1" thickTop="1" thickBot="1" x14ac:dyDescent="0.3">
      <c r="A237" s="107"/>
      <c r="B237" s="517" t="s">
        <v>65</v>
      </c>
      <c r="C237" s="519" t="s">
        <v>573</v>
      </c>
      <c r="D237" s="847" t="s">
        <v>574</v>
      </c>
      <c r="E237" s="826"/>
      <c r="F237" s="602" t="s">
        <v>127</v>
      </c>
      <c r="G237" s="465">
        <v>0</v>
      </c>
      <c r="H237" s="596">
        <v>12</v>
      </c>
      <c r="I237" s="596">
        <v>12</v>
      </c>
      <c r="J237" s="596">
        <v>12</v>
      </c>
      <c r="K237" s="596">
        <v>12</v>
      </c>
      <c r="L237" s="520">
        <f>K237</f>
        <v>12</v>
      </c>
      <c r="M237" s="462" t="s">
        <v>32</v>
      </c>
      <c r="N237" s="504"/>
      <c r="O237" s="479">
        <f t="shared" si="14"/>
        <v>0</v>
      </c>
      <c r="P237" s="417"/>
      <c r="Q237" s="111"/>
      <c r="R237" s="107"/>
      <c r="S237" s="112"/>
      <c r="T237" s="112"/>
      <c r="U237" s="112"/>
      <c r="V237" s="112"/>
      <c r="W237" s="114"/>
      <c r="X237" s="107"/>
      <c r="Y237" s="53"/>
    </row>
    <row r="238" spans="1:25" ht="52.5" customHeight="1" thickTop="1" thickBot="1" x14ac:dyDescent="0.3">
      <c r="A238" s="107"/>
      <c r="B238" s="517" t="s">
        <v>99</v>
      </c>
      <c r="C238" s="519" t="s">
        <v>575</v>
      </c>
      <c r="D238" s="847" t="s">
        <v>576</v>
      </c>
      <c r="E238" s="826"/>
      <c r="F238" s="602" t="s">
        <v>127</v>
      </c>
      <c r="G238" s="465">
        <v>1</v>
      </c>
      <c r="H238" s="504">
        <v>1</v>
      </c>
      <c r="I238" s="504">
        <v>1</v>
      </c>
      <c r="J238" s="504">
        <v>1</v>
      </c>
      <c r="K238" s="504">
        <v>1</v>
      </c>
      <c r="L238" s="465">
        <v>1</v>
      </c>
      <c r="M238" s="462" t="s">
        <v>32</v>
      </c>
      <c r="N238" s="504"/>
      <c r="O238" s="479">
        <f t="shared" si="14"/>
        <v>0</v>
      </c>
      <c r="P238" s="417"/>
      <c r="Q238" s="111"/>
      <c r="R238" s="107"/>
      <c r="S238" s="112"/>
      <c r="T238" s="112"/>
      <c r="U238" s="112"/>
      <c r="V238" s="112"/>
      <c r="W238" s="114"/>
      <c r="X238" s="107"/>
      <c r="Y238" s="53"/>
    </row>
    <row r="239" spans="1:25" ht="34.5" customHeight="1" thickTop="1" thickBot="1" x14ac:dyDescent="0.3">
      <c r="A239" s="107"/>
      <c r="B239" s="517" t="s">
        <v>66</v>
      </c>
      <c r="C239" s="612" t="s">
        <v>577</v>
      </c>
      <c r="D239" s="847" t="s">
        <v>578</v>
      </c>
      <c r="E239" s="826"/>
      <c r="F239" s="602" t="s">
        <v>558</v>
      </c>
      <c r="G239" s="468">
        <v>0.1</v>
      </c>
      <c r="H239" s="503">
        <v>0.9</v>
      </c>
      <c r="I239" s="504">
        <v>0</v>
      </c>
      <c r="J239" s="504">
        <v>0</v>
      </c>
      <c r="K239" s="504">
        <v>0</v>
      </c>
      <c r="L239" s="468">
        <f>SUM(G239:K239)</f>
        <v>1</v>
      </c>
      <c r="M239" s="462" t="s">
        <v>45</v>
      </c>
      <c r="N239" s="504"/>
      <c r="O239" s="479">
        <f t="shared" si="14"/>
        <v>0</v>
      </c>
      <c r="P239" s="426"/>
      <c r="Q239" s="114"/>
      <c r="R239" s="107"/>
      <c r="S239" s="112"/>
      <c r="T239" s="112"/>
      <c r="U239" s="112"/>
      <c r="V239" s="112"/>
      <c r="W239" s="114"/>
      <c r="X239" s="107"/>
      <c r="Y239" s="53"/>
    </row>
    <row r="240" spans="1:25" ht="34.5" customHeight="1" thickTop="1" thickBot="1" x14ac:dyDescent="0.3">
      <c r="A240" s="216"/>
      <c r="B240" s="517" t="s">
        <v>69</v>
      </c>
      <c r="C240" s="612" t="s">
        <v>579</v>
      </c>
      <c r="D240" s="847" t="s">
        <v>580</v>
      </c>
      <c r="E240" s="826"/>
      <c r="F240" s="602" t="s">
        <v>558</v>
      </c>
      <c r="G240" s="470">
        <v>0</v>
      </c>
      <c r="H240" s="560">
        <v>0.75</v>
      </c>
      <c r="I240" s="560">
        <v>0.25</v>
      </c>
      <c r="J240" s="559">
        <v>0</v>
      </c>
      <c r="K240" s="559">
        <v>0</v>
      </c>
      <c r="L240" s="472">
        <f>SUM(H240:K240)</f>
        <v>1</v>
      </c>
      <c r="M240" s="462" t="s">
        <v>45</v>
      </c>
      <c r="N240" s="559"/>
      <c r="O240" s="479">
        <f t="shared" si="14"/>
        <v>0</v>
      </c>
      <c r="P240" s="427"/>
      <c r="Q240" s="106"/>
      <c r="R240" s="98"/>
      <c r="S240" s="104"/>
      <c r="T240" s="104"/>
      <c r="U240" s="104"/>
      <c r="V240" s="104"/>
      <c r="W240" s="106"/>
      <c r="X240" s="98"/>
      <c r="Y240" s="53"/>
    </row>
    <row r="241" spans="1:25" ht="34.5" customHeight="1" thickTop="1" thickBot="1" x14ac:dyDescent="0.3">
      <c r="A241" s="107"/>
      <c r="B241" s="517" t="s">
        <v>72</v>
      </c>
      <c r="C241" s="612" t="s">
        <v>581</v>
      </c>
      <c r="D241" s="847" t="s">
        <v>582</v>
      </c>
      <c r="E241" s="826"/>
      <c r="F241" s="602" t="s">
        <v>558</v>
      </c>
      <c r="G241" s="468">
        <v>1</v>
      </c>
      <c r="H241" s="503">
        <v>1</v>
      </c>
      <c r="I241" s="503">
        <v>1</v>
      </c>
      <c r="J241" s="503">
        <v>1</v>
      </c>
      <c r="K241" s="503">
        <v>1</v>
      </c>
      <c r="L241" s="468">
        <f>K241</f>
        <v>1</v>
      </c>
      <c r="M241" s="462" t="s">
        <v>45</v>
      </c>
      <c r="N241" s="504"/>
      <c r="O241" s="479">
        <f t="shared" si="14"/>
        <v>0</v>
      </c>
      <c r="P241" s="417"/>
      <c r="Q241" s="111"/>
      <c r="R241" s="107"/>
      <c r="S241" s="112"/>
      <c r="T241" s="112"/>
      <c r="U241" s="112"/>
      <c r="V241" s="112"/>
      <c r="W241" s="114"/>
      <c r="X241" s="107"/>
      <c r="Y241" s="53"/>
    </row>
    <row r="242" spans="1:25" ht="39" customHeight="1" thickTop="1" thickBot="1" x14ac:dyDescent="0.3">
      <c r="A242" s="107"/>
      <c r="B242" s="517" t="s">
        <v>75</v>
      </c>
      <c r="C242" s="519" t="s">
        <v>583</v>
      </c>
      <c r="D242" s="837" t="s">
        <v>584</v>
      </c>
      <c r="E242" s="826"/>
      <c r="F242" s="602" t="s">
        <v>127</v>
      </c>
      <c r="G242" s="468">
        <v>1</v>
      </c>
      <c r="H242" s="503">
        <v>1</v>
      </c>
      <c r="I242" s="503">
        <v>1</v>
      </c>
      <c r="J242" s="503">
        <v>1</v>
      </c>
      <c r="K242" s="503">
        <v>1</v>
      </c>
      <c r="L242" s="468">
        <f>K242</f>
        <v>1</v>
      </c>
      <c r="M242" s="462" t="s">
        <v>45</v>
      </c>
      <c r="N242" s="504"/>
      <c r="O242" s="479">
        <f t="shared" si="14"/>
        <v>0</v>
      </c>
      <c r="P242" s="417"/>
      <c r="Q242" s="111"/>
      <c r="R242" s="107"/>
      <c r="S242" s="112"/>
      <c r="T242" s="112"/>
      <c r="U242" s="112"/>
      <c r="V242" s="112"/>
      <c r="W242" s="114"/>
      <c r="X242" s="107"/>
      <c r="Y242" s="53"/>
    </row>
    <row r="243" spans="1:25" ht="64.5" customHeight="1" thickTop="1" thickBot="1" x14ac:dyDescent="0.3">
      <c r="A243" s="107"/>
      <c r="B243" s="517" t="s">
        <v>78</v>
      </c>
      <c r="C243" s="612" t="s">
        <v>585</v>
      </c>
      <c r="D243" s="837" t="s">
        <v>586</v>
      </c>
      <c r="E243" s="826"/>
      <c r="F243" s="602" t="s">
        <v>558</v>
      </c>
      <c r="G243" s="468">
        <v>1</v>
      </c>
      <c r="H243" s="503">
        <v>1</v>
      </c>
      <c r="I243" s="503">
        <v>1</v>
      </c>
      <c r="J243" s="503">
        <v>1</v>
      </c>
      <c r="K243" s="503">
        <v>1</v>
      </c>
      <c r="L243" s="468">
        <f>K243</f>
        <v>1</v>
      </c>
      <c r="M243" s="462" t="s">
        <v>45</v>
      </c>
      <c r="N243" s="504"/>
      <c r="O243" s="479">
        <f t="shared" si="14"/>
        <v>0</v>
      </c>
      <c r="P243" s="417"/>
      <c r="Q243" s="111"/>
      <c r="R243" s="107"/>
      <c r="S243" s="112"/>
      <c r="T243" s="112"/>
      <c r="U243" s="112"/>
      <c r="V243" s="112"/>
      <c r="W243" s="114"/>
      <c r="X243" s="107"/>
      <c r="Y243" s="53"/>
    </row>
    <row r="244" spans="1:25" ht="38.25" customHeight="1" thickTop="1" thickBot="1" x14ac:dyDescent="0.3">
      <c r="A244" s="107"/>
      <c r="B244" s="517" t="s">
        <v>82</v>
      </c>
      <c r="C244" s="612" t="s">
        <v>587</v>
      </c>
      <c r="D244" s="837" t="s">
        <v>588</v>
      </c>
      <c r="E244" s="826"/>
      <c r="F244" s="602" t="s">
        <v>558</v>
      </c>
      <c r="G244" s="468">
        <v>0</v>
      </c>
      <c r="H244" s="503">
        <v>0</v>
      </c>
      <c r="I244" s="503">
        <v>0.5</v>
      </c>
      <c r="J244" s="503">
        <v>0.5</v>
      </c>
      <c r="K244" s="503">
        <v>0</v>
      </c>
      <c r="L244" s="468">
        <f>SUM(H244:K244)</f>
        <v>1</v>
      </c>
      <c r="M244" s="462" t="s">
        <v>45</v>
      </c>
      <c r="N244" s="504"/>
      <c r="O244" s="479">
        <f t="shared" si="14"/>
        <v>0</v>
      </c>
      <c r="P244" s="417"/>
      <c r="Q244" s="111"/>
      <c r="R244" s="107"/>
      <c r="S244" s="112"/>
      <c r="T244" s="112"/>
      <c r="U244" s="112"/>
      <c r="V244" s="112"/>
      <c r="W244" s="114"/>
      <c r="X244" s="107"/>
      <c r="Y244" s="53"/>
    </row>
    <row r="245" spans="1:25" ht="37.5" customHeight="1" thickTop="1" thickBot="1" x14ac:dyDescent="0.3">
      <c r="A245" s="216"/>
      <c r="B245" s="517" t="s">
        <v>334</v>
      </c>
      <c r="C245" s="519" t="s">
        <v>589</v>
      </c>
      <c r="D245" s="837" t="s">
        <v>590</v>
      </c>
      <c r="E245" s="826"/>
      <c r="F245" s="602" t="s">
        <v>127</v>
      </c>
      <c r="G245" s="470">
        <v>0</v>
      </c>
      <c r="H245" s="560">
        <v>1</v>
      </c>
      <c r="I245" s="560">
        <v>0</v>
      </c>
      <c r="J245" s="560">
        <v>0</v>
      </c>
      <c r="K245" s="560">
        <v>0</v>
      </c>
      <c r="L245" s="472">
        <f>SUM(H245:K245)</f>
        <v>1</v>
      </c>
      <c r="M245" s="462" t="s">
        <v>45</v>
      </c>
      <c r="N245" s="559"/>
      <c r="O245" s="479">
        <f t="shared" si="14"/>
        <v>0</v>
      </c>
      <c r="P245" s="423"/>
      <c r="Q245" s="125"/>
      <c r="R245" s="53"/>
      <c r="S245" s="124"/>
      <c r="T245" s="124"/>
      <c r="U245" s="124"/>
      <c r="V245" s="124"/>
      <c r="W245" s="125"/>
      <c r="X245" s="53"/>
      <c r="Y245" s="53"/>
    </row>
    <row r="246" spans="1:25" ht="33" customHeight="1" thickTop="1" thickBot="1" x14ac:dyDescent="0.3">
      <c r="A246" s="216"/>
      <c r="B246" s="517" t="s">
        <v>522</v>
      </c>
      <c r="C246" s="612" t="s">
        <v>591</v>
      </c>
      <c r="D246" s="837" t="s">
        <v>592</v>
      </c>
      <c r="E246" s="826"/>
      <c r="F246" s="602" t="s">
        <v>558</v>
      </c>
      <c r="G246" s="470">
        <v>0</v>
      </c>
      <c r="H246" s="560">
        <v>0.75</v>
      </c>
      <c r="I246" s="560">
        <v>1</v>
      </c>
      <c r="J246" s="560">
        <v>0</v>
      </c>
      <c r="K246" s="560">
        <v>0</v>
      </c>
      <c r="L246" s="472">
        <f>I246</f>
        <v>1</v>
      </c>
      <c r="M246" s="462" t="s">
        <v>45</v>
      </c>
      <c r="N246" s="559"/>
      <c r="O246" s="479">
        <f t="shared" si="14"/>
        <v>0</v>
      </c>
      <c r="P246" s="423"/>
      <c r="Q246" s="125"/>
      <c r="R246" s="53"/>
      <c r="S246" s="124"/>
      <c r="T246" s="124"/>
      <c r="U246" s="124"/>
      <c r="V246" s="124"/>
      <c r="W246" s="125"/>
      <c r="X246" s="53"/>
      <c r="Y246" s="53"/>
    </row>
    <row r="247" spans="1:25" ht="43.5" customHeight="1" thickTop="1" thickBot="1" x14ac:dyDescent="0.3">
      <c r="A247" s="216"/>
      <c r="B247" s="517" t="s">
        <v>768</v>
      </c>
      <c r="C247" s="612" t="s">
        <v>593</v>
      </c>
      <c r="D247" s="837" t="s">
        <v>594</v>
      </c>
      <c r="E247" s="826"/>
      <c r="F247" s="602" t="s">
        <v>558</v>
      </c>
      <c r="G247" s="468">
        <v>1</v>
      </c>
      <c r="H247" s="503">
        <v>1</v>
      </c>
      <c r="I247" s="503">
        <v>1</v>
      </c>
      <c r="J247" s="503">
        <v>1</v>
      </c>
      <c r="K247" s="503">
        <v>1</v>
      </c>
      <c r="L247" s="468">
        <f>K247</f>
        <v>1</v>
      </c>
      <c r="M247" s="462" t="s">
        <v>45</v>
      </c>
      <c r="N247" s="559"/>
      <c r="O247" s="479"/>
      <c r="P247" s="423"/>
      <c r="Q247" s="125"/>
      <c r="R247" s="53"/>
      <c r="S247" s="124"/>
      <c r="T247" s="124"/>
      <c r="U247" s="124"/>
      <c r="V247" s="124"/>
      <c r="W247" s="125"/>
      <c r="X247" s="53"/>
      <c r="Y247" s="53"/>
    </row>
    <row r="248" spans="1:25" ht="60" customHeight="1" thickTop="1" thickBot="1" x14ac:dyDescent="0.3">
      <c r="A248" s="245"/>
      <c r="B248" s="438" t="s">
        <v>595</v>
      </c>
      <c r="C248" s="496" t="s">
        <v>596</v>
      </c>
      <c r="D248" s="844" t="s">
        <v>597</v>
      </c>
      <c r="E248" s="844"/>
      <c r="F248" s="844"/>
      <c r="G248" s="590"/>
      <c r="H248" s="553"/>
      <c r="I248" s="553"/>
      <c r="J248" s="553"/>
      <c r="K248" s="553"/>
      <c r="L248" s="441"/>
      <c r="M248" s="442"/>
      <c r="N248" s="442"/>
      <c r="O248" s="497"/>
      <c r="P248" s="414"/>
      <c r="Q248" s="70"/>
      <c r="R248" s="70"/>
      <c r="S248" s="70"/>
      <c r="T248" s="70"/>
      <c r="U248" s="70"/>
      <c r="V248" s="70"/>
      <c r="W248" s="70"/>
      <c r="X248" s="77"/>
      <c r="Y248" s="53"/>
    </row>
    <row r="249" spans="1:25" ht="43.5" customHeight="1" thickTop="1" thickBot="1" x14ac:dyDescent="0.3">
      <c r="A249" s="53"/>
      <c r="B249" s="484" t="s">
        <v>599</v>
      </c>
      <c r="C249" s="484" t="s">
        <v>600</v>
      </c>
      <c r="D249" s="831" t="s">
        <v>601</v>
      </c>
      <c r="E249" s="811"/>
      <c r="F249" s="484" t="s">
        <v>598</v>
      </c>
      <c r="G249" s="444"/>
      <c r="H249" s="445"/>
      <c r="I249" s="445"/>
      <c r="J249" s="445"/>
      <c r="K249" s="445"/>
      <c r="L249" s="444"/>
      <c r="M249" s="445"/>
      <c r="N249" s="445"/>
      <c r="O249" s="498"/>
      <c r="P249" s="415"/>
      <c r="Q249" s="70"/>
      <c r="R249" s="53"/>
      <c r="S249" s="84"/>
      <c r="T249" s="84"/>
      <c r="U249" s="84"/>
      <c r="V249" s="84"/>
      <c r="W249" s="84"/>
      <c r="X249" s="53"/>
      <c r="Y249" s="53"/>
    </row>
    <row r="250" spans="1:25" ht="57.75" customHeight="1" thickTop="1" thickBot="1" x14ac:dyDescent="0.3">
      <c r="A250" s="53"/>
      <c r="B250" s="485" t="s">
        <v>602</v>
      </c>
      <c r="C250" s="448" t="s">
        <v>603</v>
      </c>
      <c r="D250" s="832" t="s">
        <v>604</v>
      </c>
      <c r="E250" s="821"/>
      <c r="F250" s="485" t="s">
        <v>598</v>
      </c>
      <c r="G250" s="449"/>
      <c r="H250" s="450"/>
      <c r="I250" s="450"/>
      <c r="J250" s="450"/>
      <c r="K250" s="450"/>
      <c r="L250" s="449"/>
      <c r="M250" s="450"/>
      <c r="N250" s="450"/>
      <c r="O250" s="499"/>
      <c r="P250" s="415"/>
      <c r="Q250" s="70"/>
      <c r="R250" s="53"/>
      <c r="S250" s="57"/>
      <c r="T250" s="57"/>
      <c r="U250" s="57"/>
      <c r="V250" s="57"/>
      <c r="W250" s="57"/>
      <c r="X250" s="53"/>
      <c r="Y250" s="53"/>
    </row>
    <row r="251" spans="1:25" ht="66" customHeight="1" thickTop="1" thickBot="1" x14ac:dyDescent="0.3">
      <c r="A251" s="53"/>
      <c r="B251" s="452" t="s">
        <v>605</v>
      </c>
      <c r="C251" s="453" t="s">
        <v>606</v>
      </c>
      <c r="D251" s="521" t="s">
        <v>597</v>
      </c>
      <c r="E251" s="478" t="s">
        <v>607</v>
      </c>
      <c r="F251" s="486" t="s">
        <v>598</v>
      </c>
      <c r="G251" s="456">
        <v>13</v>
      </c>
      <c r="H251" s="457">
        <v>10</v>
      </c>
      <c r="I251" s="457">
        <v>11</v>
      </c>
      <c r="J251" s="457">
        <v>10</v>
      </c>
      <c r="K251" s="457">
        <v>10</v>
      </c>
      <c r="L251" s="456">
        <f>SUM(H251:K251)</f>
        <v>41</v>
      </c>
      <c r="M251" s="457" t="s">
        <v>32</v>
      </c>
      <c r="N251" s="457"/>
      <c r="O251" s="458">
        <f t="shared" ref="O251:O265" si="15">+N251/L251</f>
        <v>0</v>
      </c>
      <c r="P251" s="415"/>
      <c r="Q251" s="120"/>
      <c r="R251" s="53"/>
      <c r="S251" s="57"/>
      <c r="T251" s="57"/>
      <c r="U251" s="57"/>
      <c r="V251" s="57"/>
      <c r="W251" s="57"/>
      <c r="X251" s="53"/>
      <c r="Y251" s="53"/>
    </row>
    <row r="252" spans="1:25" ht="42" customHeight="1" thickTop="1" thickBot="1" x14ac:dyDescent="0.3">
      <c r="A252" s="107"/>
      <c r="B252" s="464" t="s">
        <v>33</v>
      </c>
      <c r="C252" s="460" t="s">
        <v>608</v>
      </c>
      <c r="D252" s="827" t="s">
        <v>609</v>
      </c>
      <c r="E252" s="826"/>
      <c r="F252" s="602" t="s">
        <v>598</v>
      </c>
      <c r="G252" s="465">
        <v>1</v>
      </c>
      <c r="H252" s="504">
        <v>1</v>
      </c>
      <c r="I252" s="504">
        <v>1</v>
      </c>
      <c r="J252" s="504">
        <v>1</v>
      </c>
      <c r="K252" s="504">
        <v>1</v>
      </c>
      <c r="L252" s="487">
        <f>SUM(H252:K252)</f>
        <v>4</v>
      </c>
      <c r="M252" s="462" t="s">
        <v>32</v>
      </c>
      <c r="N252" s="504"/>
      <c r="O252" s="479">
        <f t="shared" si="15"/>
        <v>0</v>
      </c>
      <c r="P252" s="415"/>
      <c r="Q252" s="120"/>
      <c r="R252" s="53"/>
      <c r="S252" s="124"/>
      <c r="T252" s="124"/>
      <c r="U252" s="124"/>
      <c r="V252" s="124"/>
      <c r="W252" s="125"/>
      <c r="X252" s="53"/>
      <c r="Y252" s="53"/>
    </row>
    <row r="253" spans="1:25" ht="40.5" customHeight="1" thickTop="1" thickBot="1" x14ac:dyDescent="0.3">
      <c r="A253" s="107"/>
      <c r="B253" s="464" t="s">
        <v>36</v>
      </c>
      <c r="C253" s="460" t="s">
        <v>610</v>
      </c>
      <c r="D253" s="827" t="s">
        <v>926</v>
      </c>
      <c r="E253" s="826"/>
      <c r="F253" s="602" t="s">
        <v>598</v>
      </c>
      <c r="G253" s="465">
        <v>12</v>
      </c>
      <c r="H253" s="504">
        <v>8</v>
      </c>
      <c r="I253" s="504">
        <v>8</v>
      </c>
      <c r="J253" s="504">
        <v>8</v>
      </c>
      <c r="K253" s="504">
        <v>8</v>
      </c>
      <c r="L253" s="487">
        <f>SUM(H253:K253)</f>
        <v>32</v>
      </c>
      <c r="M253" s="462" t="s">
        <v>32</v>
      </c>
      <c r="N253" s="504"/>
      <c r="O253" s="479">
        <f t="shared" si="15"/>
        <v>0</v>
      </c>
      <c r="P253" s="415"/>
      <c r="Q253" s="120"/>
      <c r="R253" s="53"/>
      <c r="S253" s="124"/>
      <c r="T253" s="124"/>
      <c r="U253" s="124"/>
      <c r="V253" s="124"/>
      <c r="W253" s="125"/>
      <c r="X253" s="53"/>
      <c r="Y253" s="53"/>
    </row>
    <row r="254" spans="1:25" ht="34.5" customHeight="1" thickTop="1" thickBot="1" x14ac:dyDescent="0.3">
      <c r="A254" s="107"/>
      <c r="B254" s="464" t="s">
        <v>50</v>
      </c>
      <c r="C254" s="460" t="s">
        <v>611</v>
      </c>
      <c r="D254" s="827" t="s">
        <v>612</v>
      </c>
      <c r="E254" s="826"/>
      <c r="F254" s="602" t="s">
        <v>598</v>
      </c>
      <c r="G254" s="465">
        <v>1</v>
      </c>
      <c r="H254" s="504">
        <v>1</v>
      </c>
      <c r="I254" s="504">
        <v>1</v>
      </c>
      <c r="J254" s="504">
        <v>1</v>
      </c>
      <c r="K254" s="504">
        <v>1</v>
      </c>
      <c r="L254" s="487">
        <f>SUM(H254:K254)</f>
        <v>4</v>
      </c>
      <c r="M254" s="462" t="s">
        <v>32</v>
      </c>
      <c r="N254" s="504"/>
      <c r="O254" s="479">
        <f t="shared" si="15"/>
        <v>0</v>
      </c>
      <c r="P254" s="423"/>
      <c r="Q254" s="125"/>
      <c r="R254" s="53"/>
      <c r="S254" s="124"/>
      <c r="T254" s="124"/>
      <c r="U254" s="124"/>
      <c r="V254" s="124"/>
      <c r="W254" s="125"/>
      <c r="X254" s="53"/>
      <c r="Y254" s="53"/>
    </row>
    <row r="255" spans="1:25" ht="29.25" customHeight="1" thickTop="1" thickBot="1" x14ac:dyDescent="0.3">
      <c r="A255" s="107"/>
      <c r="B255" s="464" t="s">
        <v>53</v>
      </c>
      <c r="C255" s="460" t="s">
        <v>613</v>
      </c>
      <c r="D255" s="827" t="s">
        <v>614</v>
      </c>
      <c r="E255" s="826"/>
      <c r="F255" s="602" t="s">
        <v>598</v>
      </c>
      <c r="G255" s="465">
        <v>1</v>
      </c>
      <c r="H255" s="504">
        <v>0</v>
      </c>
      <c r="I255" s="504">
        <v>1</v>
      </c>
      <c r="J255" s="504">
        <v>0</v>
      </c>
      <c r="K255" s="504">
        <v>0</v>
      </c>
      <c r="L255" s="487">
        <f>SUM(H255:K255)</f>
        <v>1</v>
      </c>
      <c r="M255" s="462" t="s">
        <v>32</v>
      </c>
      <c r="N255" s="504"/>
      <c r="O255" s="479">
        <f t="shared" si="15"/>
        <v>0</v>
      </c>
      <c r="P255" s="415"/>
      <c r="Q255" s="120"/>
      <c r="R255" s="53"/>
      <c r="S255" s="124"/>
      <c r="T255" s="124"/>
      <c r="U255" s="124"/>
      <c r="V255" s="124"/>
      <c r="W255" s="125"/>
      <c r="X255" s="53"/>
      <c r="Y255" s="53"/>
    </row>
    <row r="256" spans="1:25" ht="33.75" customHeight="1" thickTop="1" thickBot="1" x14ac:dyDescent="0.3">
      <c r="A256" s="216"/>
      <c r="B256" s="459" t="s">
        <v>56</v>
      </c>
      <c r="C256" s="460" t="s">
        <v>615</v>
      </c>
      <c r="D256" s="827" t="s">
        <v>616</v>
      </c>
      <c r="E256" s="826"/>
      <c r="F256" s="602" t="s">
        <v>598</v>
      </c>
      <c r="G256" s="470">
        <v>69</v>
      </c>
      <c r="H256" s="559">
        <v>69</v>
      </c>
      <c r="I256" s="559">
        <v>69</v>
      </c>
      <c r="J256" s="559">
        <v>69</v>
      </c>
      <c r="K256" s="559">
        <v>69</v>
      </c>
      <c r="L256" s="470">
        <v>69</v>
      </c>
      <c r="M256" s="462" t="s">
        <v>32</v>
      </c>
      <c r="N256" s="559"/>
      <c r="O256" s="479">
        <f t="shared" si="15"/>
        <v>0</v>
      </c>
      <c r="P256" s="423"/>
      <c r="Q256" s="125"/>
      <c r="R256" s="53"/>
      <c r="S256" s="124"/>
      <c r="T256" s="124"/>
      <c r="U256" s="124"/>
      <c r="V256" s="124"/>
      <c r="W256" s="125"/>
      <c r="X256" s="53"/>
      <c r="Y256" s="53"/>
    </row>
    <row r="257" spans="1:25" ht="66" customHeight="1" thickTop="1" thickBot="1" x14ac:dyDescent="0.3">
      <c r="A257" s="53"/>
      <c r="B257" s="493" t="s">
        <v>617</v>
      </c>
      <c r="C257" s="453" t="s">
        <v>618</v>
      </c>
      <c r="D257" s="521" t="s">
        <v>619</v>
      </c>
      <c r="E257" s="514" t="s">
        <v>620</v>
      </c>
      <c r="F257" s="486" t="s">
        <v>598</v>
      </c>
      <c r="G257" s="456">
        <v>34</v>
      </c>
      <c r="H257" s="457">
        <v>16</v>
      </c>
      <c r="I257" s="457">
        <v>16</v>
      </c>
      <c r="J257" s="457">
        <v>17</v>
      </c>
      <c r="K257" s="457">
        <v>16</v>
      </c>
      <c r="L257" s="456">
        <f>SUM(H257:K257)</f>
        <v>65</v>
      </c>
      <c r="M257" s="457" t="s">
        <v>32</v>
      </c>
      <c r="N257" s="457"/>
      <c r="O257" s="458">
        <f t="shared" si="15"/>
        <v>0</v>
      </c>
      <c r="P257" s="415"/>
      <c r="Q257" s="120"/>
      <c r="R257" s="53"/>
      <c r="S257" s="57"/>
      <c r="T257" s="57"/>
      <c r="U257" s="57"/>
      <c r="V257" s="57"/>
      <c r="W257" s="57"/>
      <c r="X257" s="53"/>
      <c r="Y257" s="53"/>
    </row>
    <row r="258" spans="1:25" ht="57" customHeight="1" thickTop="1" thickBot="1" x14ac:dyDescent="0.3">
      <c r="A258" s="107"/>
      <c r="B258" s="488" t="s">
        <v>33</v>
      </c>
      <c r="C258" s="492" t="s">
        <v>621</v>
      </c>
      <c r="D258" s="848" t="s">
        <v>622</v>
      </c>
      <c r="E258" s="826"/>
      <c r="F258" s="602" t="s">
        <v>598</v>
      </c>
      <c r="G258" s="465">
        <v>34</v>
      </c>
      <c r="H258" s="504">
        <v>12</v>
      </c>
      <c r="I258" s="504">
        <v>12</v>
      </c>
      <c r="J258" s="504">
        <v>12</v>
      </c>
      <c r="K258" s="504">
        <v>12</v>
      </c>
      <c r="L258" s="487">
        <f>SUM(H258:K258)</f>
        <v>48</v>
      </c>
      <c r="M258" s="462" t="s">
        <v>32</v>
      </c>
      <c r="N258" s="504"/>
      <c r="O258" s="479">
        <f t="shared" si="15"/>
        <v>0</v>
      </c>
      <c r="P258" s="415"/>
      <c r="Q258" s="125"/>
      <c r="R258" s="53"/>
      <c r="S258" s="125"/>
      <c r="T258" s="124"/>
      <c r="U258" s="124"/>
      <c r="V258" s="124"/>
      <c r="W258" s="145"/>
      <c r="X258" s="53"/>
      <c r="Y258" s="53"/>
    </row>
    <row r="259" spans="1:25" ht="45.75" customHeight="1" thickTop="1" thickBot="1" x14ac:dyDescent="0.3">
      <c r="A259" s="107"/>
      <c r="B259" s="488" t="s">
        <v>36</v>
      </c>
      <c r="C259" s="492" t="s">
        <v>623</v>
      </c>
      <c r="D259" s="848" t="s">
        <v>624</v>
      </c>
      <c r="E259" s="826"/>
      <c r="F259" s="602" t="s">
        <v>598</v>
      </c>
      <c r="G259" s="465">
        <v>4</v>
      </c>
      <c r="H259" s="504">
        <v>4</v>
      </c>
      <c r="I259" s="504">
        <v>4</v>
      </c>
      <c r="J259" s="504">
        <v>4</v>
      </c>
      <c r="K259" s="504">
        <v>4</v>
      </c>
      <c r="L259" s="487">
        <v>4</v>
      </c>
      <c r="M259" s="462" t="s">
        <v>32</v>
      </c>
      <c r="N259" s="504"/>
      <c r="O259" s="479">
        <f t="shared" si="15"/>
        <v>0</v>
      </c>
      <c r="P259" s="415"/>
      <c r="Q259" s="125"/>
      <c r="R259" s="53"/>
      <c r="S259" s="125"/>
      <c r="T259" s="124"/>
      <c r="U259" s="124"/>
      <c r="V259" s="124"/>
      <c r="W259" s="145"/>
      <c r="X259" s="53"/>
      <c r="Y259" s="53"/>
    </row>
    <row r="260" spans="1:25" ht="46.5" customHeight="1" thickTop="1" thickBot="1" x14ac:dyDescent="0.3">
      <c r="A260" s="107"/>
      <c r="B260" s="488" t="s">
        <v>50</v>
      </c>
      <c r="C260" s="492" t="s">
        <v>625</v>
      </c>
      <c r="D260" s="848" t="s">
        <v>626</v>
      </c>
      <c r="E260" s="826"/>
      <c r="F260" s="602" t="s">
        <v>598</v>
      </c>
      <c r="G260" s="465">
        <v>1</v>
      </c>
      <c r="H260" s="504">
        <v>0</v>
      </c>
      <c r="I260" s="504">
        <v>0</v>
      </c>
      <c r="J260" s="504">
        <v>1</v>
      </c>
      <c r="K260" s="504">
        <v>0</v>
      </c>
      <c r="L260" s="465">
        <v>1</v>
      </c>
      <c r="M260" s="462" t="s">
        <v>32</v>
      </c>
      <c r="N260" s="504"/>
      <c r="O260" s="479">
        <f t="shared" si="15"/>
        <v>0</v>
      </c>
      <c r="P260" s="415"/>
      <c r="Q260" s="125"/>
      <c r="R260" s="53"/>
      <c r="S260" s="125"/>
      <c r="T260" s="124"/>
      <c r="U260" s="124"/>
      <c r="V260" s="124"/>
      <c r="W260" s="145"/>
      <c r="X260" s="53"/>
      <c r="Y260" s="53"/>
    </row>
    <row r="261" spans="1:25" ht="66" customHeight="1" thickTop="1" thickBot="1" x14ac:dyDescent="0.3">
      <c r="A261" s="216"/>
      <c r="B261" s="493" t="s">
        <v>627</v>
      </c>
      <c r="C261" s="453" t="s">
        <v>628</v>
      </c>
      <c r="D261" s="521" t="s">
        <v>629</v>
      </c>
      <c r="E261" s="522" t="s">
        <v>630</v>
      </c>
      <c r="F261" s="486" t="s">
        <v>598</v>
      </c>
      <c r="G261" s="456">
        <v>1</v>
      </c>
      <c r="H261" s="457">
        <v>15</v>
      </c>
      <c r="I261" s="457">
        <v>16</v>
      </c>
      <c r="J261" s="457">
        <v>15</v>
      </c>
      <c r="K261" s="457">
        <v>13</v>
      </c>
      <c r="L261" s="456">
        <f>SUM(H261:K261)</f>
        <v>59</v>
      </c>
      <c r="M261" s="457" t="s">
        <v>32</v>
      </c>
      <c r="N261" s="457"/>
      <c r="O261" s="458">
        <f t="shared" si="15"/>
        <v>0</v>
      </c>
      <c r="P261" s="415"/>
      <c r="Q261" s="120"/>
      <c r="R261" s="53"/>
      <c r="S261" s="57"/>
      <c r="T261" s="57"/>
      <c r="U261" s="57"/>
      <c r="V261" s="57"/>
      <c r="W261" s="57"/>
      <c r="X261" s="53"/>
      <c r="Y261" s="53"/>
    </row>
    <row r="262" spans="1:25" ht="42.75" customHeight="1" thickTop="1" thickBot="1" x14ac:dyDescent="0.3">
      <c r="A262" s="107"/>
      <c r="B262" s="488" t="s">
        <v>33</v>
      </c>
      <c r="C262" s="492" t="s">
        <v>631</v>
      </c>
      <c r="D262" s="836" t="s">
        <v>632</v>
      </c>
      <c r="E262" s="826"/>
      <c r="F262" s="602" t="s">
        <v>598</v>
      </c>
      <c r="G262" s="465">
        <v>0</v>
      </c>
      <c r="H262" s="504">
        <v>12</v>
      </c>
      <c r="I262" s="504">
        <v>12</v>
      </c>
      <c r="J262" s="504">
        <v>12</v>
      </c>
      <c r="K262" s="504">
        <v>12</v>
      </c>
      <c r="L262" s="487">
        <f>SUM(H262:K262)</f>
        <v>48</v>
      </c>
      <c r="M262" s="462" t="s">
        <v>32</v>
      </c>
      <c r="N262" s="504"/>
      <c r="O262" s="479">
        <f t="shared" si="15"/>
        <v>0</v>
      </c>
      <c r="P262" s="415"/>
      <c r="Q262" s="125"/>
      <c r="R262" s="53"/>
      <c r="S262" s="125"/>
      <c r="T262" s="124"/>
      <c r="U262" s="124"/>
      <c r="V262" s="124"/>
      <c r="W262" s="145"/>
      <c r="X262" s="53"/>
      <c r="Y262" s="53"/>
    </row>
    <row r="263" spans="1:25" ht="39.75" customHeight="1" thickTop="1" thickBot="1" x14ac:dyDescent="0.3">
      <c r="A263" s="107"/>
      <c r="B263" s="488" t="s">
        <v>36</v>
      </c>
      <c r="C263" s="492" t="s">
        <v>633</v>
      </c>
      <c r="D263" s="836" t="s">
        <v>634</v>
      </c>
      <c r="E263" s="826"/>
      <c r="F263" s="602" t="s">
        <v>598</v>
      </c>
      <c r="G263" s="465">
        <v>1</v>
      </c>
      <c r="H263" s="504">
        <v>0</v>
      </c>
      <c r="I263" s="504">
        <v>1</v>
      </c>
      <c r="J263" s="504">
        <v>0</v>
      </c>
      <c r="K263" s="504">
        <v>0</v>
      </c>
      <c r="L263" s="465">
        <v>1</v>
      </c>
      <c r="M263" s="462" t="s">
        <v>32</v>
      </c>
      <c r="N263" s="504"/>
      <c r="O263" s="479">
        <f t="shared" si="15"/>
        <v>0</v>
      </c>
      <c r="P263" s="415"/>
      <c r="Q263" s="125"/>
      <c r="R263" s="53"/>
      <c r="S263" s="125"/>
      <c r="T263" s="124"/>
      <c r="U263" s="124"/>
      <c r="V263" s="124"/>
      <c r="W263" s="145"/>
      <c r="X263" s="53"/>
      <c r="Y263" s="53"/>
    </row>
    <row r="264" spans="1:25" ht="37.5" customHeight="1" thickTop="1" thickBot="1" x14ac:dyDescent="0.3">
      <c r="A264" s="107"/>
      <c r="B264" s="488" t="s">
        <v>50</v>
      </c>
      <c r="C264" s="492" t="s">
        <v>635</v>
      </c>
      <c r="D264" s="836" t="s">
        <v>636</v>
      </c>
      <c r="E264" s="826"/>
      <c r="F264" s="602" t="s">
        <v>598</v>
      </c>
      <c r="G264" s="465">
        <v>1</v>
      </c>
      <c r="H264" s="504">
        <v>1</v>
      </c>
      <c r="I264" s="504">
        <v>1</v>
      </c>
      <c r="J264" s="504">
        <v>1</v>
      </c>
      <c r="K264" s="504">
        <v>1</v>
      </c>
      <c r="L264" s="465">
        <f>SUM(H264:K264)</f>
        <v>4</v>
      </c>
      <c r="M264" s="462" t="s">
        <v>32</v>
      </c>
      <c r="N264" s="504"/>
      <c r="O264" s="479">
        <f t="shared" si="15"/>
        <v>0</v>
      </c>
      <c r="P264" s="415"/>
      <c r="Q264" s="125"/>
      <c r="R264" s="53"/>
      <c r="S264" s="125"/>
      <c r="T264" s="124"/>
      <c r="U264" s="124"/>
      <c r="V264" s="124"/>
      <c r="W264" s="145"/>
      <c r="X264" s="53"/>
      <c r="Y264" s="53"/>
    </row>
    <row r="265" spans="1:25" ht="41.25" customHeight="1" thickTop="1" thickBot="1" x14ac:dyDescent="0.3">
      <c r="A265" s="216"/>
      <c r="B265" s="495" t="s">
        <v>53</v>
      </c>
      <c r="C265" s="492" t="s">
        <v>637</v>
      </c>
      <c r="D265" s="838" t="s">
        <v>638</v>
      </c>
      <c r="E265" s="826"/>
      <c r="F265" s="602" t="s">
        <v>598</v>
      </c>
      <c r="G265" s="470">
        <v>1</v>
      </c>
      <c r="H265" s="559">
        <v>2</v>
      </c>
      <c r="I265" s="559">
        <v>2</v>
      </c>
      <c r="J265" s="559">
        <v>2</v>
      </c>
      <c r="K265" s="559">
        <v>0</v>
      </c>
      <c r="L265" s="470">
        <f>SUM(H265:K265)</f>
        <v>6</v>
      </c>
      <c r="M265" s="462" t="s">
        <v>32</v>
      </c>
      <c r="N265" s="559"/>
      <c r="O265" s="479">
        <f t="shared" si="15"/>
        <v>0</v>
      </c>
      <c r="P265" s="423"/>
      <c r="Q265" s="125"/>
      <c r="R265" s="53"/>
      <c r="S265" s="124"/>
      <c r="T265" s="124"/>
      <c r="U265" s="124"/>
      <c r="V265" s="124"/>
      <c r="W265" s="125"/>
      <c r="X265" s="53"/>
      <c r="Y265" s="53"/>
    </row>
    <row r="266" spans="1:25" ht="72.75" customHeight="1" thickTop="1" thickBot="1" x14ac:dyDescent="0.3">
      <c r="A266" s="245"/>
      <c r="B266" s="438" t="s">
        <v>639</v>
      </c>
      <c r="C266" s="496" t="s">
        <v>640</v>
      </c>
      <c r="D266" s="844" t="s">
        <v>641</v>
      </c>
      <c r="E266" s="844"/>
      <c r="F266" s="844"/>
      <c r="G266" s="590"/>
      <c r="H266" s="553"/>
      <c r="I266" s="553"/>
      <c r="J266" s="553"/>
      <c r="K266" s="553"/>
      <c r="L266" s="441"/>
      <c r="M266" s="442"/>
      <c r="N266" s="442"/>
      <c r="O266" s="497"/>
      <c r="P266" s="414"/>
      <c r="Q266" s="70"/>
      <c r="R266" s="70"/>
      <c r="S266" s="70"/>
      <c r="T266" s="70"/>
      <c r="U266" s="70"/>
      <c r="V266" s="70"/>
      <c r="W266" s="70"/>
      <c r="X266" s="77"/>
      <c r="Y266" s="53"/>
    </row>
    <row r="267" spans="1:25" ht="60" customHeight="1" thickTop="1" thickBot="1" x14ac:dyDescent="0.3">
      <c r="A267" s="53"/>
      <c r="B267" s="484" t="s">
        <v>643</v>
      </c>
      <c r="C267" s="484" t="s">
        <v>644</v>
      </c>
      <c r="D267" s="831" t="s">
        <v>645</v>
      </c>
      <c r="E267" s="811"/>
      <c r="F267" s="484" t="s">
        <v>642</v>
      </c>
      <c r="G267" s="444"/>
      <c r="H267" s="445"/>
      <c r="I267" s="445"/>
      <c r="J267" s="445"/>
      <c r="K267" s="445"/>
      <c r="L267" s="444"/>
      <c r="M267" s="445"/>
      <c r="N267" s="445"/>
      <c r="O267" s="498"/>
      <c r="P267" s="415"/>
      <c r="Q267" s="70"/>
      <c r="R267" s="53"/>
      <c r="S267" s="84"/>
      <c r="T267" s="84"/>
      <c r="U267" s="84"/>
      <c r="V267" s="84"/>
      <c r="W267" s="84"/>
      <c r="X267" s="53"/>
      <c r="Y267" s="53"/>
    </row>
    <row r="268" spans="1:25" ht="66.75" customHeight="1" thickTop="1" thickBot="1" x14ac:dyDescent="0.3">
      <c r="A268" s="53"/>
      <c r="B268" s="485" t="s">
        <v>646</v>
      </c>
      <c r="C268" s="448" t="s">
        <v>647</v>
      </c>
      <c r="D268" s="832" t="s">
        <v>648</v>
      </c>
      <c r="E268" s="821"/>
      <c r="F268" s="485" t="s">
        <v>493</v>
      </c>
      <c r="G268" s="449"/>
      <c r="H268" s="450"/>
      <c r="I268" s="450"/>
      <c r="J268" s="450"/>
      <c r="K268" s="450"/>
      <c r="L268" s="449"/>
      <c r="M268" s="450"/>
      <c r="N268" s="450"/>
      <c r="O268" s="499"/>
      <c r="P268" s="415"/>
      <c r="Q268" s="70"/>
      <c r="R268" s="53"/>
      <c r="S268" s="57"/>
      <c r="T268" s="57"/>
      <c r="U268" s="57"/>
      <c r="V268" s="57"/>
      <c r="W268" s="57"/>
      <c r="X268" s="53"/>
      <c r="Y268" s="53"/>
    </row>
    <row r="269" spans="1:25" ht="62.25" customHeight="1" thickTop="1" thickBot="1" x14ac:dyDescent="0.3">
      <c r="A269" s="53"/>
      <c r="B269" s="833" t="s">
        <v>649</v>
      </c>
      <c r="C269" s="453" t="s">
        <v>650</v>
      </c>
      <c r="D269" s="830" t="s">
        <v>651</v>
      </c>
      <c r="E269" s="524" t="s">
        <v>916</v>
      </c>
      <c r="F269" s="604" t="s">
        <v>493</v>
      </c>
      <c r="G269" s="530">
        <v>0</v>
      </c>
      <c r="H269" s="567">
        <v>0.05</v>
      </c>
      <c r="I269" s="583">
        <v>0.6</v>
      </c>
      <c r="J269" s="583">
        <v>0.8</v>
      </c>
      <c r="K269" s="583"/>
      <c r="L269" s="531">
        <f>K269</f>
        <v>0</v>
      </c>
      <c r="M269" s="540" t="s">
        <v>45</v>
      </c>
      <c r="N269" s="540"/>
      <c r="O269" s="528" t="e">
        <f t="shared" ref="O269:O311" si="16">+N269/L269</f>
        <v>#DIV/0!</v>
      </c>
      <c r="P269" s="418" t="s">
        <v>905</v>
      </c>
      <c r="Q269" s="120"/>
      <c r="R269" s="53"/>
      <c r="S269" s="57"/>
      <c r="T269" s="57"/>
      <c r="U269" s="57"/>
      <c r="V269" s="57"/>
      <c r="W269" s="57"/>
      <c r="X269" s="53"/>
      <c r="Y269" s="53"/>
    </row>
    <row r="270" spans="1:25" ht="39.75" customHeight="1" thickTop="1" thickBot="1" x14ac:dyDescent="0.3">
      <c r="A270" s="53"/>
      <c r="B270" s="833"/>
      <c r="C270" s="453" t="s">
        <v>652</v>
      </c>
      <c r="D270" s="830"/>
      <c r="E270" s="523" t="s">
        <v>653</v>
      </c>
      <c r="F270" s="604" t="s">
        <v>493</v>
      </c>
      <c r="G270" s="541">
        <v>8.0882352941176475E-2</v>
      </c>
      <c r="H270" s="584">
        <v>0.11764705882352941</v>
      </c>
      <c r="I270" s="584">
        <v>0.125</v>
      </c>
      <c r="J270" s="584">
        <v>0.13970588235294118</v>
      </c>
      <c r="K270" s="584">
        <v>0.15441176470588236</v>
      </c>
      <c r="L270" s="542">
        <f>+K270</f>
        <v>0.15441176470588236</v>
      </c>
      <c r="M270" s="540" t="s">
        <v>45</v>
      </c>
      <c r="N270" s="540"/>
      <c r="O270" s="528">
        <f t="shared" si="16"/>
        <v>0</v>
      </c>
      <c r="P270" s="415"/>
      <c r="Q270" s="120"/>
      <c r="R270" s="53"/>
      <c r="S270" s="57"/>
      <c r="T270" s="57"/>
      <c r="U270" s="57"/>
      <c r="V270" s="57"/>
      <c r="W270" s="57"/>
      <c r="X270" s="53"/>
      <c r="Y270" s="53"/>
    </row>
    <row r="271" spans="1:25" ht="77.25" customHeight="1" thickTop="1" thickBot="1" x14ac:dyDescent="0.3">
      <c r="A271" s="53"/>
      <c r="B271" s="833"/>
      <c r="C271" s="453" t="s">
        <v>654</v>
      </c>
      <c r="D271" s="830"/>
      <c r="E271" s="524" t="s">
        <v>915</v>
      </c>
      <c r="F271" s="604" t="s">
        <v>493</v>
      </c>
      <c r="G271" s="541">
        <v>0</v>
      </c>
      <c r="H271" s="584">
        <v>0.02</v>
      </c>
      <c r="I271" s="584">
        <v>1</v>
      </c>
      <c r="J271" s="584">
        <v>1</v>
      </c>
      <c r="K271" s="584">
        <v>1</v>
      </c>
      <c r="L271" s="531">
        <f>+K271</f>
        <v>1</v>
      </c>
      <c r="M271" s="540" t="s">
        <v>45</v>
      </c>
      <c r="N271" s="540"/>
      <c r="O271" s="528">
        <f t="shared" si="16"/>
        <v>0</v>
      </c>
      <c r="P271" s="418" t="s">
        <v>904</v>
      </c>
      <c r="Q271" s="120"/>
      <c r="R271" s="53"/>
      <c r="S271" s="57"/>
      <c r="T271" s="57"/>
      <c r="U271" s="57"/>
      <c r="V271" s="57"/>
      <c r="W271" s="57"/>
      <c r="X271" s="53"/>
      <c r="Y271" s="53"/>
    </row>
    <row r="272" spans="1:25" ht="41.25" customHeight="1" thickTop="1" thickBot="1" x14ac:dyDescent="0.3">
      <c r="A272" s="53"/>
      <c r="B272" s="459" t="s">
        <v>33</v>
      </c>
      <c r="C272" s="471" t="s">
        <v>922</v>
      </c>
      <c r="D272" s="813" t="s">
        <v>923</v>
      </c>
      <c r="E272" s="814"/>
      <c r="F272" s="602" t="s">
        <v>493</v>
      </c>
      <c r="G272" s="461">
        <v>0</v>
      </c>
      <c r="H272" s="574">
        <v>0</v>
      </c>
      <c r="I272" s="574">
        <v>1</v>
      </c>
      <c r="J272" s="574">
        <v>0</v>
      </c>
      <c r="K272" s="574">
        <v>0</v>
      </c>
      <c r="L272" s="501">
        <f>+I272</f>
        <v>1</v>
      </c>
      <c r="M272" s="462" t="s">
        <v>32</v>
      </c>
      <c r="N272" s="475"/>
      <c r="O272" s="463">
        <f t="shared" si="16"/>
        <v>0</v>
      </c>
      <c r="P272" s="416"/>
      <c r="Q272" s="120"/>
      <c r="R272" s="53"/>
      <c r="S272" s="57"/>
      <c r="T272" s="57"/>
      <c r="U272" s="57"/>
      <c r="V272" s="57"/>
      <c r="W272" s="57"/>
      <c r="X272" s="53"/>
      <c r="Y272" s="53"/>
    </row>
    <row r="273" spans="1:25" s="232" customFormat="1" ht="34.5" customHeight="1" thickTop="1" thickBot="1" x14ac:dyDescent="0.3">
      <c r="A273" s="216"/>
      <c r="B273" s="459" t="s">
        <v>36</v>
      </c>
      <c r="C273" s="471" t="s">
        <v>655</v>
      </c>
      <c r="D273" s="813" t="s">
        <v>656</v>
      </c>
      <c r="E273" s="814"/>
      <c r="F273" s="602" t="s">
        <v>493</v>
      </c>
      <c r="G273" s="461">
        <v>0</v>
      </c>
      <c r="H273" s="574">
        <v>0</v>
      </c>
      <c r="I273" s="574">
        <v>1</v>
      </c>
      <c r="J273" s="574">
        <v>2</v>
      </c>
      <c r="K273" s="574">
        <v>2</v>
      </c>
      <c r="L273" s="461">
        <v>5</v>
      </c>
      <c r="M273" s="462" t="s">
        <v>32</v>
      </c>
      <c r="N273" s="475"/>
      <c r="O273" s="463">
        <f t="shared" si="16"/>
        <v>0</v>
      </c>
      <c r="P273" s="416"/>
      <c r="Q273" s="227"/>
      <c r="R273" s="216"/>
      <c r="S273" s="229"/>
      <c r="T273" s="229"/>
      <c r="U273" s="229"/>
      <c r="V273" s="229"/>
      <c r="W273" s="230"/>
      <c r="X273" s="216"/>
      <c r="Y273" s="231"/>
    </row>
    <row r="274" spans="1:25" ht="38.25" customHeight="1" thickTop="1" thickBot="1" x14ac:dyDescent="0.3">
      <c r="A274" s="216"/>
      <c r="B274" s="459" t="s">
        <v>50</v>
      </c>
      <c r="C274" s="471" t="s">
        <v>657</v>
      </c>
      <c r="D274" s="813" t="s">
        <v>658</v>
      </c>
      <c r="E274" s="814"/>
      <c r="F274" s="602" t="s">
        <v>493</v>
      </c>
      <c r="G274" s="461">
        <v>0</v>
      </c>
      <c r="H274" s="557">
        <v>1</v>
      </c>
      <c r="I274" s="557">
        <v>0</v>
      </c>
      <c r="J274" s="557">
        <v>0</v>
      </c>
      <c r="K274" s="557">
        <v>0</v>
      </c>
      <c r="L274" s="483">
        <f>H274</f>
        <v>1</v>
      </c>
      <c r="M274" s="462" t="s">
        <v>45</v>
      </c>
      <c r="N274" s="475"/>
      <c r="O274" s="463">
        <f t="shared" si="16"/>
        <v>0</v>
      </c>
      <c r="P274" s="415"/>
      <c r="Q274" s="125"/>
      <c r="R274" s="53"/>
      <c r="S274" s="125"/>
      <c r="T274" s="124"/>
      <c r="U274" s="124"/>
      <c r="V274" s="124"/>
      <c r="W274" s="145"/>
      <c r="X274" s="53"/>
      <c r="Y274" s="53"/>
    </row>
    <row r="275" spans="1:25" ht="40.5" customHeight="1" thickTop="1" thickBot="1" x14ac:dyDescent="0.3">
      <c r="A275" s="216"/>
      <c r="B275" s="459" t="s">
        <v>53</v>
      </c>
      <c r="C275" s="471" t="s">
        <v>660</v>
      </c>
      <c r="D275" s="813" t="s">
        <v>661</v>
      </c>
      <c r="E275" s="814"/>
      <c r="F275" s="602" t="s">
        <v>493</v>
      </c>
      <c r="G275" s="461">
        <v>0</v>
      </c>
      <c r="H275" s="475">
        <v>1</v>
      </c>
      <c r="I275" s="475">
        <v>2</v>
      </c>
      <c r="J275" s="475">
        <v>0</v>
      </c>
      <c r="K275" s="475">
        <v>0</v>
      </c>
      <c r="L275" s="461">
        <f>SUM(H275:K275)</f>
        <v>3</v>
      </c>
      <c r="M275" s="462" t="s">
        <v>32</v>
      </c>
      <c r="N275" s="475"/>
      <c r="O275" s="463">
        <f t="shared" si="16"/>
        <v>0</v>
      </c>
      <c r="P275" s="415"/>
      <c r="Q275" s="125"/>
      <c r="R275" s="53"/>
      <c r="S275" s="125"/>
      <c r="T275" s="124"/>
      <c r="U275" s="124"/>
      <c r="V275" s="124"/>
      <c r="W275" s="145"/>
      <c r="X275" s="53"/>
      <c r="Y275" s="53"/>
    </row>
    <row r="276" spans="1:25" s="232" customFormat="1" ht="55.5" customHeight="1" thickTop="1" thickBot="1" x14ac:dyDescent="0.3">
      <c r="A276" s="216"/>
      <c r="B276" s="459" t="s">
        <v>56</v>
      </c>
      <c r="C276" s="471" t="s">
        <v>662</v>
      </c>
      <c r="D276" s="813" t="s">
        <v>663</v>
      </c>
      <c r="E276" s="814"/>
      <c r="F276" s="602" t="s">
        <v>493</v>
      </c>
      <c r="G276" s="461">
        <v>0</v>
      </c>
      <c r="H276" s="601">
        <v>0.25</v>
      </c>
      <c r="I276" s="585">
        <v>136</v>
      </c>
      <c r="J276" s="587">
        <v>60</v>
      </c>
      <c r="K276" s="587">
        <v>60</v>
      </c>
      <c r="L276" s="461">
        <f>SUM(H276:K276)</f>
        <v>256.25</v>
      </c>
      <c r="M276" s="462" t="s">
        <v>32</v>
      </c>
      <c r="N276" s="475"/>
      <c r="O276" s="463">
        <f t="shared" si="16"/>
        <v>0</v>
      </c>
      <c r="P276" s="416"/>
      <c r="Q276" s="227"/>
      <c r="R276" s="216"/>
      <c r="S276" s="229"/>
      <c r="T276" s="229"/>
      <c r="U276" s="229"/>
      <c r="V276" s="229"/>
      <c r="W276" s="230"/>
      <c r="X276" s="216"/>
      <c r="Y276" s="231"/>
    </row>
    <row r="277" spans="1:25" s="232" customFormat="1" ht="34.5" customHeight="1" thickTop="1" thickBot="1" x14ac:dyDescent="0.3">
      <c r="A277" s="216"/>
      <c r="B277" s="459" t="s">
        <v>59</v>
      </c>
      <c r="C277" s="471" t="s">
        <v>664</v>
      </c>
      <c r="D277" s="813" t="s">
        <v>665</v>
      </c>
      <c r="E277" s="814"/>
      <c r="F277" s="602" t="s">
        <v>493</v>
      </c>
      <c r="G277" s="461">
        <v>11</v>
      </c>
      <c r="H277" s="475">
        <v>5</v>
      </c>
      <c r="I277" s="475">
        <v>6</v>
      </c>
      <c r="J277" s="475">
        <v>8</v>
      </c>
      <c r="K277" s="475">
        <v>10</v>
      </c>
      <c r="L277" s="461">
        <f>+K277+G277</f>
        <v>21</v>
      </c>
      <c r="M277" s="462" t="s">
        <v>32</v>
      </c>
      <c r="N277" s="475"/>
      <c r="O277" s="463">
        <f t="shared" si="16"/>
        <v>0</v>
      </c>
      <c r="P277" s="416"/>
      <c r="Q277" s="227"/>
      <c r="R277" s="216"/>
      <c r="S277" s="229"/>
      <c r="T277" s="229"/>
      <c r="U277" s="229"/>
      <c r="V277" s="229"/>
      <c r="W277" s="230"/>
      <c r="X277" s="216"/>
      <c r="Y277" s="231"/>
    </row>
    <row r="278" spans="1:25" ht="35.25" customHeight="1" thickTop="1" thickBot="1" x14ac:dyDescent="0.3">
      <c r="A278" s="216"/>
      <c r="B278" s="459" t="s">
        <v>62</v>
      </c>
      <c r="C278" s="471" t="s">
        <v>666</v>
      </c>
      <c r="D278" s="813" t="s">
        <v>667</v>
      </c>
      <c r="E278" s="814"/>
      <c r="F278" s="602" t="s">
        <v>493</v>
      </c>
      <c r="G278" s="461">
        <v>0</v>
      </c>
      <c r="H278" s="557">
        <v>1</v>
      </c>
      <c r="I278" s="557">
        <v>0</v>
      </c>
      <c r="J278" s="557">
        <v>0</v>
      </c>
      <c r="K278" s="557">
        <v>0</v>
      </c>
      <c r="L278" s="483">
        <f>H278</f>
        <v>1</v>
      </c>
      <c r="M278" s="462" t="s">
        <v>45</v>
      </c>
      <c r="N278" s="475"/>
      <c r="O278" s="463">
        <f t="shared" si="16"/>
        <v>0</v>
      </c>
      <c r="P278" s="415"/>
      <c r="Q278" s="125"/>
      <c r="R278" s="53"/>
      <c r="S278" s="125"/>
      <c r="T278" s="124"/>
      <c r="U278" s="124"/>
      <c r="V278" s="124"/>
      <c r="W278" s="145"/>
      <c r="X278" s="53"/>
      <c r="Y278" s="53"/>
    </row>
    <row r="279" spans="1:25" ht="31.5" customHeight="1" thickTop="1" thickBot="1" x14ac:dyDescent="0.3">
      <c r="A279" s="216"/>
      <c r="B279" s="459" t="s">
        <v>65</v>
      </c>
      <c r="C279" s="471" t="s">
        <v>668</v>
      </c>
      <c r="D279" s="813" t="s">
        <v>669</v>
      </c>
      <c r="E279" s="814"/>
      <c r="F279" s="602" t="s">
        <v>493</v>
      </c>
      <c r="G279" s="461">
        <v>0</v>
      </c>
      <c r="H279" s="475">
        <v>1</v>
      </c>
      <c r="I279" s="475">
        <v>0</v>
      </c>
      <c r="J279" s="475">
        <v>0</v>
      </c>
      <c r="K279" s="475">
        <v>0</v>
      </c>
      <c r="L279" s="461">
        <f>SUM(H279:K279)</f>
        <v>1</v>
      </c>
      <c r="M279" s="462" t="s">
        <v>32</v>
      </c>
      <c r="N279" s="475"/>
      <c r="O279" s="463">
        <f t="shared" si="16"/>
        <v>0</v>
      </c>
      <c r="P279" s="415"/>
      <c r="Q279" s="125"/>
      <c r="R279" s="53"/>
      <c r="S279" s="125"/>
      <c r="T279" s="124"/>
      <c r="U279" s="124"/>
      <c r="V279" s="124"/>
      <c r="W279" s="145"/>
      <c r="X279" s="53"/>
      <c r="Y279" s="53"/>
    </row>
    <row r="280" spans="1:25" ht="56.25" customHeight="1" thickTop="1" thickBot="1" x14ac:dyDescent="0.3">
      <c r="A280" s="216"/>
      <c r="B280" s="459" t="s">
        <v>99</v>
      </c>
      <c r="C280" s="471" t="s">
        <v>670</v>
      </c>
      <c r="D280" s="813" t="s">
        <v>671</v>
      </c>
      <c r="E280" s="814"/>
      <c r="F280" s="602" t="s">
        <v>493</v>
      </c>
      <c r="G280" s="461">
        <v>0</v>
      </c>
      <c r="H280" s="557">
        <v>1</v>
      </c>
      <c r="I280" s="557">
        <v>0</v>
      </c>
      <c r="J280" s="557">
        <v>0</v>
      </c>
      <c r="K280" s="557">
        <v>0</v>
      </c>
      <c r="L280" s="483">
        <f>H280</f>
        <v>1</v>
      </c>
      <c r="M280" s="462" t="s">
        <v>45</v>
      </c>
      <c r="N280" s="475"/>
      <c r="O280" s="463">
        <f t="shared" si="16"/>
        <v>0</v>
      </c>
      <c r="P280" s="415"/>
      <c r="Q280" s="125"/>
      <c r="R280" s="53"/>
      <c r="S280" s="125"/>
      <c r="T280" s="124"/>
      <c r="U280" s="124"/>
      <c r="V280" s="124"/>
      <c r="W280" s="145"/>
      <c r="X280" s="53"/>
      <c r="Y280" s="53"/>
    </row>
    <row r="281" spans="1:25" ht="56.25" customHeight="1" thickTop="1" thickBot="1" x14ac:dyDescent="0.3">
      <c r="A281" s="216"/>
      <c r="B281" s="459" t="s">
        <v>66</v>
      </c>
      <c r="C281" s="471" t="s">
        <v>672</v>
      </c>
      <c r="D281" s="813" t="s">
        <v>673</v>
      </c>
      <c r="E281" s="814"/>
      <c r="F281" s="602" t="s">
        <v>493</v>
      </c>
      <c r="G281" s="465">
        <v>0</v>
      </c>
      <c r="H281" s="503">
        <v>0</v>
      </c>
      <c r="I281" s="503">
        <v>0.05</v>
      </c>
      <c r="J281" s="503">
        <v>0.05</v>
      </c>
      <c r="K281" s="503">
        <v>0.05</v>
      </c>
      <c r="L281" s="483">
        <f>SUBTOTAL(9,H281:K281)</f>
        <v>0.15000000000000002</v>
      </c>
      <c r="M281" s="462" t="s">
        <v>45</v>
      </c>
      <c r="N281" s="475"/>
      <c r="O281" s="463">
        <f t="shared" si="16"/>
        <v>0</v>
      </c>
      <c r="P281" s="417"/>
      <c r="Q281" s="114"/>
      <c r="R281" s="107"/>
      <c r="S281" s="114"/>
      <c r="T281" s="112"/>
      <c r="U281" s="112"/>
      <c r="V281" s="112"/>
      <c r="W281" s="178"/>
      <c r="X281" s="107"/>
      <c r="Y281" s="53"/>
    </row>
    <row r="282" spans="1:25" ht="31.5" customHeight="1" thickTop="1" thickBot="1" x14ac:dyDescent="0.3">
      <c r="A282" s="216"/>
      <c r="B282" s="459" t="s">
        <v>69</v>
      </c>
      <c r="C282" s="471" t="s">
        <v>674</v>
      </c>
      <c r="D282" s="813" t="s">
        <v>675</v>
      </c>
      <c r="E282" s="814"/>
      <c r="F282" s="602" t="s">
        <v>493</v>
      </c>
      <c r="G282" s="461">
        <v>0</v>
      </c>
      <c r="H282" s="475">
        <v>1</v>
      </c>
      <c r="I282" s="475">
        <v>0</v>
      </c>
      <c r="J282" s="475">
        <v>0</v>
      </c>
      <c r="K282" s="475">
        <v>0</v>
      </c>
      <c r="L282" s="461">
        <f>SUM(H282:K282)</f>
        <v>1</v>
      </c>
      <c r="M282" s="462" t="s">
        <v>32</v>
      </c>
      <c r="N282" s="475"/>
      <c r="O282" s="463">
        <f t="shared" si="16"/>
        <v>0</v>
      </c>
      <c r="P282" s="415"/>
      <c r="Q282" s="125"/>
      <c r="R282" s="53"/>
      <c r="S282" s="125"/>
      <c r="T282" s="124"/>
      <c r="U282" s="124"/>
      <c r="V282" s="124"/>
      <c r="W282" s="145"/>
      <c r="X282" s="53"/>
      <c r="Y282" s="53"/>
    </row>
    <row r="283" spans="1:25" ht="37.5" customHeight="1" thickTop="1" thickBot="1" x14ac:dyDescent="0.3">
      <c r="A283" s="216"/>
      <c r="B283" s="459" t="s">
        <v>72</v>
      </c>
      <c r="C283" s="471" t="s">
        <v>676</v>
      </c>
      <c r="D283" s="813" t="s">
        <v>677</v>
      </c>
      <c r="E283" s="814"/>
      <c r="F283" s="602" t="s">
        <v>493</v>
      </c>
      <c r="G283" s="465">
        <v>0</v>
      </c>
      <c r="H283" s="503">
        <v>0.5</v>
      </c>
      <c r="I283" s="503">
        <v>0.5</v>
      </c>
      <c r="J283" s="503">
        <v>0</v>
      </c>
      <c r="K283" s="503">
        <v>0</v>
      </c>
      <c r="L283" s="468">
        <v>1</v>
      </c>
      <c r="M283" s="462" t="s">
        <v>45</v>
      </c>
      <c r="N283" s="475"/>
      <c r="O283" s="463">
        <f t="shared" si="16"/>
        <v>0</v>
      </c>
      <c r="P283" s="428"/>
      <c r="Q283" s="53"/>
      <c r="R283" s="53"/>
      <c r="S283" s="53"/>
      <c r="T283" s="53"/>
      <c r="U283" s="53"/>
      <c r="V283" s="53"/>
      <c r="W283" s="53"/>
      <c r="X283" s="53"/>
      <c r="Y283" s="53"/>
    </row>
    <row r="284" spans="1:25" ht="42.75" customHeight="1" thickTop="1" thickBot="1" x14ac:dyDescent="0.3">
      <c r="A284" s="216"/>
      <c r="B284" s="459" t="s">
        <v>75</v>
      </c>
      <c r="C284" s="471" t="s">
        <v>678</v>
      </c>
      <c r="D284" s="813" t="s">
        <v>679</v>
      </c>
      <c r="E284" s="814"/>
      <c r="F284" s="602" t="s">
        <v>493</v>
      </c>
      <c r="G284" s="465">
        <v>0</v>
      </c>
      <c r="H284" s="503">
        <v>1</v>
      </c>
      <c r="I284" s="503">
        <v>1</v>
      </c>
      <c r="J284" s="503">
        <v>1</v>
      </c>
      <c r="K284" s="503">
        <v>1</v>
      </c>
      <c r="L284" s="468">
        <f>K284</f>
        <v>1</v>
      </c>
      <c r="M284" s="462" t="s">
        <v>45</v>
      </c>
      <c r="N284" s="475"/>
      <c r="O284" s="463">
        <f t="shared" si="16"/>
        <v>0</v>
      </c>
      <c r="P284" s="415"/>
      <c r="Q284" s="125"/>
      <c r="R284" s="53"/>
      <c r="S284" s="125"/>
      <c r="T284" s="124"/>
      <c r="U284" s="124"/>
      <c r="V284" s="124"/>
      <c r="W284" s="145"/>
      <c r="X284" s="53"/>
      <c r="Y284" s="53"/>
    </row>
    <row r="285" spans="1:25" ht="27" customHeight="1" thickTop="1" thickBot="1" x14ac:dyDescent="0.3">
      <c r="A285" s="216"/>
      <c r="B285" s="459" t="s">
        <v>78</v>
      </c>
      <c r="C285" s="471" t="s">
        <v>680</v>
      </c>
      <c r="D285" s="813" t="s">
        <v>681</v>
      </c>
      <c r="E285" s="814"/>
      <c r="F285" s="602" t="s">
        <v>493</v>
      </c>
      <c r="G285" s="465">
        <v>0</v>
      </c>
      <c r="H285" s="503">
        <v>0</v>
      </c>
      <c r="I285" s="503">
        <v>0.2</v>
      </c>
      <c r="J285" s="503">
        <v>0.4</v>
      </c>
      <c r="K285" s="503">
        <v>0.6</v>
      </c>
      <c r="L285" s="468">
        <f>K285</f>
        <v>0.6</v>
      </c>
      <c r="M285" s="462" t="s">
        <v>45</v>
      </c>
      <c r="N285" s="475"/>
      <c r="O285" s="463">
        <f t="shared" si="16"/>
        <v>0</v>
      </c>
      <c r="P285" s="415"/>
      <c r="Q285" s="125"/>
      <c r="R285" s="53"/>
      <c r="S285" s="125"/>
      <c r="T285" s="124"/>
      <c r="U285" s="124"/>
      <c r="V285" s="124"/>
      <c r="W285" s="145"/>
      <c r="X285" s="53"/>
      <c r="Y285" s="53"/>
    </row>
    <row r="286" spans="1:25" ht="27.75" customHeight="1" thickTop="1" thickBot="1" x14ac:dyDescent="0.3">
      <c r="A286" s="216"/>
      <c r="B286" s="459" t="s">
        <v>82</v>
      </c>
      <c r="C286" s="471" t="s">
        <v>683</v>
      </c>
      <c r="D286" s="813" t="s">
        <v>684</v>
      </c>
      <c r="E286" s="814"/>
      <c r="F286" s="602" t="s">
        <v>460</v>
      </c>
      <c r="G286" s="465">
        <v>0</v>
      </c>
      <c r="H286" s="503">
        <v>0.3</v>
      </c>
      <c r="I286" s="503">
        <v>0.3</v>
      </c>
      <c r="J286" s="503">
        <v>0.4</v>
      </c>
      <c r="K286" s="503">
        <v>0</v>
      </c>
      <c r="L286" s="468">
        <f>SUM(H286:K286)</f>
        <v>1</v>
      </c>
      <c r="M286" s="462" t="s">
        <v>45</v>
      </c>
      <c r="N286" s="504"/>
      <c r="O286" s="463">
        <f t="shared" si="16"/>
        <v>0</v>
      </c>
      <c r="P286" s="415"/>
      <c r="Q286" s="125"/>
      <c r="R286" s="53"/>
      <c r="S286" s="125"/>
      <c r="T286" s="124"/>
      <c r="U286" s="124"/>
      <c r="V286" s="124"/>
      <c r="W286" s="145"/>
      <c r="X286" s="53"/>
      <c r="Y286" s="53"/>
    </row>
    <row r="287" spans="1:25" ht="66" customHeight="1" thickTop="1" thickBot="1" x14ac:dyDescent="0.3">
      <c r="A287" s="53"/>
      <c r="B287" s="452" t="s">
        <v>686</v>
      </c>
      <c r="C287" s="453" t="s">
        <v>687</v>
      </c>
      <c r="D287" s="521" t="s">
        <v>688</v>
      </c>
      <c r="E287" s="522" t="s">
        <v>689</v>
      </c>
      <c r="F287" s="486" t="s">
        <v>690</v>
      </c>
      <c r="G287" s="531">
        <v>0</v>
      </c>
      <c r="H287" s="567">
        <v>0.25</v>
      </c>
      <c r="I287" s="567">
        <v>0.5</v>
      </c>
      <c r="J287" s="567">
        <v>0.75</v>
      </c>
      <c r="K287" s="567">
        <v>1</v>
      </c>
      <c r="L287" s="531">
        <f>K287</f>
        <v>1</v>
      </c>
      <c r="M287" s="457" t="s">
        <v>45</v>
      </c>
      <c r="N287" s="540"/>
      <c r="O287" s="528">
        <f t="shared" si="16"/>
        <v>0</v>
      </c>
      <c r="P287" s="415"/>
      <c r="Q287" s="120"/>
      <c r="R287" s="53"/>
      <c r="S287" s="57"/>
      <c r="T287" s="57"/>
      <c r="U287" s="57"/>
      <c r="V287" s="57"/>
      <c r="W287" s="57"/>
      <c r="X287" s="53"/>
      <c r="Y287" s="53"/>
    </row>
    <row r="288" spans="1:25" ht="39" customHeight="1" thickTop="1" thickBot="1" x14ac:dyDescent="0.3">
      <c r="A288" s="107"/>
      <c r="B288" s="464" t="s">
        <v>33</v>
      </c>
      <c r="C288" s="460" t="s">
        <v>691</v>
      </c>
      <c r="D288" s="820" t="s">
        <v>692</v>
      </c>
      <c r="E288" s="821"/>
      <c r="F288" s="602" t="s">
        <v>690</v>
      </c>
      <c r="G288" s="468">
        <v>1</v>
      </c>
      <c r="H288" s="503">
        <v>1</v>
      </c>
      <c r="I288" s="503">
        <v>1</v>
      </c>
      <c r="J288" s="503">
        <v>1</v>
      </c>
      <c r="K288" s="503">
        <v>1</v>
      </c>
      <c r="L288" s="468">
        <f>K288</f>
        <v>1</v>
      </c>
      <c r="M288" s="462" t="s">
        <v>45</v>
      </c>
      <c r="N288" s="475"/>
      <c r="O288" s="463">
        <f t="shared" si="16"/>
        <v>0</v>
      </c>
      <c r="P288" s="415"/>
      <c r="Q288" s="120"/>
      <c r="R288" s="53"/>
      <c r="S288" s="124"/>
      <c r="T288" s="124"/>
      <c r="U288" s="124"/>
      <c r="V288" s="124"/>
      <c r="W288" s="125"/>
      <c r="X288" s="53"/>
      <c r="Y288" s="53"/>
    </row>
    <row r="289" spans="1:25" ht="42.75" customHeight="1" thickTop="1" thickBot="1" x14ac:dyDescent="0.3">
      <c r="A289" s="107"/>
      <c r="B289" s="464" t="s">
        <v>36</v>
      </c>
      <c r="C289" s="460" t="s">
        <v>693</v>
      </c>
      <c r="D289" s="820" t="s">
        <v>694</v>
      </c>
      <c r="E289" s="821"/>
      <c r="F289" s="602" t="s">
        <v>690</v>
      </c>
      <c r="G289" s="465">
        <v>12</v>
      </c>
      <c r="H289" s="504">
        <v>12</v>
      </c>
      <c r="I289" s="504">
        <v>12</v>
      </c>
      <c r="J289" s="504">
        <v>12</v>
      </c>
      <c r="K289" s="504">
        <v>12</v>
      </c>
      <c r="L289" s="465">
        <f>K289</f>
        <v>12</v>
      </c>
      <c r="M289" s="462" t="s">
        <v>32</v>
      </c>
      <c r="N289" s="475"/>
      <c r="O289" s="463">
        <f t="shared" si="16"/>
        <v>0</v>
      </c>
      <c r="P289" s="415"/>
      <c r="Q289" s="120"/>
      <c r="R289" s="53"/>
      <c r="S289" s="124"/>
      <c r="T289" s="124"/>
      <c r="U289" s="124"/>
      <c r="V289" s="124"/>
      <c r="W289" s="125"/>
      <c r="X289" s="53"/>
      <c r="Y289" s="53"/>
    </row>
    <row r="290" spans="1:25" ht="51" customHeight="1" thickTop="1" thickBot="1" x14ac:dyDescent="0.3">
      <c r="A290" s="107"/>
      <c r="B290" s="464" t="s">
        <v>50</v>
      </c>
      <c r="C290" s="460" t="s">
        <v>695</v>
      </c>
      <c r="D290" s="820" t="s">
        <v>696</v>
      </c>
      <c r="E290" s="821"/>
      <c r="F290" s="602" t="s">
        <v>690</v>
      </c>
      <c r="G290" s="465">
        <v>0</v>
      </c>
      <c r="H290" s="504">
        <v>3</v>
      </c>
      <c r="I290" s="504">
        <v>3</v>
      </c>
      <c r="J290" s="504">
        <v>3</v>
      </c>
      <c r="K290" s="504">
        <v>3</v>
      </c>
      <c r="L290" s="465">
        <f>K290</f>
        <v>3</v>
      </c>
      <c r="M290" s="462" t="s">
        <v>32</v>
      </c>
      <c r="N290" s="475"/>
      <c r="O290" s="463">
        <f t="shared" si="16"/>
        <v>0</v>
      </c>
      <c r="P290" s="423"/>
      <c r="Q290" s="125"/>
      <c r="R290" s="53"/>
      <c r="S290" s="124"/>
      <c r="T290" s="124"/>
      <c r="U290" s="124"/>
      <c r="V290" s="124"/>
      <c r="W290" s="125"/>
      <c r="X290" s="53"/>
      <c r="Y290" s="53"/>
    </row>
    <row r="291" spans="1:25" ht="37.5" customHeight="1" thickTop="1" thickBot="1" x14ac:dyDescent="0.3">
      <c r="A291" s="107"/>
      <c r="B291" s="464" t="s">
        <v>53</v>
      </c>
      <c r="C291" s="460" t="s">
        <v>697</v>
      </c>
      <c r="D291" s="820" t="s">
        <v>698</v>
      </c>
      <c r="E291" s="821"/>
      <c r="F291" s="602" t="s">
        <v>690</v>
      </c>
      <c r="G291" s="465">
        <v>0</v>
      </c>
      <c r="H291" s="504">
        <v>2</v>
      </c>
      <c r="I291" s="504">
        <v>3</v>
      </c>
      <c r="J291" s="504">
        <v>3</v>
      </c>
      <c r="K291" s="504">
        <v>3</v>
      </c>
      <c r="L291" s="465">
        <f>SUM(H291:K291)</f>
        <v>11</v>
      </c>
      <c r="M291" s="462" t="s">
        <v>32</v>
      </c>
      <c r="N291" s="475"/>
      <c r="O291" s="463">
        <f t="shared" si="16"/>
        <v>0</v>
      </c>
      <c r="P291" s="415"/>
      <c r="Q291" s="120"/>
      <c r="R291" s="53"/>
      <c r="S291" s="124"/>
      <c r="T291" s="124"/>
      <c r="U291" s="124"/>
      <c r="V291" s="124"/>
      <c r="W291" s="125"/>
      <c r="X291" s="53"/>
      <c r="Y291" s="53"/>
    </row>
    <row r="292" spans="1:25" ht="31.5" customHeight="1" thickTop="1" thickBot="1" x14ac:dyDescent="0.3">
      <c r="A292" s="107"/>
      <c r="B292" s="464" t="s">
        <v>56</v>
      </c>
      <c r="C292" s="460" t="s">
        <v>699</v>
      </c>
      <c r="D292" s="820" t="s">
        <v>700</v>
      </c>
      <c r="E292" s="821"/>
      <c r="F292" s="602" t="s">
        <v>690</v>
      </c>
      <c r="G292" s="465">
        <v>1</v>
      </c>
      <c r="H292" s="504">
        <v>1</v>
      </c>
      <c r="I292" s="504">
        <v>1</v>
      </c>
      <c r="J292" s="504">
        <v>1</v>
      </c>
      <c r="K292" s="504">
        <v>1</v>
      </c>
      <c r="L292" s="465">
        <v>1</v>
      </c>
      <c r="M292" s="462" t="s">
        <v>32</v>
      </c>
      <c r="N292" s="475"/>
      <c r="O292" s="463">
        <f t="shared" si="16"/>
        <v>0</v>
      </c>
      <c r="P292" s="415"/>
      <c r="Q292" s="125"/>
      <c r="R292" s="53"/>
      <c r="S292" s="125"/>
      <c r="T292" s="124"/>
      <c r="U292" s="124"/>
      <c r="V292" s="124"/>
      <c r="W292" s="145"/>
      <c r="X292" s="53"/>
      <c r="Y292" s="53"/>
    </row>
    <row r="293" spans="1:25" ht="45" customHeight="1" thickTop="1" thickBot="1" x14ac:dyDescent="0.3">
      <c r="A293" s="107"/>
      <c r="B293" s="464" t="s">
        <v>59</v>
      </c>
      <c r="C293" s="460" t="s">
        <v>701</v>
      </c>
      <c r="D293" s="820" t="s">
        <v>702</v>
      </c>
      <c r="E293" s="821"/>
      <c r="F293" s="602" t="s">
        <v>690</v>
      </c>
      <c r="G293" s="465">
        <v>0</v>
      </c>
      <c r="H293" s="504">
        <v>4</v>
      </c>
      <c r="I293" s="504">
        <v>4</v>
      </c>
      <c r="J293" s="504">
        <v>4</v>
      </c>
      <c r="K293" s="504">
        <v>4</v>
      </c>
      <c r="L293" s="465">
        <f>K293</f>
        <v>4</v>
      </c>
      <c r="M293" s="462" t="s">
        <v>32</v>
      </c>
      <c r="N293" s="475"/>
      <c r="O293" s="463">
        <f t="shared" si="16"/>
        <v>0</v>
      </c>
      <c r="P293" s="415"/>
      <c r="Q293" s="125"/>
      <c r="R293" s="53"/>
      <c r="S293" s="125"/>
      <c r="T293" s="124"/>
      <c r="U293" s="124"/>
      <c r="V293" s="124"/>
      <c r="W293" s="145"/>
      <c r="X293" s="53"/>
      <c r="Y293" s="53"/>
    </row>
    <row r="294" spans="1:25" ht="33" customHeight="1" thickTop="1" thickBot="1" x14ac:dyDescent="0.3">
      <c r="A294" s="107"/>
      <c r="B294" s="464" t="s">
        <v>62</v>
      </c>
      <c r="C294" s="460" t="s">
        <v>703</v>
      </c>
      <c r="D294" s="820" t="s">
        <v>704</v>
      </c>
      <c r="E294" s="821"/>
      <c r="F294" s="602" t="s">
        <v>690</v>
      </c>
      <c r="G294" s="465">
        <v>1</v>
      </c>
      <c r="H294" s="504">
        <v>1</v>
      </c>
      <c r="I294" s="504">
        <v>1</v>
      </c>
      <c r="J294" s="504">
        <v>1</v>
      </c>
      <c r="K294" s="504">
        <v>1</v>
      </c>
      <c r="L294" s="465">
        <f t="shared" ref="L294:L299" si="17">SUM(H294:K294)</f>
        <v>4</v>
      </c>
      <c r="M294" s="462" t="s">
        <v>32</v>
      </c>
      <c r="N294" s="475"/>
      <c r="O294" s="463">
        <f t="shared" si="16"/>
        <v>0</v>
      </c>
      <c r="P294" s="415"/>
      <c r="Q294" s="125"/>
      <c r="R294" s="53"/>
      <c r="S294" s="125"/>
      <c r="T294" s="124"/>
      <c r="U294" s="124"/>
      <c r="V294" s="124"/>
      <c r="W294" s="145"/>
      <c r="X294" s="53"/>
      <c r="Y294" s="53"/>
    </row>
    <row r="295" spans="1:25" ht="36" customHeight="1" thickTop="1" thickBot="1" x14ac:dyDescent="0.3">
      <c r="A295" s="107"/>
      <c r="B295" s="464" t="s">
        <v>65</v>
      </c>
      <c r="C295" s="460" t="s">
        <v>705</v>
      </c>
      <c r="D295" s="820" t="s">
        <v>706</v>
      </c>
      <c r="E295" s="821"/>
      <c r="F295" s="602" t="s">
        <v>690</v>
      </c>
      <c r="G295" s="465">
        <v>1</v>
      </c>
      <c r="H295" s="504">
        <v>1</v>
      </c>
      <c r="I295" s="504">
        <v>1</v>
      </c>
      <c r="J295" s="504">
        <v>1</v>
      </c>
      <c r="K295" s="504">
        <v>1</v>
      </c>
      <c r="L295" s="465">
        <f t="shared" si="17"/>
        <v>4</v>
      </c>
      <c r="M295" s="462" t="s">
        <v>32</v>
      </c>
      <c r="N295" s="475"/>
      <c r="O295" s="463">
        <f t="shared" si="16"/>
        <v>0</v>
      </c>
      <c r="P295" s="415"/>
      <c r="Q295" s="125"/>
      <c r="R295" s="53"/>
      <c r="S295" s="125"/>
      <c r="T295" s="124"/>
      <c r="U295" s="124"/>
      <c r="V295" s="124"/>
      <c r="W295" s="145"/>
      <c r="X295" s="53"/>
      <c r="Y295" s="53"/>
    </row>
    <row r="296" spans="1:25" ht="36.75" customHeight="1" thickTop="1" thickBot="1" x14ac:dyDescent="0.3">
      <c r="A296" s="107"/>
      <c r="B296" s="464" t="s">
        <v>99</v>
      </c>
      <c r="C296" s="460" t="s">
        <v>707</v>
      </c>
      <c r="D296" s="820" t="s">
        <v>708</v>
      </c>
      <c r="E296" s="821"/>
      <c r="F296" s="602" t="s">
        <v>690</v>
      </c>
      <c r="G296" s="465">
        <v>0</v>
      </c>
      <c r="H296" s="503">
        <v>0.5</v>
      </c>
      <c r="I296" s="503">
        <v>0.5</v>
      </c>
      <c r="J296" s="504">
        <v>0</v>
      </c>
      <c r="K296" s="504">
        <v>0</v>
      </c>
      <c r="L296" s="468">
        <f t="shared" si="17"/>
        <v>1</v>
      </c>
      <c r="M296" s="462" t="s">
        <v>45</v>
      </c>
      <c r="N296" s="475"/>
      <c r="O296" s="463">
        <f t="shared" si="16"/>
        <v>0</v>
      </c>
      <c r="P296" s="415"/>
      <c r="Q296" s="125"/>
      <c r="R296" s="53"/>
      <c r="S296" s="125"/>
      <c r="T296" s="124"/>
      <c r="U296" s="124"/>
      <c r="V296" s="124"/>
      <c r="W296" s="145"/>
      <c r="X296" s="53"/>
      <c r="Y296" s="53"/>
    </row>
    <row r="297" spans="1:25" ht="34.5" customHeight="1" thickTop="1" thickBot="1" x14ac:dyDescent="0.3">
      <c r="A297" s="107"/>
      <c r="B297" s="464" t="s">
        <v>66</v>
      </c>
      <c r="C297" s="460" t="s">
        <v>709</v>
      </c>
      <c r="D297" s="820" t="s">
        <v>710</v>
      </c>
      <c r="E297" s="821"/>
      <c r="F297" s="602" t="s">
        <v>690</v>
      </c>
      <c r="G297" s="465">
        <v>0</v>
      </c>
      <c r="H297" s="504">
        <v>4</v>
      </c>
      <c r="I297" s="504">
        <v>4</v>
      </c>
      <c r="J297" s="504">
        <v>4</v>
      </c>
      <c r="K297" s="504">
        <v>4</v>
      </c>
      <c r="L297" s="465">
        <f t="shared" si="17"/>
        <v>16</v>
      </c>
      <c r="M297" s="462" t="s">
        <v>32</v>
      </c>
      <c r="N297" s="475"/>
      <c r="O297" s="463">
        <f t="shared" si="16"/>
        <v>0</v>
      </c>
      <c r="P297" s="415"/>
      <c r="Q297" s="125"/>
      <c r="R297" s="53"/>
      <c r="S297" s="125"/>
      <c r="T297" s="124"/>
      <c r="U297" s="124"/>
      <c r="V297" s="124"/>
      <c r="W297" s="145"/>
      <c r="X297" s="53"/>
      <c r="Y297" s="53"/>
    </row>
    <row r="298" spans="1:25" ht="33.75" customHeight="1" thickTop="1" thickBot="1" x14ac:dyDescent="0.3">
      <c r="A298" s="107"/>
      <c r="B298" s="464" t="s">
        <v>69</v>
      </c>
      <c r="C298" s="460" t="s">
        <v>711</v>
      </c>
      <c r="D298" s="820" t="s">
        <v>712</v>
      </c>
      <c r="E298" s="821"/>
      <c r="F298" s="602" t="s">
        <v>690</v>
      </c>
      <c r="G298" s="465">
        <v>0</v>
      </c>
      <c r="H298" s="504">
        <v>1</v>
      </c>
      <c r="I298" s="504">
        <v>0</v>
      </c>
      <c r="J298" s="504">
        <v>0</v>
      </c>
      <c r="K298" s="504">
        <v>0</v>
      </c>
      <c r="L298" s="465">
        <f t="shared" si="17"/>
        <v>1</v>
      </c>
      <c r="M298" s="462" t="s">
        <v>32</v>
      </c>
      <c r="N298" s="475"/>
      <c r="O298" s="463">
        <f t="shared" si="16"/>
        <v>0</v>
      </c>
      <c r="P298" s="415"/>
      <c r="Q298" s="125"/>
      <c r="R298" s="53"/>
      <c r="S298" s="125"/>
      <c r="T298" s="124"/>
      <c r="U298" s="124"/>
      <c r="V298" s="124"/>
      <c r="W298" s="145"/>
      <c r="X298" s="53"/>
      <c r="Y298" s="53"/>
    </row>
    <row r="299" spans="1:25" ht="40.5" customHeight="1" thickTop="1" thickBot="1" x14ac:dyDescent="0.3">
      <c r="A299" s="216"/>
      <c r="B299" s="459" t="s">
        <v>72</v>
      </c>
      <c r="C299" s="471" t="s">
        <v>713</v>
      </c>
      <c r="D299" s="813" t="s">
        <v>714</v>
      </c>
      <c r="E299" s="814"/>
      <c r="F299" s="602" t="s">
        <v>690</v>
      </c>
      <c r="G299" s="461">
        <v>0</v>
      </c>
      <c r="H299" s="557">
        <v>1</v>
      </c>
      <c r="I299" s="557">
        <v>0</v>
      </c>
      <c r="J299" s="557">
        <v>0</v>
      </c>
      <c r="K299" s="557">
        <v>0</v>
      </c>
      <c r="L299" s="483">
        <f t="shared" si="17"/>
        <v>1</v>
      </c>
      <c r="M299" s="462" t="s">
        <v>45</v>
      </c>
      <c r="N299" s="475"/>
      <c r="O299" s="463">
        <f t="shared" si="16"/>
        <v>0</v>
      </c>
      <c r="P299" s="415"/>
      <c r="Q299" s="125"/>
      <c r="R299" s="53"/>
      <c r="S299" s="125"/>
      <c r="T299" s="124"/>
      <c r="U299" s="124"/>
      <c r="V299" s="124"/>
      <c r="W299" s="145"/>
      <c r="X299" s="53"/>
      <c r="Y299" s="53"/>
    </row>
    <row r="300" spans="1:25" ht="45" customHeight="1" thickTop="1" thickBot="1" x14ac:dyDescent="0.3">
      <c r="A300" s="216"/>
      <c r="B300" s="459" t="s">
        <v>75</v>
      </c>
      <c r="C300" s="471" t="s">
        <v>715</v>
      </c>
      <c r="D300" s="813" t="s">
        <v>716</v>
      </c>
      <c r="E300" s="814"/>
      <c r="F300" s="602" t="s">
        <v>690</v>
      </c>
      <c r="G300" s="461">
        <v>0</v>
      </c>
      <c r="H300" s="557">
        <v>1</v>
      </c>
      <c r="I300" s="557">
        <v>0</v>
      </c>
      <c r="J300" s="557">
        <v>0</v>
      </c>
      <c r="K300" s="557">
        <v>0</v>
      </c>
      <c r="L300" s="483">
        <f>SUBTOTAL(9,H300:K300)</f>
        <v>1</v>
      </c>
      <c r="M300" s="462" t="s">
        <v>45</v>
      </c>
      <c r="N300" s="475"/>
      <c r="O300" s="463">
        <f t="shared" si="16"/>
        <v>0</v>
      </c>
      <c r="P300" s="415"/>
      <c r="Q300" s="125"/>
      <c r="R300" s="53"/>
      <c r="S300" s="125"/>
      <c r="T300" s="124"/>
      <c r="U300" s="124"/>
      <c r="V300" s="124"/>
      <c r="W300" s="145"/>
      <c r="X300" s="53"/>
      <c r="Y300" s="53"/>
    </row>
    <row r="301" spans="1:25" ht="59.25" customHeight="1" thickTop="1" thickBot="1" x14ac:dyDescent="0.3">
      <c r="A301" s="216"/>
      <c r="B301" s="459" t="s">
        <v>78</v>
      </c>
      <c r="C301" s="471" t="s">
        <v>717</v>
      </c>
      <c r="D301" s="813" t="s">
        <v>718</v>
      </c>
      <c r="E301" s="814"/>
      <c r="F301" s="602" t="s">
        <v>690</v>
      </c>
      <c r="G301" s="461">
        <v>0</v>
      </c>
      <c r="H301" s="557">
        <v>1</v>
      </c>
      <c r="I301" s="557">
        <v>0</v>
      </c>
      <c r="J301" s="557">
        <v>0</v>
      </c>
      <c r="K301" s="557">
        <v>0</v>
      </c>
      <c r="L301" s="483">
        <f>H301</f>
        <v>1</v>
      </c>
      <c r="M301" s="462" t="s">
        <v>45</v>
      </c>
      <c r="N301" s="475"/>
      <c r="O301" s="463">
        <f t="shared" si="16"/>
        <v>0</v>
      </c>
      <c r="P301" s="415"/>
      <c r="Q301" s="125"/>
      <c r="R301" s="53"/>
      <c r="S301" s="125"/>
      <c r="T301" s="124"/>
      <c r="U301" s="124"/>
      <c r="V301" s="124"/>
      <c r="W301" s="145"/>
      <c r="X301" s="53"/>
      <c r="Y301" s="53"/>
    </row>
    <row r="302" spans="1:25" ht="56.25" customHeight="1" thickTop="1" thickBot="1" x14ac:dyDescent="0.3">
      <c r="A302" s="216"/>
      <c r="B302" s="459" t="s">
        <v>82</v>
      </c>
      <c r="C302" s="471" t="s">
        <v>719</v>
      </c>
      <c r="D302" s="813" t="s">
        <v>720</v>
      </c>
      <c r="E302" s="814"/>
      <c r="F302" s="602" t="s">
        <v>337</v>
      </c>
      <c r="G302" s="483">
        <v>1</v>
      </c>
      <c r="H302" s="557">
        <v>1</v>
      </c>
      <c r="I302" s="557">
        <v>1</v>
      </c>
      <c r="J302" s="557">
        <v>1</v>
      </c>
      <c r="K302" s="557">
        <v>1</v>
      </c>
      <c r="L302" s="483">
        <v>1</v>
      </c>
      <c r="M302" s="462" t="s">
        <v>45</v>
      </c>
      <c r="N302" s="475"/>
      <c r="O302" s="463">
        <f t="shared" si="16"/>
        <v>0</v>
      </c>
      <c r="P302" s="415"/>
      <c r="Q302" s="125"/>
      <c r="R302" s="53"/>
      <c r="S302" s="125"/>
      <c r="T302" s="124"/>
      <c r="U302" s="124"/>
      <c r="V302" s="124"/>
      <c r="W302" s="145"/>
      <c r="X302" s="53"/>
      <c r="Y302" s="53"/>
    </row>
    <row r="303" spans="1:25" ht="62.25" customHeight="1" thickTop="1" thickBot="1" x14ac:dyDescent="0.3">
      <c r="A303" s="53"/>
      <c r="B303" s="833" t="s">
        <v>721</v>
      </c>
      <c r="C303" s="453" t="s">
        <v>722</v>
      </c>
      <c r="D303" s="833"/>
      <c r="E303" s="609" t="s">
        <v>724</v>
      </c>
      <c r="F303" s="604" t="s">
        <v>493</v>
      </c>
      <c r="G303" s="531">
        <v>0</v>
      </c>
      <c r="H303" s="567">
        <v>0.5</v>
      </c>
      <c r="I303" s="567">
        <v>1</v>
      </c>
      <c r="J303" s="567">
        <v>0</v>
      </c>
      <c r="K303" s="567">
        <v>0</v>
      </c>
      <c r="L303" s="531">
        <f>I303</f>
        <v>1</v>
      </c>
      <c r="M303" s="457" t="s">
        <v>45</v>
      </c>
      <c r="N303" s="540"/>
      <c r="O303" s="528">
        <f t="shared" si="16"/>
        <v>0</v>
      </c>
      <c r="P303" s="415"/>
      <c r="Q303" s="120"/>
      <c r="R303" s="53"/>
      <c r="S303" s="57"/>
      <c r="T303" s="57"/>
      <c r="U303" s="57"/>
      <c r="V303" s="57"/>
      <c r="W303" s="57"/>
      <c r="X303" s="53"/>
      <c r="Y303" s="53"/>
    </row>
    <row r="304" spans="1:25" ht="50.25" customHeight="1" thickTop="1" thickBot="1" x14ac:dyDescent="0.3">
      <c r="A304" s="53"/>
      <c r="B304" s="833"/>
      <c r="C304" s="453" t="s">
        <v>725</v>
      </c>
      <c r="D304" s="833"/>
      <c r="E304" s="478" t="s">
        <v>917</v>
      </c>
      <c r="F304" s="604" t="s">
        <v>493</v>
      </c>
      <c r="G304" s="530">
        <v>0</v>
      </c>
      <c r="H304" s="583">
        <v>1</v>
      </c>
      <c r="I304" s="583">
        <v>1</v>
      </c>
      <c r="J304" s="583">
        <v>1</v>
      </c>
      <c r="K304" s="583">
        <v>1</v>
      </c>
      <c r="L304" s="543">
        <f>SUM(H304:K304)</f>
        <v>4</v>
      </c>
      <c r="M304" s="457" t="s">
        <v>45</v>
      </c>
      <c r="N304" s="540"/>
      <c r="O304" s="528">
        <f t="shared" si="16"/>
        <v>0</v>
      </c>
      <c r="P304" s="418" t="s">
        <v>906</v>
      </c>
      <c r="Q304" s="120"/>
      <c r="R304" s="53"/>
      <c r="S304" s="57"/>
      <c r="T304" s="57"/>
      <c r="U304" s="57"/>
      <c r="V304" s="57"/>
      <c r="W304" s="57"/>
      <c r="X304" s="53"/>
      <c r="Y304" s="53"/>
    </row>
    <row r="305" spans="1:25" ht="38.25" customHeight="1" thickTop="1" thickBot="1" x14ac:dyDescent="0.3">
      <c r="A305" s="216"/>
      <c r="B305" s="459" t="s">
        <v>33</v>
      </c>
      <c r="C305" s="471" t="s">
        <v>727</v>
      </c>
      <c r="D305" s="823" t="s">
        <v>728</v>
      </c>
      <c r="E305" s="824"/>
      <c r="F305" s="602" t="s">
        <v>493</v>
      </c>
      <c r="G305" s="465">
        <v>0</v>
      </c>
      <c r="H305" s="503">
        <v>0.5</v>
      </c>
      <c r="I305" s="503">
        <v>1</v>
      </c>
      <c r="J305" s="503">
        <v>0</v>
      </c>
      <c r="K305" s="503">
        <v>0</v>
      </c>
      <c r="L305" s="468">
        <f>I305</f>
        <v>1</v>
      </c>
      <c r="M305" s="462" t="s">
        <v>45</v>
      </c>
      <c r="N305" s="475"/>
      <c r="O305" s="463">
        <f t="shared" si="16"/>
        <v>0</v>
      </c>
      <c r="P305" s="415"/>
      <c r="Q305" s="120"/>
      <c r="R305" s="53"/>
      <c r="S305" s="124"/>
      <c r="T305" s="124"/>
      <c r="U305" s="124"/>
      <c r="V305" s="124"/>
      <c r="W305" s="125"/>
      <c r="X305" s="53"/>
      <c r="Y305" s="53"/>
    </row>
    <row r="306" spans="1:25" ht="60.75" customHeight="1" thickTop="1" thickBot="1" x14ac:dyDescent="0.3">
      <c r="A306" s="216"/>
      <c r="B306" s="459" t="s">
        <v>36</v>
      </c>
      <c r="C306" s="471" t="s">
        <v>729</v>
      </c>
      <c r="D306" s="823" t="s">
        <v>730</v>
      </c>
      <c r="E306" s="824"/>
      <c r="F306" s="602" t="s">
        <v>493</v>
      </c>
      <c r="G306" s="461">
        <v>0</v>
      </c>
      <c r="H306" s="475">
        <v>1</v>
      </c>
      <c r="I306" s="475">
        <v>0</v>
      </c>
      <c r="J306" s="475">
        <v>0</v>
      </c>
      <c r="K306" s="475">
        <v>0</v>
      </c>
      <c r="L306" s="461">
        <f>SUM(H306:K306)</f>
        <v>1</v>
      </c>
      <c r="M306" s="462" t="s">
        <v>32</v>
      </c>
      <c r="N306" s="475"/>
      <c r="O306" s="463">
        <f t="shared" si="16"/>
        <v>0</v>
      </c>
      <c r="P306" s="417"/>
      <c r="Q306" s="111"/>
      <c r="R306" s="107"/>
      <c r="S306" s="112"/>
      <c r="T306" s="112"/>
      <c r="U306" s="112"/>
      <c r="V306" s="112"/>
      <c r="W306" s="114"/>
      <c r="X306" s="107"/>
      <c r="Y306" s="53"/>
    </row>
    <row r="307" spans="1:25" ht="36.75" customHeight="1" thickTop="1" thickBot="1" x14ac:dyDescent="0.3">
      <c r="A307" s="216"/>
      <c r="B307" s="459" t="s">
        <v>50</v>
      </c>
      <c r="C307" s="471" t="s">
        <v>731</v>
      </c>
      <c r="D307" s="823" t="s">
        <v>732</v>
      </c>
      <c r="E307" s="824"/>
      <c r="F307" s="602" t="s">
        <v>493</v>
      </c>
      <c r="G307" s="461">
        <v>0</v>
      </c>
      <c r="H307" s="475">
        <v>1</v>
      </c>
      <c r="I307" s="475">
        <v>0</v>
      </c>
      <c r="J307" s="475">
        <v>0</v>
      </c>
      <c r="K307" s="475">
        <v>0</v>
      </c>
      <c r="L307" s="461">
        <v>1</v>
      </c>
      <c r="M307" s="462" t="s">
        <v>32</v>
      </c>
      <c r="N307" s="475"/>
      <c r="O307" s="463">
        <f t="shared" si="16"/>
        <v>0</v>
      </c>
      <c r="P307" s="415"/>
      <c r="Q307" s="125"/>
      <c r="R307" s="53"/>
      <c r="S307" s="125"/>
      <c r="T307" s="124"/>
      <c r="U307" s="124"/>
      <c r="V307" s="124"/>
      <c r="W307" s="145"/>
      <c r="X307" s="53"/>
      <c r="Y307" s="53"/>
    </row>
    <row r="308" spans="1:25" ht="34.5" customHeight="1" thickTop="1" thickBot="1" x14ac:dyDescent="0.3">
      <c r="A308" s="216"/>
      <c r="B308" s="459" t="s">
        <v>53</v>
      </c>
      <c r="C308" s="471" t="s">
        <v>733</v>
      </c>
      <c r="D308" s="823" t="s">
        <v>734</v>
      </c>
      <c r="E308" s="824"/>
      <c r="F308" s="602" t="s">
        <v>493</v>
      </c>
      <c r="G308" s="461">
        <v>0</v>
      </c>
      <c r="H308" s="557">
        <v>1</v>
      </c>
      <c r="I308" s="557">
        <v>0</v>
      </c>
      <c r="J308" s="557">
        <v>0</v>
      </c>
      <c r="K308" s="557">
        <v>0</v>
      </c>
      <c r="L308" s="483">
        <f>H308</f>
        <v>1</v>
      </c>
      <c r="M308" s="462" t="s">
        <v>45</v>
      </c>
      <c r="N308" s="475"/>
      <c r="O308" s="463">
        <f t="shared" si="16"/>
        <v>0</v>
      </c>
      <c r="P308" s="415"/>
      <c r="Q308" s="125"/>
      <c r="R308" s="53"/>
      <c r="S308" s="125"/>
      <c r="T308" s="124"/>
      <c r="U308" s="124"/>
      <c r="V308" s="124"/>
      <c r="W308" s="145"/>
      <c r="X308" s="53"/>
      <c r="Y308" s="53"/>
    </row>
    <row r="309" spans="1:25" ht="31.5" customHeight="1" thickTop="1" thickBot="1" x14ac:dyDescent="0.3">
      <c r="A309" s="216"/>
      <c r="B309" s="459" t="s">
        <v>56</v>
      </c>
      <c r="C309" s="471" t="s">
        <v>735</v>
      </c>
      <c r="D309" s="823" t="s">
        <v>736</v>
      </c>
      <c r="E309" s="824"/>
      <c r="F309" s="602" t="s">
        <v>493</v>
      </c>
      <c r="G309" s="461">
        <v>0</v>
      </c>
      <c r="H309" s="475">
        <v>1</v>
      </c>
      <c r="I309" s="475">
        <v>2</v>
      </c>
      <c r="J309" s="475">
        <v>0</v>
      </c>
      <c r="K309" s="475">
        <v>0</v>
      </c>
      <c r="L309" s="461">
        <f>SUM(H309:K309)</f>
        <v>3</v>
      </c>
      <c r="M309" s="462" t="s">
        <v>32</v>
      </c>
      <c r="N309" s="475"/>
      <c r="O309" s="463">
        <f t="shared" si="16"/>
        <v>0</v>
      </c>
      <c r="P309" s="415"/>
      <c r="Q309" s="125"/>
      <c r="R309" s="53"/>
      <c r="S309" s="125"/>
      <c r="T309" s="124"/>
      <c r="U309" s="124"/>
      <c r="V309" s="124"/>
      <c r="W309" s="145"/>
      <c r="X309" s="53"/>
      <c r="Y309" s="53"/>
    </row>
    <row r="310" spans="1:25" ht="38.25" customHeight="1" thickTop="1" thickBot="1" x14ac:dyDescent="0.3">
      <c r="A310" s="216"/>
      <c r="B310" s="459" t="s">
        <v>59</v>
      </c>
      <c r="C310" s="471" t="s">
        <v>737</v>
      </c>
      <c r="D310" s="823" t="s">
        <v>738</v>
      </c>
      <c r="E310" s="824"/>
      <c r="F310" s="602" t="s">
        <v>493</v>
      </c>
      <c r="G310" s="468">
        <v>0.18</v>
      </c>
      <c r="H310" s="503">
        <v>0.4</v>
      </c>
      <c r="I310" s="503">
        <v>0.6</v>
      </c>
      <c r="J310" s="503">
        <v>0.8</v>
      </c>
      <c r="K310" s="503">
        <v>1</v>
      </c>
      <c r="L310" s="468">
        <f>K310</f>
        <v>1</v>
      </c>
      <c r="M310" s="462" t="s">
        <v>45</v>
      </c>
      <c r="N310" s="475"/>
      <c r="O310" s="463">
        <f t="shared" si="16"/>
        <v>0</v>
      </c>
      <c r="P310" s="426"/>
      <c r="Q310" s="114"/>
      <c r="R310" s="107"/>
      <c r="S310" s="112"/>
      <c r="T310" s="112"/>
      <c r="U310" s="112"/>
      <c r="V310" s="112"/>
      <c r="W310" s="114"/>
      <c r="X310" s="107"/>
      <c r="Y310" s="53"/>
    </row>
    <row r="311" spans="1:25" ht="37.5" customHeight="1" thickTop="1" thickBot="1" x14ac:dyDescent="0.3">
      <c r="A311" s="216"/>
      <c r="B311" s="459" t="s">
        <v>62</v>
      </c>
      <c r="C311" s="471" t="s">
        <v>739</v>
      </c>
      <c r="D311" s="823" t="s">
        <v>740</v>
      </c>
      <c r="E311" s="824"/>
      <c r="F311" s="602" t="s">
        <v>493</v>
      </c>
      <c r="G311" s="465">
        <v>0</v>
      </c>
      <c r="H311" s="503">
        <v>1</v>
      </c>
      <c r="I311" s="586">
        <v>1</v>
      </c>
      <c r="J311" s="586">
        <v>1</v>
      </c>
      <c r="K311" s="586">
        <v>1</v>
      </c>
      <c r="L311" s="525">
        <f>I311</f>
        <v>1</v>
      </c>
      <c r="M311" s="462" t="s">
        <v>45</v>
      </c>
      <c r="N311" s="475"/>
      <c r="O311" s="463">
        <f t="shared" si="16"/>
        <v>0</v>
      </c>
      <c r="P311" s="418" t="s">
        <v>909</v>
      </c>
      <c r="Q311" s="120"/>
      <c r="R311" s="53"/>
      <c r="S311" s="124"/>
      <c r="T311" s="124"/>
      <c r="U311" s="124"/>
      <c r="V311" s="124"/>
      <c r="W311" s="125"/>
      <c r="X311" s="53"/>
      <c r="Y311" s="53"/>
    </row>
    <row r="312" spans="1:25" ht="42.75" customHeight="1" thickTop="1" thickBot="1" x14ac:dyDescent="0.3">
      <c r="A312" s="245"/>
      <c r="B312" s="437" t="s">
        <v>742</v>
      </c>
      <c r="C312" s="440"/>
      <c r="D312" s="849" t="e">
        <f>SUM(B16:B18+B20:B32+B34:B43+B45:B48+B50:B52+B57:B61+B64:B73+B75:B84+B86+B88:B89+B95:B110+B112:B118+B125:B137+B139:B140+B146+B142:B143+B148:B154+B156:B165+B167:B169+B174:B181+B183:B202+B204:B217+B220:B226+B230:B247+B252:B256+B258:B260+B262:B265+B272:B286+B288:B302+B305:B311)</f>
        <v>#VALUE!</v>
      </c>
      <c r="E312" s="850"/>
      <c r="F312" s="597">
        <v>238</v>
      </c>
      <c r="G312" s="590"/>
      <c r="H312" s="553"/>
      <c r="I312" s="553"/>
      <c r="J312" s="553"/>
      <c r="K312" s="553"/>
      <c r="L312" s="441"/>
      <c r="M312" s="442"/>
      <c r="N312" s="442"/>
      <c r="O312" s="497"/>
      <c r="P312" s="414"/>
      <c r="Q312" s="70"/>
      <c r="R312" s="70"/>
      <c r="S312" s="70"/>
      <c r="T312" s="70"/>
      <c r="U312" s="70"/>
      <c r="V312" s="70"/>
      <c r="W312" s="70"/>
      <c r="X312" s="77"/>
      <c r="Y312" s="53"/>
    </row>
    <row r="313" spans="1:25" ht="15.75" customHeight="1" thickTop="1" x14ac:dyDescent="0.25">
      <c r="A313" s="53"/>
      <c r="B313" s="193"/>
      <c r="C313" s="193"/>
      <c r="D313" s="364"/>
      <c r="E313" s="194"/>
      <c r="F313" s="84"/>
      <c r="G313" s="399"/>
      <c r="L313" s="412"/>
      <c r="O313" s="397"/>
      <c r="P313" s="194"/>
      <c r="Q313" s="57"/>
      <c r="R313" s="53"/>
      <c r="S313" s="57"/>
      <c r="T313" s="57"/>
      <c r="U313" s="57"/>
      <c r="V313" s="57"/>
      <c r="W313" s="57"/>
      <c r="X313" s="53"/>
      <c r="Y313" s="53"/>
    </row>
    <row r="314" spans="1:25" ht="13.5" x14ac:dyDescent="0.25">
      <c r="A314" s="53"/>
      <c r="B314" s="53"/>
      <c r="C314" s="53"/>
      <c r="E314" s="53"/>
      <c r="G314" s="591"/>
      <c r="O314" s="397"/>
      <c r="Q314" s="53"/>
      <c r="R314" s="53"/>
      <c r="S314" s="53"/>
      <c r="T314" s="53"/>
      <c r="U314" s="53"/>
      <c r="V314" s="53"/>
      <c r="W314" s="53"/>
      <c r="X314" s="53"/>
      <c r="Y314" s="53"/>
    </row>
    <row r="315" spans="1:25" ht="13.5" x14ac:dyDescent="0.25">
      <c r="A315" s="53"/>
      <c r="B315" s="53"/>
      <c r="C315" s="53"/>
      <c r="E315" s="53"/>
      <c r="G315" s="591"/>
      <c r="O315" s="397"/>
      <c r="Q315" s="53"/>
      <c r="R315" s="53"/>
      <c r="S315" s="53"/>
      <c r="T315" s="53"/>
      <c r="U315" s="53"/>
      <c r="V315" s="53"/>
      <c r="W315" s="53"/>
      <c r="X315" s="53"/>
      <c r="Y315" s="53"/>
    </row>
    <row r="316" spans="1:25" ht="13.5" x14ac:dyDescent="0.25">
      <c r="A316" s="53"/>
      <c r="B316" s="53"/>
      <c r="C316" s="53"/>
      <c r="E316" s="53"/>
      <c r="G316" s="591"/>
      <c r="O316" s="397"/>
      <c r="Q316" s="53"/>
      <c r="R316" s="53"/>
      <c r="S316" s="53"/>
      <c r="T316" s="53"/>
      <c r="U316" s="53"/>
      <c r="V316" s="53"/>
      <c r="W316" s="53"/>
      <c r="X316" s="53"/>
      <c r="Y316" s="53"/>
    </row>
    <row r="317" spans="1:25" ht="13.5" x14ac:dyDescent="0.25">
      <c r="A317" s="53"/>
      <c r="B317" s="53"/>
      <c r="C317" s="53"/>
      <c r="E317" s="53"/>
      <c r="G317" s="591"/>
      <c r="O317" s="397"/>
      <c r="Q317" s="53"/>
      <c r="R317" s="53"/>
      <c r="S317" s="53"/>
      <c r="T317" s="53"/>
      <c r="U317" s="53"/>
      <c r="V317" s="53"/>
      <c r="W317" s="53"/>
      <c r="X317" s="53"/>
      <c r="Y317" s="53"/>
    </row>
    <row r="318" spans="1:25" ht="13.5" x14ac:dyDescent="0.25">
      <c r="A318" s="53"/>
      <c r="B318" s="53"/>
      <c r="C318" s="53"/>
      <c r="E318" s="53"/>
      <c r="G318" s="591"/>
      <c r="O318" s="397"/>
      <c r="Q318" s="53"/>
      <c r="R318" s="53"/>
      <c r="S318" s="53"/>
      <c r="T318" s="53"/>
      <c r="U318" s="53"/>
      <c r="V318" s="53"/>
      <c r="W318" s="53"/>
      <c r="X318" s="53"/>
      <c r="Y318" s="53"/>
    </row>
    <row r="319" spans="1:25" ht="13.5" x14ac:dyDescent="0.25">
      <c r="A319" s="53"/>
      <c r="B319" s="53"/>
      <c r="C319" s="53"/>
      <c r="E319" s="53"/>
      <c r="G319" s="591"/>
      <c r="O319" s="397"/>
      <c r="Q319" s="53"/>
      <c r="R319" s="53"/>
      <c r="S319" s="53"/>
      <c r="T319" s="53"/>
      <c r="U319" s="53"/>
      <c r="V319" s="53"/>
      <c r="W319" s="53"/>
      <c r="X319" s="53"/>
      <c r="Y319" s="53"/>
    </row>
    <row r="320" spans="1:25" ht="13.5" x14ac:dyDescent="0.25">
      <c r="A320" s="53"/>
      <c r="B320" s="53"/>
      <c r="C320" s="53"/>
      <c r="E320" s="53"/>
      <c r="G320" s="591"/>
      <c r="O320" s="397"/>
      <c r="Q320" s="53"/>
      <c r="R320" s="53"/>
      <c r="S320" s="53"/>
      <c r="T320" s="53"/>
      <c r="U320" s="53"/>
      <c r="V320" s="53"/>
      <c r="W320" s="53"/>
      <c r="X320" s="53"/>
      <c r="Y320" s="53"/>
    </row>
    <row r="321" spans="1:25" ht="13.5" x14ac:dyDescent="0.25">
      <c r="A321" s="53"/>
      <c r="B321" s="53"/>
      <c r="C321" s="53"/>
      <c r="E321" s="53"/>
      <c r="G321" s="591"/>
      <c r="O321" s="397"/>
      <c r="Q321" s="53"/>
      <c r="R321" s="53"/>
      <c r="S321" s="53"/>
      <c r="T321" s="53"/>
      <c r="U321" s="53"/>
      <c r="V321" s="53"/>
      <c r="W321" s="53"/>
      <c r="X321" s="53"/>
      <c r="Y321" s="53"/>
    </row>
    <row r="322" spans="1:25" ht="13.5" x14ac:dyDescent="0.25">
      <c r="A322" s="53"/>
      <c r="B322" s="53"/>
      <c r="C322" s="53"/>
      <c r="E322" s="53"/>
      <c r="G322" s="591"/>
      <c r="O322" s="397"/>
      <c r="Q322" s="53"/>
      <c r="R322" s="53"/>
      <c r="S322" s="53"/>
      <c r="T322" s="53"/>
      <c r="U322" s="53"/>
      <c r="V322" s="53"/>
      <c r="W322" s="53"/>
      <c r="X322" s="53"/>
      <c r="Y322" s="53"/>
    </row>
    <row r="323" spans="1:25" ht="13.5" x14ac:dyDescent="0.25">
      <c r="A323" s="53"/>
      <c r="B323" s="53"/>
      <c r="C323" s="53"/>
      <c r="E323" s="53"/>
      <c r="G323" s="591"/>
      <c r="O323" s="397"/>
      <c r="Q323" s="53"/>
      <c r="R323" s="53"/>
      <c r="S323" s="53"/>
      <c r="T323" s="53"/>
      <c r="U323" s="53"/>
      <c r="V323" s="53"/>
      <c r="W323" s="53"/>
      <c r="X323" s="53"/>
      <c r="Y323" s="53"/>
    </row>
    <row r="324" spans="1:25" ht="13.5" x14ac:dyDescent="0.25">
      <c r="A324" s="53"/>
      <c r="B324" s="53"/>
      <c r="C324" s="53"/>
      <c r="E324" s="53"/>
      <c r="G324" s="591"/>
      <c r="O324" s="397"/>
      <c r="Q324" s="53"/>
      <c r="R324" s="53"/>
      <c r="S324" s="53"/>
      <c r="T324" s="53"/>
      <c r="U324" s="53"/>
      <c r="V324" s="53"/>
      <c r="W324" s="53"/>
      <c r="X324" s="53"/>
      <c r="Y324" s="53"/>
    </row>
    <row r="325" spans="1:25" ht="13.5" x14ac:dyDescent="0.25">
      <c r="A325" s="53"/>
      <c r="B325" s="53"/>
      <c r="C325" s="53"/>
      <c r="E325" s="53"/>
      <c r="G325" s="591"/>
      <c r="O325" s="397"/>
      <c r="Q325" s="53"/>
      <c r="R325" s="53"/>
      <c r="S325" s="53"/>
      <c r="T325" s="53"/>
      <c r="U325" s="53"/>
      <c r="V325" s="53"/>
      <c r="W325" s="53"/>
      <c r="X325" s="53"/>
      <c r="Y325" s="53"/>
    </row>
    <row r="326" spans="1:25" ht="13.5" x14ac:dyDescent="0.25">
      <c r="A326" s="53"/>
      <c r="B326" s="53"/>
      <c r="C326" s="53"/>
      <c r="E326" s="53"/>
      <c r="G326" s="591"/>
      <c r="O326" s="397"/>
      <c r="Q326" s="53"/>
      <c r="R326" s="53"/>
      <c r="S326" s="53"/>
      <c r="T326" s="53"/>
      <c r="U326" s="53"/>
      <c r="V326" s="53"/>
      <c r="W326" s="53"/>
      <c r="X326" s="53"/>
      <c r="Y326" s="53"/>
    </row>
    <row r="327" spans="1:25" ht="13.5" x14ac:dyDescent="0.25">
      <c r="A327" s="53"/>
      <c r="B327" s="53"/>
      <c r="C327" s="53"/>
      <c r="E327" s="53"/>
      <c r="G327" s="591"/>
      <c r="O327" s="397"/>
      <c r="Q327" s="53"/>
      <c r="R327" s="53"/>
      <c r="S327" s="53"/>
      <c r="T327" s="53"/>
      <c r="U327" s="53"/>
      <c r="V327" s="53"/>
      <c r="W327" s="53"/>
      <c r="X327" s="53"/>
      <c r="Y327" s="53"/>
    </row>
    <row r="328" spans="1:25" ht="13.5" x14ac:dyDescent="0.25">
      <c r="A328" s="53"/>
      <c r="B328" s="53"/>
      <c r="C328" s="53"/>
      <c r="E328" s="53"/>
      <c r="G328" s="591"/>
      <c r="O328" s="397"/>
      <c r="Q328" s="53"/>
      <c r="R328" s="53"/>
      <c r="S328" s="53"/>
      <c r="T328" s="53"/>
      <c r="U328" s="53"/>
      <c r="V328" s="53"/>
      <c r="W328" s="53"/>
      <c r="X328" s="53"/>
      <c r="Y328" s="53"/>
    </row>
    <row r="329" spans="1:25" ht="13.5" x14ac:dyDescent="0.25">
      <c r="A329" s="53"/>
      <c r="B329" s="53"/>
      <c r="C329" s="53"/>
      <c r="E329" s="53"/>
      <c r="G329" s="591"/>
      <c r="O329" s="397"/>
      <c r="Q329" s="53"/>
      <c r="R329" s="53"/>
      <c r="S329" s="53"/>
      <c r="T329" s="53"/>
      <c r="U329" s="53"/>
      <c r="V329" s="53"/>
      <c r="W329" s="53"/>
      <c r="X329" s="53"/>
      <c r="Y329" s="53"/>
    </row>
    <row r="330" spans="1:25" ht="13.5" x14ac:dyDescent="0.25">
      <c r="A330" s="53"/>
      <c r="B330" s="53"/>
      <c r="C330" s="53"/>
      <c r="E330" s="53"/>
      <c r="G330" s="591"/>
      <c r="O330" s="397"/>
      <c r="Q330" s="53"/>
      <c r="R330" s="53"/>
      <c r="S330" s="53"/>
      <c r="T330" s="53"/>
      <c r="U330" s="53"/>
      <c r="V330" s="53"/>
      <c r="W330" s="53"/>
      <c r="X330" s="53"/>
      <c r="Y330" s="53"/>
    </row>
    <row r="331" spans="1:25" ht="13.5" x14ac:dyDescent="0.25">
      <c r="A331" s="53"/>
      <c r="B331" s="53"/>
      <c r="C331" s="53"/>
      <c r="E331" s="53"/>
      <c r="G331" s="591"/>
      <c r="O331" s="397"/>
      <c r="Q331" s="53"/>
      <c r="R331" s="53"/>
      <c r="S331" s="53"/>
      <c r="T331" s="53"/>
      <c r="U331" s="53"/>
      <c r="V331" s="53"/>
      <c r="W331" s="53"/>
      <c r="X331" s="53"/>
      <c r="Y331" s="53"/>
    </row>
    <row r="332" spans="1:25" ht="13.5" x14ac:dyDescent="0.25">
      <c r="A332" s="53"/>
      <c r="B332" s="53"/>
      <c r="C332" s="53"/>
      <c r="E332" s="53"/>
      <c r="G332" s="591"/>
      <c r="O332" s="397"/>
      <c r="Q332" s="53"/>
      <c r="R332" s="53"/>
      <c r="S332" s="53"/>
      <c r="T332" s="53"/>
      <c r="U332" s="53"/>
      <c r="V332" s="53"/>
      <c r="W332" s="53"/>
      <c r="X332" s="53"/>
      <c r="Y332" s="53"/>
    </row>
    <row r="333" spans="1:25" ht="13.5" x14ac:dyDescent="0.25">
      <c r="A333" s="53"/>
      <c r="B333" s="53"/>
      <c r="C333" s="53"/>
      <c r="E333" s="53"/>
      <c r="G333" s="591"/>
      <c r="O333" s="397"/>
      <c r="Q333" s="53"/>
      <c r="R333" s="53"/>
      <c r="S333" s="53"/>
      <c r="T333" s="53"/>
      <c r="U333" s="53"/>
      <c r="V333" s="53"/>
      <c r="W333" s="53"/>
      <c r="X333" s="53"/>
      <c r="Y333" s="53"/>
    </row>
    <row r="334" spans="1:25" ht="13.5" x14ac:dyDescent="0.25">
      <c r="A334" s="53"/>
      <c r="B334" s="53"/>
      <c r="C334" s="53"/>
      <c r="E334" s="53"/>
      <c r="G334" s="591"/>
      <c r="O334" s="397"/>
      <c r="Q334" s="53"/>
      <c r="R334" s="53"/>
      <c r="S334" s="53"/>
      <c r="T334" s="53"/>
      <c r="U334" s="53"/>
      <c r="V334" s="53"/>
      <c r="W334" s="53"/>
      <c r="X334" s="53"/>
      <c r="Y334" s="53"/>
    </row>
    <row r="335" spans="1:25" ht="13.5" x14ac:dyDescent="0.25">
      <c r="A335" s="53"/>
      <c r="B335" s="53"/>
      <c r="C335" s="53"/>
      <c r="E335" s="53"/>
      <c r="G335" s="591"/>
      <c r="O335" s="397"/>
      <c r="Q335" s="53"/>
      <c r="R335" s="53"/>
      <c r="S335" s="53"/>
      <c r="T335" s="53"/>
      <c r="U335" s="53"/>
      <c r="V335" s="53"/>
      <c r="W335" s="53"/>
      <c r="X335" s="53"/>
      <c r="Y335" s="53"/>
    </row>
    <row r="336" spans="1:25" ht="13.5" x14ac:dyDescent="0.25">
      <c r="A336" s="53"/>
      <c r="B336" s="53"/>
      <c r="C336" s="53"/>
      <c r="E336" s="53"/>
      <c r="G336" s="591"/>
      <c r="O336" s="397"/>
      <c r="Q336" s="53"/>
      <c r="R336" s="53"/>
      <c r="S336" s="53"/>
      <c r="T336" s="53"/>
      <c r="U336" s="53"/>
      <c r="V336" s="53"/>
      <c r="W336" s="53"/>
      <c r="X336" s="53"/>
      <c r="Y336" s="53"/>
    </row>
    <row r="337" spans="1:25" ht="13.5" x14ac:dyDescent="0.25">
      <c r="A337" s="53"/>
      <c r="B337" s="53"/>
      <c r="C337" s="53"/>
      <c r="E337" s="53"/>
      <c r="G337" s="591"/>
      <c r="O337" s="397"/>
      <c r="Q337" s="53"/>
      <c r="R337" s="53"/>
      <c r="S337" s="53"/>
      <c r="T337" s="53"/>
      <c r="U337" s="53"/>
      <c r="V337" s="53"/>
      <c r="W337" s="53"/>
      <c r="X337" s="53"/>
      <c r="Y337" s="53"/>
    </row>
    <row r="338" spans="1:25" ht="13.5" x14ac:dyDescent="0.25">
      <c r="A338" s="53"/>
      <c r="B338" s="53"/>
      <c r="C338" s="53"/>
      <c r="E338" s="53"/>
      <c r="G338" s="591"/>
      <c r="O338" s="397"/>
      <c r="Q338" s="53"/>
      <c r="R338" s="53"/>
      <c r="S338" s="53"/>
      <c r="T338" s="53"/>
      <c r="U338" s="53"/>
      <c r="V338" s="53"/>
      <c r="W338" s="53"/>
      <c r="X338" s="53"/>
      <c r="Y338" s="53"/>
    </row>
    <row r="339" spans="1:25" ht="13.5" x14ac:dyDescent="0.25">
      <c r="A339" s="53"/>
      <c r="B339" s="53"/>
      <c r="C339" s="53"/>
      <c r="E339" s="53"/>
      <c r="G339" s="591"/>
      <c r="O339" s="397"/>
      <c r="Q339" s="53"/>
      <c r="R339" s="53"/>
      <c r="S339" s="53"/>
      <c r="T339" s="53"/>
      <c r="U339" s="53"/>
      <c r="V339" s="53"/>
      <c r="W339" s="53"/>
      <c r="X339" s="53"/>
      <c r="Y339" s="53"/>
    </row>
    <row r="340" spans="1:25" ht="13.5" x14ac:dyDescent="0.25">
      <c r="A340" s="53"/>
      <c r="B340" s="53"/>
      <c r="C340" s="53"/>
      <c r="E340" s="53"/>
      <c r="G340" s="591"/>
      <c r="O340" s="397"/>
      <c r="Q340" s="53"/>
      <c r="R340" s="53"/>
      <c r="S340" s="53"/>
      <c r="T340" s="53"/>
      <c r="U340" s="53"/>
      <c r="V340" s="53"/>
      <c r="W340" s="53"/>
      <c r="X340" s="53"/>
      <c r="Y340" s="53"/>
    </row>
    <row r="341" spans="1:25" ht="13.5" x14ac:dyDescent="0.25">
      <c r="A341" s="53"/>
      <c r="B341" s="53"/>
      <c r="C341" s="53"/>
      <c r="E341" s="53"/>
      <c r="G341" s="591"/>
      <c r="O341" s="397"/>
      <c r="Q341" s="53"/>
      <c r="R341" s="53"/>
      <c r="S341" s="53"/>
      <c r="T341" s="53"/>
      <c r="U341" s="53"/>
      <c r="V341" s="53"/>
      <c r="W341" s="53"/>
      <c r="X341" s="53"/>
      <c r="Y341" s="53"/>
    </row>
    <row r="342" spans="1:25" ht="13.5" x14ac:dyDescent="0.25">
      <c r="A342" s="53"/>
      <c r="B342" s="53"/>
      <c r="C342" s="53"/>
      <c r="E342" s="53"/>
      <c r="G342" s="591"/>
      <c r="O342" s="397"/>
      <c r="Q342" s="53"/>
      <c r="R342" s="53"/>
      <c r="S342" s="53"/>
      <c r="T342" s="53"/>
      <c r="U342" s="53"/>
      <c r="V342" s="53"/>
      <c r="W342" s="53"/>
      <c r="X342" s="53"/>
      <c r="Y342" s="53"/>
    </row>
    <row r="343" spans="1:25" ht="13.5" x14ac:dyDescent="0.25">
      <c r="A343" s="53"/>
      <c r="B343" s="53"/>
      <c r="C343" s="53"/>
      <c r="E343" s="53"/>
      <c r="G343" s="591"/>
      <c r="O343" s="397"/>
      <c r="Q343" s="53"/>
      <c r="R343" s="53"/>
      <c r="S343" s="53"/>
      <c r="T343" s="53"/>
      <c r="U343" s="53"/>
      <c r="V343" s="53"/>
      <c r="W343" s="53"/>
      <c r="X343" s="53"/>
      <c r="Y343" s="53"/>
    </row>
    <row r="344" spans="1:25" ht="13.5" x14ac:dyDescent="0.25">
      <c r="A344" s="53"/>
      <c r="B344" s="53"/>
      <c r="C344" s="53"/>
      <c r="E344" s="53"/>
      <c r="G344" s="591"/>
      <c r="O344" s="397"/>
      <c r="Q344" s="53"/>
      <c r="R344" s="53"/>
      <c r="S344" s="53"/>
      <c r="T344" s="53"/>
      <c r="U344" s="53"/>
      <c r="V344" s="53"/>
      <c r="W344" s="53"/>
      <c r="X344" s="53"/>
      <c r="Y344" s="53"/>
    </row>
    <row r="345" spans="1:25" ht="13.5" x14ac:dyDescent="0.25">
      <c r="A345" s="53"/>
      <c r="B345" s="53"/>
      <c r="C345" s="53"/>
      <c r="E345" s="53"/>
      <c r="G345" s="591"/>
      <c r="O345" s="397"/>
      <c r="Q345" s="53"/>
      <c r="R345" s="53"/>
      <c r="S345" s="53"/>
      <c r="T345" s="53"/>
      <c r="U345" s="53"/>
      <c r="V345" s="53"/>
      <c r="W345" s="53"/>
      <c r="X345" s="53"/>
      <c r="Y345" s="53"/>
    </row>
    <row r="346" spans="1:25" ht="13.5" x14ac:dyDescent="0.25">
      <c r="A346" s="53"/>
      <c r="B346" s="53"/>
      <c r="C346" s="53"/>
      <c r="E346" s="53"/>
      <c r="G346" s="591"/>
      <c r="O346" s="397"/>
      <c r="Q346" s="53"/>
      <c r="R346" s="53"/>
      <c r="S346" s="53"/>
      <c r="T346" s="53"/>
      <c r="U346" s="53"/>
      <c r="V346" s="53"/>
      <c r="W346" s="53"/>
      <c r="X346" s="53"/>
      <c r="Y346" s="53"/>
    </row>
    <row r="347" spans="1:25" ht="13.5" x14ac:dyDescent="0.25">
      <c r="A347" s="53"/>
      <c r="B347" s="53"/>
      <c r="C347" s="53"/>
      <c r="E347" s="53"/>
      <c r="G347" s="591"/>
      <c r="O347" s="397"/>
      <c r="Q347" s="53"/>
      <c r="R347" s="53"/>
      <c r="S347" s="53"/>
      <c r="T347" s="53"/>
      <c r="U347" s="53"/>
      <c r="V347" s="53"/>
      <c r="W347" s="53"/>
      <c r="X347" s="53"/>
      <c r="Y347" s="53"/>
    </row>
    <row r="348" spans="1:25" ht="13.5" x14ac:dyDescent="0.25">
      <c r="A348" s="53"/>
      <c r="B348" s="53"/>
      <c r="C348" s="53"/>
      <c r="E348" s="53"/>
      <c r="G348" s="591"/>
      <c r="O348" s="397"/>
      <c r="Q348" s="53"/>
      <c r="R348" s="53"/>
      <c r="S348" s="53"/>
      <c r="T348" s="53"/>
      <c r="U348" s="53"/>
      <c r="V348" s="53"/>
      <c r="W348" s="53"/>
      <c r="X348" s="53"/>
      <c r="Y348" s="53"/>
    </row>
    <row r="349" spans="1:25" ht="13.5" x14ac:dyDescent="0.25">
      <c r="A349" s="53"/>
      <c r="B349" s="53"/>
      <c r="C349" s="53"/>
      <c r="E349" s="53"/>
      <c r="G349" s="591"/>
      <c r="O349" s="397"/>
      <c r="Q349" s="53"/>
      <c r="R349" s="53"/>
      <c r="S349" s="53"/>
      <c r="T349" s="53"/>
      <c r="U349" s="53"/>
      <c r="V349" s="53"/>
      <c r="W349" s="53"/>
      <c r="X349" s="53"/>
      <c r="Y349" s="53"/>
    </row>
    <row r="350" spans="1:25" ht="13.5" x14ac:dyDescent="0.25">
      <c r="A350" s="53"/>
      <c r="B350" s="53"/>
      <c r="C350" s="53"/>
      <c r="E350" s="53"/>
      <c r="G350" s="591"/>
      <c r="O350" s="397"/>
      <c r="Q350" s="53"/>
      <c r="R350" s="53"/>
      <c r="S350" s="53"/>
      <c r="T350" s="53"/>
      <c r="U350" s="53"/>
      <c r="V350" s="53"/>
      <c r="W350" s="53"/>
      <c r="X350" s="53"/>
      <c r="Y350" s="53"/>
    </row>
    <row r="351" spans="1:25" ht="13.5" x14ac:dyDescent="0.25">
      <c r="A351" s="53"/>
      <c r="B351" s="53"/>
      <c r="C351" s="53"/>
      <c r="E351" s="53"/>
      <c r="G351" s="591"/>
      <c r="O351" s="397"/>
      <c r="Q351" s="53"/>
      <c r="R351" s="53"/>
      <c r="S351" s="53"/>
      <c r="T351" s="53"/>
      <c r="U351" s="53"/>
      <c r="V351" s="53"/>
      <c r="W351" s="53"/>
      <c r="X351" s="53"/>
      <c r="Y351" s="53"/>
    </row>
    <row r="352" spans="1:25" ht="13.5" x14ac:dyDescent="0.25">
      <c r="A352" s="53"/>
      <c r="B352" s="53"/>
      <c r="C352" s="53"/>
      <c r="E352" s="53"/>
      <c r="G352" s="591"/>
      <c r="O352" s="397"/>
      <c r="Q352" s="53"/>
      <c r="R352" s="53"/>
      <c r="S352" s="53"/>
      <c r="T352" s="53"/>
      <c r="U352" s="53"/>
      <c r="V352" s="53"/>
      <c r="W352" s="53"/>
      <c r="X352" s="53"/>
      <c r="Y352" s="53"/>
    </row>
    <row r="353" spans="1:25" ht="13.5" x14ac:dyDescent="0.25">
      <c r="A353" s="53"/>
      <c r="B353" s="53"/>
      <c r="C353" s="53"/>
      <c r="E353" s="53"/>
      <c r="G353" s="591"/>
      <c r="O353" s="397"/>
      <c r="Q353" s="53"/>
      <c r="R353" s="53"/>
      <c r="S353" s="53"/>
      <c r="T353" s="53"/>
      <c r="U353" s="53"/>
      <c r="V353" s="53"/>
      <c r="W353" s="53"/>
      <c r="X353" s="53"/>
      <c r="Y353" s="53"/>
    </row>
    <row r="354" spans="1:25" ht="13.5" x14ac:dyDescent="0.25">
      <c r="A354" s="53"/>
      <c r="B354" s="53"/>
      <c r="C354" s="53"/>
      <c r="E354" s="53"/>
      <c r="G354" s="591"/>
      <c r="O354" s="397"/>
      <c r="Q354" s="53"/>
      <c r="R354" s="53"/>
      <c r="S354" s="53"/>
      <c r="T354" s="53"/>
      <c r="U354" s="53"/>
      <c r="V354" s="53"/>
      <c r="W354" s="53"/>
      <c r="X354" s="53"/>
      <c r="Y354" s="53"/>
    </row>
    <row r="355" spans="1:25" ht="13.5" x14ac:dyDescent="0.25">
      <c r="A355" s="53"/>
      <c r="B355" s="53"/>
      <c r="C355" s="53"/>
      <c r="E355" s="53"/>
      <c r="G355" s="591"/>
      <c r="O355" s="397"/>
      <c r="Q355" s="53"/>
      <c r="R355" s="53"/>
      <c r="S355" s="53"/>
      <c r="T355" s="53"/>
      <c r="U355" s="53"/>
      <c r="V355" s="53"/>
      <c r="W355" s="53"/>
      <c r="X355" s="53"/>
      <c r="Y355" s="53"/>
    </row>
    <row r="356" spans="1:25" ht="13.5" x14ac:dyDescent="0.25">
      <c r="A356" s="53"/>
      <c r="B356" s="53"/>
      <c r="C356" s="53"/>
      <c r="E356" s="53"/>
      <c r="G356" s="591"/>
      <c r="O356" s="397"/>
      <c r="Q356" s="53"/>
      <c r="R356" s="53"/>
      <c r="S356" s="53"/>
      <c r="T356" s="53"/>
      <c r="U356" s="53"/>
      <c r="V356" s="53"/>
      <c r="W356" s="53"/>
      <c r="X356" s="53"/>
      <c r="Y356" s="53"/>
    </row>
    <row r="357" spans="1:25" ht="13.5" x14ac:dyDescent="0.25">
      <c r="A357" s="53"/>
      <c r="B357" s="53"/>
      <c r="C357" s="53"/>
      <c r="E357" s="53"/>
      <c r="G357" s="591"/>
      <c r="O357" s="397"/>
      <c r="Q357" s="53"/>
      <c r="R357" s="53"/>
      <c r="S357" s="53"/>
      <c r="T357" s="53"/>
      <c r="U357" s="53"/>
      <c r="V357" s="53"/>
      <c r="W357" s="53"/>
      <c r="X357" s="53"/>
      <c r="Y357" s="53"/>
    </row>
    <row r="358" spans="1:25" ht="13.5" x14ac:dyDescent="0.25">
      <c r="A358" s="53"/>
      <c r="B358" s="53"/>
      <c r="C358" s="53"/>
      <c r="E358" s="53"/>
      <c r="G358" s="591"/>
      <c r="O358" s="397"/>
      <c r="Q358" s="53"/>
      <c r="R358" s="53"/>
      <c r="S358" s="53"/>
      <c r="T358" s="53"/>
      <c r="U358" s="53"/>
      <c r="V358" s="53"/>
      <c r="W358" s="53"/>
      <c r="X358" s="53"/>
      <c r="Y358" s="53"/>
    </row>
    <row r="359" spans="1:25" ht="13.5" x14ac:dyDescent="0.25">
      <c r="A359" s="53"/>
      <c r="B359" s="53"/>
      <c r="C359" s="53"/>
      <c r="E359" s="53"/>
      <c r="G359" s="591"/>
      <c r="O359" s="397"/>
      <c r="Q359" s="53"/>
      <c r="R359" s="53"/>
      <c r="S359" s="53"/>
      <c r="T359" s="53"/>
      <c r="U359" s="53"/>
      <c r="V359" s="53"/>
      <c r="W359" s="53"/>
      <c r="X359" s="53"/>
      <c r="Y359" s="53"/>
    </row>
    <row r="360" spans="1:25" ht="13.5" x14ac:dyDescent="0.25">
      <c r="A360" s="53"/>
      <c r="B360" s="53"/>
      <c r="C360" s="53"/>
      <c r="E360" s="53"/>
      <c r="G360" s="591"/>
      <c r="O360" s="397"/>
      <c r="Q360" s="53"/>
      <c r="R360" s="53"/>
      <c r="S360" s="53"/>
      <c r="T360" s="53"/>
      <c r="U360" s="53"/>
      <c r="V360" s="53"/>
      <c r="W360" s="53"/>
      <c r="X360" s="53"/>
      <c r="Y360" s="53"/>
    </row>
    <row r="361" spans="1:25" ht="13.5" x14ac:dyDescent="0.25">
      <c r="A361" s="53"/>
      <c r="B361" s="53"/>
      <c r="C361" s="53"/>
      <c r="E361" s="53"/>
      <c r="G361" s="591"/>
      <c r="O361" s="397"/>
      <c r="Q361" s="53"/>
      <c r="R361" s="53"/>
      <c r="S361" s="53"/>
      <c r="T361" s="53"/>
      <c r="U361" s="53"/>
      <c r="V361" s="53"/>
      <c r="W361" s="53"/>
      <c r="X361" s="53"/>
      <c r="Y361" s="53"/>
    </row>
    <row r="362" spans="1:25" ht="13.5" x14ac:dyDescent="0.25">
      <c r="A362" s="53"/>
      <c r="B362" s="53"/>
      <c r="C362" s="53"/>
      <c r="E362" s="53"/>
      <c r="G362" s="591"/>
      <c r="O362" s="397"/>
      <c r="Q362" s="53"/>
      <c r="R362" s="53"/>
      <c r="S362" s="53"/>
      <c r="T362" s="53"/>
      <c r="U362" s="53"/>
      <c r="V362" s="53"/>
      <c r="W362" s="53"/>
      <c r="X362" s="53"/>
      <c r="Y362" s="53"/>
    </row>
    <row r="363" spans="1:25" ht="13.5" x14ac:dyDescent="0.25">
      <c r="A363" s="53"/>
      <c r="B363" s="53"/>
      <c r="C363" s="53"/>
      <c r="E363" s="53"/>
      <c r="G363" s="591"/>
      <c r="O363" s="397"/>
      <c r="Q363" s="53"/>
      <c r="R363" s="53"/>
      <c r="S363" s="53"/>
      <c r="T363" s="53"/>
      <c r="U363" s="53"/>
      <c r="V363" s="53"/>
      <c r="W363" s="53"/>
      <c r="X363" s="53"/>
      <c r="Y363" s="53"/>
    </row>
    <row r="364" spans="1:25" ht="13.5" x14ac:dyDescent="0.25">
      <c r="A364" s="53"/>
      <c r="B364" s="53"/>
      <c r="C364" s="53"/>
      <c r="E364" s="53"/>
      <c r="G364" s="591"/>
      <c r="O364" s="397"/>
      <c r="Q364" s="53"/>
      <c r="R364" s="53"/>
      <c r="S364" s="53"/>
      <c r="T364" s="53"/>
      <c r="U364" s="53"/>
      <c r="V364" s="53"/>
      <c r="W364" s="53"/>
      <c r="X364" s="53"/>
      <c r="Y364" s="53"/>
    </row>
    <row r="365" spans="1:25" ht="13.5" x14ac:dyDescent="0.25">
      <c r="A365" s="53"/>
      <c r="B365" s="53"/>
      <c r="C365" s="53"/>
      <c r="E365" s="53"/>
      <c r="G365" s="591"/>
      <c r="O365" s="397"/>
      <c r="Q365" s="53"/>
      <c r="R365" s="53"/>
      <c r="S365" s="53"/>
      <c r="T365" s="53"/>
      <c r="U365" s="53"/>
      <c r="V365" s="53"/>
      <c r="W365" s="53"/>
      <c r="X365" s="53"/>
      <c r="Y365" s="53"/>
    </row>
    <row r="366" spans="1:25" ht="13.5" x14ac:dyDescent="0.25">
      <c r="A366" s="53"/>
      <c r="B366" s="53"/>
      <c r="C366" s="53"/>
      <c r="E366" s="53"/>
      <c r="G366" s="591"/>
      <c r="O366" s="397"/>
      <c r="Q366" s="53"/>
      <c r="R366" s="53"/>
      <c r="S366" s="53"/>
      <c r="T366" s="53"/>
      <c r="U366" s="53"/>
      <c r="V366" s="53"/>
      <c r="W366" s="53"/>
      <c r="X366" s="53"/>
      <c r="Y366" s="53"/>
    </row>
    <row r="367" spans="1:25" ht="13.5" x14ac:dyDescent="0.25">
      <c r="A367" s="53"/>
      <c r="B367" s="53"/>
      <c r="C367" s="53"/>
      <c r="E367" s="53"/>
      <c r="G367" s="591"/>
      <c r="O367" s="397"/>
      <c r="Q367" s="53"/>
      <c r="R367" s="53"/>
      <c r="S367" s="53"/>
      <c r="T367" s="53"/>
      <c r="U367" s="53"/>
      <c r="V367" s="53"/>
      <c r="W367" s="53"/>
      <c r="X367" s="53"/>
      <c r="Y367" s="53"/>
    </row>
    <row r="368" spans="1:25" ht="13.5" x14ac:dyDescent="0.25">
      <c r="A368" s="53"/>
      <c r="B368" s="53"/>
      <c r="C368" s="53"/>
      <c r="E368" s="53"/>
      <c r="G368" s="591"/>
      <c r="O368" s="397"/>
      <c r="Q368" s="53"/>
      <c r="R368" s="53"/>
      <c r="S368" s="53"/>
      <c r="T368" s="53"/>
      <c r="U368" s="53"/>
      <c r="V368" s="53"/>
      <c r="W368" s="53"/>
      <c r="X368" s="53"/>
      <c r="Y368" s="53"/>
    </row>
    <row r="369" spans="1:25" ht="13.5" x14ac:dyDescent="0.25">
      <c r="A369" s="53"/>
      <c r="B369" s="53"/>
      <c r="C369" s="53"/>
      <c r="E369" s="53"/>
      <c r="G369" s="591"/>
      <c r="O369" s="397"/>
      <c r="Q369" s="53"/>
      <c r="R369" s="53"/>
      <c r="S369" s="53"/>
      <c r="T369" s="53"/>
      <c r="U369" s="53"/>
      <c r="V369" s="53"/>
      <c r="W369" s="53"/>
      <c r="X369" s="53"/>
      <c r="Y369" s="53"/>
    </row>
    <row r="370" spans="1:25" ht="13.5" x14ac:dyDescent="0.25">
      <c r="A370" s="53"/>
      <c r="B370" s="53"/>
      <c r="C370" s="53"/>
      <c r="E370" s="53"/>
      <c r="G370" s="591"/>
      <c r="O370" s="397"/>
      <c r="Q370" s="53"/>
      <c r="R370" s="53"/>
      <c r="S370" s="53"/>
      <c r="T370" s="53"/>
      <c r="U370" s="53"/>
      <c r="V370" s="53"/>
      <c r="W370" s="53"/>
      <c r="X370" s="53"/>
      <c r="Y370" s="53"/>
    </row>
    <row r="371" spans="1:25" ht="13.5" x14ac:dyDescent="0.25">
      <c r="A371" s="53"/>
      <c r="B371" s="53"/>
      <c r="C371" s="53"/>
      <c r="E371" s="53"/>
      <c r="G371" s="591"/>
      <c r="O371" s="397"/>
      <c r="Q371" s="53"/>
      <c r="R371" s="53"/>
      <c r="S371" s="53"/>
      <c r="T371" s="53"/>
      <c r="U371" s="53"/>
      <c r="V371" s="53"/>
      <c r="W371" s="53"/>
      <c r="X371" s="53"/>
      <c r="Y371" s="53"/>
    </row>
    <row r="372" spans="1:25" ht="13.5" x14ac:dyDescent="0.25">
      <c r="A372" s="53"/>
      <c r="B372" s="53"/>
      <c r="C372" s="53"/>
      <c r="E372" s="53"/>
      <c r="G372" s="591"/>
      <c r="O372" s="397"/>
      <c r="Q372" s="53"/>
      <c r="R372" s="53"/>
      <c r="S372" s="53"/>
      <c r="T372" s="53"/>
      <c r="U372" s="53"/>
      <c r="V372" s="53"/>
      <c r="W372" s="53"/>
      <c r="X372" s="53"/>
      <c r="Y372" s="53"/>
    </row>
    <row r="373" spans="1:25" ht="13.5" x14ac:dyDescent="0.25">
      <c r="A373" s="53"/>
      <c r="B373" s="53"/>
      <c r="C373" s="53"/>
      <c r="E373" s="53"/>
      <c r="G373" s="591"/>
      <c r="O373" s="397"/>
      <c r="Q373" s="53"/>
      <c r="R373" s="53"/>
      <c r="S373" s="53"/>
      <c r="T373" s="53"/>
      <c r="U373" s="53"/>
      <c r="V373" s="53"/>
      <c r="W373" s="53"/>
      <c r="X373" s="53"/>
      <c r="Y373" s="53"/>
    </row>
    <row r="374" spans="1:25" ht="13.5" x14ac:dyDescent="0.25">
      <c r="A374" s="53"/>
      <c r="B374" s="53"/>
      <c r="C374" s="53"/>
      <c r="E374" s="53"/>
      <c r="G374" s="591"/>
      <c r="O374" s="397"/>
      <c r="Q374" s="53"/>
      <c r="R374" s="53"/>
      <c r="S374" s="53"/>
      <c r="T374" s="53"/>
      <c r="U374" s="53"/>
      <c r="V374" s="53"/>
      <c r="W374" s="53"/>
      <c r="X374" s="53"/>
      <c r="Y374" s="53"/>
    </row>
    <row r="375" spans="1:25" ht="13.5" x14ac:dyDescent="0.25">
      <c r="A375" s="53"/>
      <c r="B375" s="53"/>
      <c r="C375" s="53"/>
      <c r="E375" s="53"/>
      <c r="G375" s="591"/>
      <c r="O375" s="397"/>
      <c r="Q375" s="53"/>
      <c r="R375" s="53"/>
      <c r="S375" s="53"/>
      <c r="T375" s="53"/>
      <c r="U375" s="53"/>
      <c r="V375" s="53"/>
      <c r="W375" s="53"/>
      <c r="X375" s="53"/>
      <c r="Y375" s="53"/>
    </row>
    <row r="376" spans="1:25" ht="13.5" x14ac:dyDescent="0.25">
      <c r="A376" s="53"/>
      <c r="B376" s="53"/>
      <c r="C376" s="53"/>
      <c r="E376" s="53"/>
      <c r="G376" s="591"/>
      <c r="O376" s="397"/>
      <c r="Q376" s="53"/>
      <c r="R376" s="53"/>
      <c r="S376" s="53"/>
      <c r="T376" s="53"/>
      <c r="U376" s="53"/>
      <c r="V376" s="53"/>
      <c r="W376" s="53"/>
      <c r="X376" s="53"/>
      <c r="Y376" s="53"/>
    </row>
    <row r="377" spans="1:25" ht="13.5" x14ac:dyDescent="0.25">
      <c r="A377" s="53"/>
      <c r="B377" s="53"/>
      <c r="C377" s="53"/>
      <c r="E377" s="53"/>
      <c r="G377" s="591"/>
      <c r="O377" s="397"/>
      <c r="Q377" s="53"/>
      <c r="R377" s="53"/>
      <c r="S377" s="53"/>
      <c r="T377" s="53"/>
      <c r="U377" s="53"/>
      <c r="V377" s="53"/>
      <c r="W377" s="53"/>
      <c r="X377" s="53"/>
      <c r="Y377" s="53"/>
    </row>
    <row r="378" spans="1:25" ht="13.5" x14ac:dyDescent="0.25">
      <c r="A378" s="53"/>
      <c r="B378" s="53"/>
      <c r="C378" s="53"/>
      <c r="E378" s="53"/>
      <c r="G378" s="591"/>
      <c r="O378" s="397"/>
      <c r="Q378" s="53"/>
      <c r="R378" s="53"/>
      <c r="S378" s="53"/>
      <c r="T378" s="53"/>
      <c r="U378" s="53"/>
      <c r="V378" s="53"/>
      <c r="W378" s="53"/>
      <c r="X378" s="53"/>
      <c r="Y378" s="53"/>
    </row>
    <row r="379" spans="1:25" ht="13.5" x14ac:dyDescent="0.25">
      <c r="A379" s="53"/>
      <c r="B379" s="53"/>
      <c r="C379" s="53"/>
      <c r="E379" s="53"/>
      <c r="G379" s="591"/>
      <c r="O379" s="397"/>
      <c r="Q379" s="53"/>
      <c r="R379" s="53"/>
      <c r="S379" s="53"/>
      <c r="T379" s="53"/>
      <c r="U379" s="53"/>
      <c r="V379" s="53"/>
      <c r="W379" s="53"/>
      <c r="X379" s="53"/>
      <c r="Y379" s="53"/>
    </row>
    <row r="380" spans="1:25" ht="13.5" x14ac:dyDescent="0.25">
      <c r="A380" s="53"/>
      <c r="B380" s="53"/>
      <c r="C380" s="53"/>
      <c r="E380" s="53"/>
      <c r="G380" s="591"/>
      <c r="O380" s="397"/>
      <c r="Q380" s="53"/>
      <c r="R380" s="53"/>
      <c r="S380" s="53"/>
      <c r="T380" s="53"/>
      <c r="U380" s="53"/>
      <c r="V380" s="53"/>
      <c r="W380" s="53"/>
      <c r="X380" s="53"/>
      <c r="Y380" s="53"/>
    </row>
    <row r="381" spans="1:25" ht="13.5" x14ac:dyDescent="0.25">
      <c r="A381" s="53"/>
      <c r="B381" s="53"/>
      <c r="C381" s="53"/>
      <c r="E381" s="53"/>
      <c r="G381" s="591"/>
      <c r="O381" s="397"/>
      <c r="Q381" s="53"/>
      <c r="R381" s="53"/>
      <c r="S381" s="53"/>
      <c r="T381" s="53"/>
      <c r="U381" s="53"/>
      <c r="V381" s="53"/>
      <c r="W381" s="53"/>
      <c r="X381" s="53"/>
      <c r="Y381" s="53"/>
    </row>
    <row r="382" spans="1:25" ht="13.5" x14ac:dyDescent="0.25">
      <c r="A382" s="53"/>
      <c r="B382" s="53"/>
      <c r="C382" s="53"/>
      <c r="E382" s="53"/>
      <c r="G382" s="591"/>
      <c r="O382" s="397"/>
      <c r="Q382" s="53"/>
      <c r="R382" s="53"/>
      <c r="S382" s="53"/>
      <c r="T382" s="53"/>
      <c r="U382" s="53"/>
      <c r="V382" s="53"/>
      <c r="W382" s="53"/>
      <c r="X382" s="53"/>
      <c r="Y382" s="53"/>
    </row>
    <row r="383" spans="1:25" ht="13.5" x14ac:dyDescent="0.25">
      <c r="A383" s="53"/>
      <c r="B383" s="53"/>
      <c r="C383" s="53"/>
      <c r="E383" s="53"/>
      <c r="G383" s="591"/>
      <c r="O383" s="397"/>
      <c r="Q383" s="53"/>
      <c r="R383" s="53"/>
      <c r="S383" s="53"/>
      <c r="T383" s="53"/>
      <c r="U383" s="53"/>
      <c r="V383" s="53"/>
      <c r="W383" s="53"/>
      <c r="X383" s="53"/>
      <c r="Y383" s="53"/>
    </row>
    <row r="384" spans="1:25" ht="13.5" x14ac:dyDescent="0.25">
      <c r="A384" s="53"/>
      <c r="B384" s="53"/>
      <c r="C384" s="53"/>
      <c r="E384" s="53"/>
      <c r="G384" s="591"/>
      <c r="O384" s="397"/>
      <c r="Q384" s="53"/>
      <c r="R384" s="53"/>
      <c r="S384" s="53"/>
      <c r="T384" s="53"/>
      <c r="U384" s="53"/>
      <c r="V384" s="53"/>
      <c r="W384" s="53"/>
      <c r="X384" s="53"/>
      <c r="Y384" s="53"/>
    </row>
    <row r="385" spans="1:25" ht="13.5" x14ac:dyDescent="0.25">
      <c r="A385" s="53"/>
      <c r="B385" s="53"/>
      <c r="C385" s="53"/>
      <c r="E385" s="53"/>
      <c r="G385" s="591"/>
      <c r="O385" s="397"/>
      <c r="Q385" s="53"/>
      <c r="R385" s="53"/>
      <c r="S385" s="53"/>
      <c r="T385" s="53"/>
      <c r="U385" s="53"/>
      <c r="V385" s="53"/>
      <c r="W385" s="53"/>
      <c r="X385" s="53"/>
      <c r="Y385" s="53"/>
    </row>
    <row r="386" spans="1:25" ht="13.5" x14ac:dyDescent="0.25">
      <c r="A386" s="53"/>
      <c r="B386" s="53"/>
      <c r="C386" s="53"/>
      <c r="E386" s="53"/>
      <c r="G386" s="591"/>
      <c r="O386" s="397"/>
      <c r="Q386" s="53"/>
      <c r="R386" s="53"/>
      <c r="S386" s="53"/>
      <c r="T386" s="53"/>
      <c r="U386" s="53"/>
      <c r="V386" s="53"/>
      <c r="W386" s="53"/>
      <c r="X386" s="53"/>
      <c r="Y386" s="53"/>
    </row>
    <row r="387" spans="1:25" ht="13.5" x14ac:dyDescent="0.25">
      <c r="A387" s="53"/>
      <c r="B387" s="53"/>
      <c r="C387" s="53"/>
      <c r="E387" s="53"/>
      <c r="G387" s="591"/>
      <c r="O387" s="397"/>
      <c r="Q387" s="53"/>
      <c r="R387" s="53"/>
      <c r="S387" s="53"/>
      <c r="T387" s="53"/>
      <c r="U387" s="53"/>
      <c r="V387" s="53"/>
      <c r="W387" s="53"/>
      <c r="X387" s="53"/>
      <c r="Y387" s="53"/>
    </row>
    <row r="388" spans="1:25" ht="13.5" x14ac:dyDescent="0.25">
      <c r="A388" s="53"/>
      <c r="B388" s="53"/>
      <c r="C388" s="53"/>
      <c r="E388" s="53"/>
      <c r="G388" s="591"/>
      <c r="O388" s="397"/>
      <c r="Q388" s="53"/>
      <c r="R388" s="53"/>
      <c r="S388" s="53"/>
      <c r="T388" s="53"/>
      <c r="U388" s="53"/>
      <c r="V388" s="53"/>
      <c r="W388" s="53"/>
      <c r="X388" s="53"/>
      <c r="Y388" s="53"/>
    </row>
    <row r="389" spans="1:25" ht="13.5" x14ac:dyDescent="0.25">
      <c r="A389" s="53"/>
      <c r="B389" s="53"/>
      <c r="C389" s="53"/>
      <c r="E389" s="53"/>
      <c r="G389" s="591"/>
      <c r="O389" s="397"/>
      <c r="Q389" s="53"/>
      <c r="R389" s="53"/>
      <c r="S389" s="53"/>
      <c r="T389" s="53"/>
      <c r="U389" s="53"/>
      <c r="V389" s="53"/>
      <c r="W389" s="53"/>
      <c r="X389" s="53"/>
      <c r="Y389" s="53"/>
    </row>
    <row r="390" spans="1:25" ht="13.5" x14ac:dyDescent="0.25">
      <c r="A390" s="53"/>
      <c r="B390" s="53"/>
      <c r="C390" s="53"/>
      <c r="E390" s="53"/>
      <c r="G390" s="591"/>
      <c r="O390" s="397"/>
      <c r="Q390" s="53"/>
      <c r="R390" s="53"/>
      <c r="S390" s="53"/>
      <c r="T390" s="53"/>
      <c r="U390" s="53"/>
      <c r="V390" s="53"/>
      <c r="W390" s="53"/>
      <c r="X390" s="53"/>
      <c r="Y390" s="53"/>
    </row>
    <row r="391" spans="1:25" ht="13.5" x14ac:dyDescent="0.25">
      <c r="A391" s="53"/>
      <c r="B391" s="53"/>
      <c r="C391" s="53"/>
      <c r="E391" s="53"/>
      <c r="G391" s="591"/>
      <c r="O391" s="397"/>
      <c r="Q391" s="53"/>
      <c r="R391" s="53"/>
      <c r="S391" s="53"/>
      <c r="T391" s="53"/>
      <c r="U391" s="53"/>
      <c r="V391" s="53"/>
      <c r="W391" s="53"/>
      <c r="X391" s="53"/>
      <c r="Y391" s="53"/>
    </row>
    <row r="392" spans="1:25" ht="13.5" x14ac:dyDescent="0.25">
      <c r="A392" s="53"/>
      <c r="B392" s="53"/>
      <c r="C392" s="53"/>
      <c r="E392" s="53"/>
      <c r="G392" s="591"/>
      <c r="O392" s="397"/>
      <c r="Q392" s="53"/>
      <c r="R392" s="53"/>
      <c r="S392" s="53"/>
      <c r="T392" s="53"/>
      <c r="U392" s="53"/>
      <c r="V392" s="53"/>
      <c r="W392" s="53"/>
      <c r="X392" s="53"/>
      <c r="Y392" s="53"/>
    </row>
    <row r="393" spans="1:25" ht="13.5" x14ac:dyDescent="0.25">
      <c r="A393" s="53"/>
      <c r="B393" s="53"/>
      <c r="C393" s="53"/>
      <c r="E393" s="53"/>
      <c r="G393" s="591"/>
      <c r="O393" s="397"/>
      <c r="Q393" s="53"/>
      <c r="R393" s="53"/>
      <c r="S393" s="53"/>
      <c r="T393" s="53"/>
      <c r="U393" s="53"/>
      <c r="V393" s="53"/>
      <c r="W393" s="53"/>
      <c r="X393" s="53"/>
      <c r="Y393" s="53"/>
    </row>
    <row r="394" spans="1:25" ht="13.5" x14ac:dyDescent="0.25">
      <c r="A394" s="53"/>
      <c r="B394" s="53"/>
      <c r="C394" s="53"/>
      <c r="E394" s="53"/>
      <c r="G394" s="591"/>
      <c r="O394" s="397"/>
      <c r="Q394" s="53"/>
      <c r="R394" s="53"/>
      <c r="S394" s="53"/>
      <c r="T394" s="53"/>
      <c r="U394" s="53"/>
      <c r="V394" s="53"/>
      <c r="W394" s="53"/>
      <c r="X394" s="53"/>
      <c r="Y394" s="53"/>
    </row>
    <row r="395" spans="1:25" ht="13.5" x14ac:dyDescent="0.25">
      <c r="A395" s="53"/>
      <c r="B395" s="53"/>
      <c r="C395" s="53"/>
      <c r="E395" s="53"/>
      <c r="G395" s="591"/>
      <c r="O395" s="397"/>
      <c r="Q395" s="53"/>
      <c r="R395" s="53"/>
      <c r="S395" s="53"/>
      <c r="T395" s="53"/>
      <c r="U395" s="53"/>
      <c r="V395" s="53"/>
      <c r="W395" s="53"/>
      <c r="X395" s="53"/>
      <c r="Y395" s="53"/>
    </row>
    <row r="396" spans="1:25" ht="13.5" x14ac:dyDescent="0.25">
      <c r="A396" s="53"/>
      <c r="B396" s="53"/>
      <c r="C396" s="53"/>
      <c r="E396" s="53"/>
      <c r="G396" s="591"/>
      <c r="O396" s="397"/>
      <c r="Q396" s="53"/>
      <c r="R396" s="53"/>
      <c r="S396" s="53"/>
      <c r="T396" s="53"/>
      <c r="U396" s="53"/>
      <c r="V396" s="53"/>
      <c r="W396" s="53"/>
      <c r="X396" s="53"/>
      <c r="Y396" s="53"/>
    </row>
    <row r="397" spans="1:25" ht="13.5" x14ac:dyDescent="0.25">
      <c r="A397" s="53"/>
      <c r="B397" s="53"/>
      <c r="C397" s="53"/>
      <c r="E397" s="53"/>
      <c r="G397" s="591"/>
      <c r="O397" s="397"/>
      <c r="Q397" s="53"/>
      <c r="R397" s="53"/>
      <c r="S397" s="53"/>
      <c r="T397" s="53"/>
      <c r="U397" s="53"/>
      <c r="V397" s="53"/>
      <c r="W397" s="53"/>
      <c r="X397" s="53"/>
      <c r="Y397" s="53"/>
    </row>
    <row r="398" spans="1:25" ht="13.5" x14ac:dyDescent="0.25">
      <c r="A398" s="53"/>
      <c r="B398" s="53"/>
      <c r="C398" s="53"/>
      <c r="E398" s="53"/>
      <c r="G398" s="591"/>
      <c r="O398" s="397"/>
      <c r="Q398" s="53"/>
      <c r="R398" s="53"/>
      <c r="S398" s="53"/>
      <c r="T398" s="53"/>
      <c r="U398" s="53"/>
      <c r="V398" s="53"/>
      <c r="W398" s="53"/>
      <c r="X398" s="53"/>
      <c r="Y398" s="53"/>
    </row>
    <row r="399" spans="1:25" ht="13.5" x14ac:dyDescent="0.25">
      <c r="A399" s="53"/>
      <c r="B399" s="53"/>
      <c r="C399" s="53"/>
      <c r="E399" s="53"/>
      <c r="G399" s="591"/>
      <c r="O399" s="397"/>
      <c r="Q399" s="53"/>
      <c r="R399" s="53"/>
      <c r="S399" s="53"/>
      <c r="T399" s="53"/>
      <c r="U399" s="53"/>
      <c r="V399" s="53"/>
      <c r="W399" s="53"/>
      <c r="X399" s="53"/>
      <c r="Y399" s="53"/>
    </row>
    <row r="400" spans="1:25" ht="13.5" x14ac:dyDescent="0.25">
      <c r="A400" s="53"/>
      <c r="B400" s="53"/>
      <c r="C400" s="53"/>
      <c r="E400" s="53"/>
      <c r="G400" s="591"/>
      <c r="O400" s="397"/>
      <c r="Q400" s="53"/>
      <c r="R400" s="53"/>
      <c r="S400" s="53"/>
      <c r="T400" s="53"/>
      <c r="U400" s="53"/>
      <c r="V400" s="53"/>
      <c r="W400" s="53"/>
      <c r="X400" s="53"/>
      <c r="Y400" s="53"/>
    </row>
    <row r="401" spans="1:25" ht="13.5" x14ac:dyDescent="0.25">
      <c r="A401" s="53"/>
      <c r="B401" s="53"/>
      <c r="C401" s="53"/>
      <c r="E401" s="53"/>
      <c r="G401" s="591"/>
      <c r="O401" s="397"/>
      <c r="Q401" s="53"/>
      <c r="R401" s="53"/>
      <c r="S401" s="53"/>
      <c r="T401" s="53"/>
      <c r="U401" s="53"/>
      <c r="V401" s="53"/>
      <c r="W401" s="53"/>
      <c r="X401" s="53"/>
      <c r="Y401" s="53"/>
    </row>
    <row r="402" spans="1:25" ht="13.5" x14ac:dyDescent="0.25">
      <c r="A402" s="53"/>
      <c r="B402" s="53"/>
      <c r="C402" s="53"/>
      <c r="E402" s="53"/>
      <c r="G402" s="591"/>
      <c r="O402" s="397"/>
      <c r="Q402" s="53"/>
      <c r="R402" s="53"/>
      <c r="S402" s="53"/>
      <c r="T402" s="53"/>
      <c r="U402" s="53"/>
      <c r="V402" s="53"/>
      <c r="W402" s="53"/>
      <c r="X402" s="53"/>
      <c r="Y402" s="53"/>
    </row>
    <row r="403" spans="1:25" ht="13.5" x14ac:dyDescent="0.25">
      <c r="A403" s="53"/>
      <c r="B403" s="53"/>
      <c r="C403" s="53"/>
      <c r="E403" s="53"/>
      <c r="G403" s="591"/>
      <c r="O403" s="397"/>
      <c r="Q403" s="53"/>
      <c r="R403" s="53"/>
      <c r="S403" s="53"/>
      <c r="T403" s="53"/>
      <c r="U403" s="53"/>
      <c r="V403" s="53"/>
      <c r="W403" s="53"/>
      <c r="X403" s="53"/>
      <c r="Y403" s="53"/>
    </row>
    <row r="404" spans="1:25" ht="13.5" x14ac:dyDescent="0.25">
      <c r="A404" s="53"/>
      <c r="B404" s="53"/>
      <c r="C404" s="53"/>
      <c r="E404" s="53"/>
      <c r="G404" s="591"/>
      <c r="O404" s="397"/>
      <c r="Q404" s="53"/>
      <c r="R404" s="53"/>
      <c r="S404" s="53"/>
      <c r="T404" s="53"/>
      <c r="U404" s="53"/>
      <c r="V404" s="53"/>
      <c r="W404" s="53"/>
      <c r="X404" s="53"/>
      <c r="Y404" s="53"/>
    </row>
    <row r="405" spans="1:25" ht="13.5" x14ac:dyDescent="0.25">
      <c r="A405" s="53"/>
      <c r="B405" s="53"/>
      <c r="C405" s="53"/>
      <c r="E405" s="53"/>
      <c r="G405" s="591"/>
      <c r="O405" s="397"/>
      <c r="Q405" s="53"/>
      <c r="R405" s="53"/>
      <c r="S405" s="53"/>
      <c r="T405" s="53"/>
      <c r="U405" s="53"/>
      <c r="V405" s="53"/>
      <c r="W405" s="53"/>
      <c r="X405" s="53"/>
      <c r="Y405" s="53"/>
    </row>
    <row r="406" spans="1:25" ht="13.5" x14ac:dyDescent="0.25">
      <c r="A406" s="53"/>
      <c r="B406" s="53"/>
      <c r="C406" s="53"/>
      <c r="E406" s="53"/>
      <c r="G406" s="591"/>
      <c r="O406" s="397"/>
      <c r="Q406" s="53"/>
      <c r="R406" s="53"/>
      <c r="S406" s="53"/>
      <c r="T406" s="53"/>
      <c r="U406" s="53"/>
      <c r="V406" s="53"/>
      <c r="W406" s="53"/>
      <c r="X406" s="53"/>
      <c r="Y406" s="53"/>
    </row>
    <row r="407" spans="1:25" ht="13.5" x14ac:dyDescent="0.25">
      <c r="A407" s="53"/>
      <c r="B407" s="53"/>
      <c r="C407" s="53"/>
      <c r="E407" s="53"/>
      <c r="G407" s="591"/>
      <c r="O407" s="397"/>
      <c r="Q407" s="53"/>
      <c r="R407" s="53"/>
      <c r="S407" s="53"/>
      <c r="T407" s="53"/>
      <c r="U407" s="53"/>
      <c r="V407" s="53"/>
      <c r="W407" s="53"/>
      <c r="X407" s="53"/>
      <c r="Y407" s="53"/>
    </row>
    <row r="408" spans="1:25" ht="13.5" x14ac:dyDescent="0.25">
      <c r="A408" s="53"/>
      <c r="B408" s="53"/>
      <c r="C408" s="53"/>
      <c r="E408" s="53"/>
      <c r="G408" s="591"/>
      <c r="O408" s="397"/>
      <c r="Q408" s="53"/>
      <c r="R408" s="53"/>
      <c r="S408" s="53"/>
      <c r="T408" s="53"/>
      <c r="U408" s="53"/>
      <c r="V408" s="53"/>
      <c r="W408" s="53"/>
      <c r="X408" s="53"/>
      <c r="Y408" s="53"/>
    </row>
    <row r="409" spans="1:25" ht="13.5" x14ac:dyDescent="0.25">
      <c r="A409" s="53"/>
      <c r="B409" s="53"/>
      <c r="C409" s="53"/>
      <c r="E409" s="53"/>
      <c r="G409" s="591"/>
      <c r="O409" s="397"/>
      <c r="Q409" s="53"/>
      <c r="R409" s="53"/>
      <c r="S409" s="53"/>
      <c r="T409" s="53"/>
      <c r="U409" s="53"/>
      <c r="V409" s="53"/>
      <c r="W409" s="53"/>
      <c r="X409" s="53"/>
      <c r="Y409" s="53"/>
    </row>
    <row r="410" spans="1:25" ht="13.5" x14ac:dyDescent="0.25">
      <c r="A410" s="53"/>
      <c r="B410" s="53"/>
      <c r="C410" s="53"/>
      <c r="E410" s="53"/>
      <c r="G410" s="591"/>
      <c r="O410" s="397"/>
      <c r="Q410" s="53"/>
      <c r="R410" s="53"/>
      <c r="S410" s="53"/>
      <c r="T410" s="53"/>
      <c r="U410" s="53"/>
      <c r="V410" s="53"/>
      <c r="W410" s="53"/>
      <c r="X410" s="53"/>
      <c r="Y410" s="53"/>
    </row>
    <row r="411" spans="1:25" ht="13.5" x14ac:dyDescent="0.25">
      <c r="A411" s="53"/>
      <c r="B411" s="53"/>
      <c r="C411" s="53"/>
      <c r="E411" s="53"/>
      <c r="G411" s="591"/>
      <c r="O411" s="397"/>
      <c r="Q411" s="53"/>
      <c r="R411" s="53"/>
      <c r="S411" s="53"/>
      <c r="T411" s="53"/>
      <c r="U411" s="53"/>
      <c r="V411" s="53"/>
      <c r="W411" s="53"/>
      <c r="X411" s="53"/>
      <c r="Y411" s="53"/>
    </row>
    <row r="412" spans="1:25" ht="13.5" x14ac:dyDescent="0.25">
      <c r="A412" s="53"/>
      <c r="B412" s="53"/>
      <c r="C412" s="53"/>
      <c r="E412" s="53"/>
      <c r="G412" s="591"/>
      <c r="O412" s="397"/>
      <c r="Q412" s="53"/>
      <c r="R412" s="53"/>
      <c r="S412" s="53"/>
      <c r="T412" s="53"/>
      <c r="U412" s="53"/>
      <c r="V412" s="53"/>
      <c r="W412" s="53"/>
      <c r="X412" s="53"/>
      <c r="Y412" s="53"/>
    </row>
    <row r="413" spans="1:25" ht="13.5" x14ac:dyDescent="0.25">
      <c r="A413" s="53"/>
      <c r="B413" s="53"/>
      <c r="C413" s="53"/>
      <c r="E413" s="53"/>
      <c r="G413" s="591"/>
      <c r="O413" s="397"/>
      <c r="Q413" s="53"/>
      <c r="R413" s="53"/>
      <c r="S413" s="53"/>
      <c r="T413" s="53"/>
      <c r="U413" s="53"/>
      <c r="V413" s="53"/>
      <c r="W413" s="53"/>
      <c r="X413" s="53"/>
      <c r="Y413" s="53"/>
    </row>
    <row r="414" spans="1:25" ht="13.5" x14ac:dyDescent="0.25">
      <c r="A414" s="53"/>
      <c r="B414" s="53"/>
      <c r="C414" s="53"/>
      <c r="E414" s="53"/>
      <c r="G414" s="591"/>
      <c r="O414" s="397"/>
      <c r="Q414" s="53"/>
      <c r="R414" s="53"/>
      <c r="S414" s="53"/>
      <c r="T414" s="53"/>
      <c r="U414" s="53"/>
      <c r="V414" s="53"/>
      <c r="W414" s="53"/>
      <c r="X414" s="53"/>
      <c r="Y414" s="53"/>
    </row>
    <row r="415" spans="1:25" ht="13.5" x14ac:dyDescent="0.25">
      <c r="A415" s="53"/>
      <c r="B415" s="53"/>
      <c r="C415" s="53"/>
      <c r="E415" s="53"/>
      <c r="G415" s="591"/>
      <c r="O415" s="397"/>
      <c r="Q415" s="53"/>
      <c r="R415" s="53"/>
      <c r="S415" s="53"/>
      <c r="T415" s="53"/>
      <c r="U415" s="53"/>
      <c r="V415" s="53"/>
      <c r="W415" s="53"/>
      <c r="X415" s="53"/>
      <c r="Y415" s="53"/>
    </row>
    <row r="416" spans="1:25" ht="13.5" x14ac:dyDescent="0.25">
      <c r="A416" s="53"/>
      <c r="B416" s="53"/>
      <c r="C416" s="53"/>
      <c r="E416" s="53"/>
      <c r="G416" s="591"/>
      <c r="O416" s="397"/>
      <c r="Q416" s="53"/>
      <c r="R416" s="53"/>
      <c r="S416" s="53"/>
      <c r="T416" s="53"/>
      <c r="U416" s="53"/>
      <c r="V416" s="53"/>
      <c r="W416" s="53"/>
      <c r="X416" s="53"/>
      <c r="Y416" s="53"/>
    </row>
    <row r="417" spans="1:25" ht="13.5" x14ac:dyDescent="0.25">
      <c r="A417" s="53"/>
      <c r="B417" s="53"/>
      <c r="C417" s="53"/>
      <c r="E417" s="53"/>
      <c r="G417" s="591"/>
      <c r="O417" s="397"/>
      <c r="Q417" s="53"/>
      <c r="R417" s="53"/>
      <c r="S417" s="53"/>
      <c r="T417" s="53"/>
      <c r="U417" s="53"/>
      <c r="V417" s="53"/>
      <c r="W417" s="53"/>
      <c r="X417" s="53"/>
      <c r="Y417" s="53"/>
    </row>
    <row r="418" spans="1:25" ht="13.5" x14ac:dyDescent="0.25">
      <c r="A418" s="53"/>
      <c r="B418" s="53"/>
      <c r="C418" s="53"/>
      <c r="E418" s="53"/>
      <c r="G418" s="591"/>
      <c r="O418" s="397"/>
      <c r="Q418" s="53"/>
      <c r="R418" s="53"/>
      <c r="S418" s="53"/>
      <c r="T418" s="53"/>
      <c r="U418" s="53"/>
      <c r="V418" s="53"/>
      <c r="W418" s="53"/>
      <c r="X418" s="53"/>
      <c r="Y418" s="53"/>
    </row>
    <row r="419" spans="1:25" ht="13.5" x14ac:dyDescent="0.25">
      <c r="A419" s="53"/>
      <c r="B419" s="53"/>
      <c r="C419" s="53"/>
      <c r="E419" s="53"/>
      <c r="G419" s="591"/>
      <c r="O419" s="397"/>
      <c r="Q419" s="53"/>
      <c r="R419" s="53"/>
      <c r="S419" s="53"/>
      <c r="T419" s="53"/>
      <c r="U419" s="53"/>
      <c r="V419" s="53"/>
      <c r="W419" s="53"/>
      <c r="X419" s="53"/>
      <c r="Y419" s="53"/>
    </row>
    <row r="420" spans="1:25" ht="13.5" x14ac:dyDescent="0.25">
      <c r="A420" s="53"/>
      <c r="B420" s="53"/>
      <c r="C420" s="53"/>
      <c r="E420" s="53"/>
      <c r="G420" s="591"/>
      <c r="O420" s="397"/>
      <c r="Q420" s="53"/>
      <c r="R420" s="53"/>
      <c r="S420" s="53"/>
      <c r="T420" s="53"/>
      <c r="U420" s="53"/>
      <c r="V420" s="53"/>
      <c r="W420" s="53"/>
      <c r="X420" s="53"/>
      <c r="Y420" s="53"/>
    </row>
    <row r="421" spans="1:25" ht="13.5" x14ac:dyDescent="0.25">
      <c r="A421" s="53"/>
      <c r="B421" s="53"/>
      <c r="C421" s="53"/>
      <c r="E421" s="53"/>
      <c r="G421" s="591"/>
      <c r="O421" s="397"/>
      <c r="Q421" s="53"/>
      <c r="R421" s="53"/>
      <c r="S421" s="53"/>
      <c r="T421" s="53"/>
      <c r="U421" s="53"/>
      <c r="V421" s="53"/>
      <c r="W421" s="53"/>
      <c r="X421" s="53"/>
      <c r="Y421" s="53"/>
    </row>
    <row r="422" spans="1:25" ht="13.5" x14ac:dyDescent="0.25">
      <c r="A422" s="53"/>
      <c r="B422" s="53"/>
      <c r="C422" s="53"/>
      <c r="E422" s="53"/>
      <c r="G422" s="591"/>
      <c r="O422" s="397"/>
      <c r="Q422" s="53"/>
      <c r="R422" s="53"/>
      <c r="S422" s="53"/>
      <c r="T422" s="53"/>
      <c r="U422" s="53"/>
      <c r="V422" s="53"/>
      <c r="W422" s="53"/>
      <c r="X422" s="53"/>
      <c r="Y422" s="53"/>
    </row>
    <row r="423" spans="1:25" ht="13.5" x14ac:dyDescent="0.25">
      <c r="A423" s="53"/>
      <c r="B423" s="53"/>
      <c r="C423" s="53"/>
      <c r="E423" s="53"/>
      <c r="G423" s="591"/>
      <c r="O423" s="397"/>
      <c r="Q423" s="53"/>
      <c r="R423" s="53"/>
      <c r="S423" s="53"/>
      <c r="T423" s="53"/>
      <c r="U423" s="53"/>
      <c r="V423" s="53"/>
      <c r="W423" s="53"/>
      <c r="X423" s="53"/>
      <c r="Y423" s="53"/>
    </row>
    <row r="424" spans="1:25" ht="13.5" x14ac:dyDescent="0.25">
      <c r="A424" s="53"/>
      <c r="B424" s="53"/>
      <c r="C424" s="53"/>
      <c r="E424" s="53"/>
      <c r="G424" s="591"/>
      <c r="O424" s="397"/>
      <c r="Q424" s="53"/>
      <c r="R424" s="53"/>
      <c r="S424" s="53"/>
      <c r="T424" s="53"/>
      <c r="U424" s="53"/>
      <c r="V424" s="53"/>
      <c r="W424" s="53"/>
      <c r="X424" s="53"/>
      <c r="Y424" s="53"/>
    </row>
    <row r="425" spans="1:25" ht="13.5" x14ac:dyDescent="0.25">
      <c r="A425" s="53"/>
      <c r="B425" s="53"/>
      <c r="C425" s="53"/>
      <c r="E425" s="53"/>
      <c r="G425" s="591"/>
      <c r="O425" s="397"/>
      <c r="Q425" s="53"/>
      <c r="R425" s="53"/>
      <c r="S425" s="53"/>
      <c r="T425" s="53"/>
      <c r="U425" s="53"/>
      <c r="V425" s="53"/>
      <c r="W425" s="53"/>
      <c r="X425" s="53"/>
      <c r="Y425" s="53"/>
    </row>
    <row r="426" spans="1:25" ht="13.5" x14ac:dyDescent="0.25">
      <c r="A426" s="53"/>
      <c r="B426" s="53"/>
      <c r="C426" s="53"/>
      <c r="E426" s="53"/>
      <c r="G426" s="591"/>
      <c r="O426" s="397"/>
      <c r="Q426" s="53"/>
      <c r="R426" s="53"/>
      <c r="S426" s="53"/>
      <c r="T426" s="53"/>
      <c r="U426" s="53"/>
      <c r="V426" s="53"/>
      <c r="W426" s="53"/>
      <c r="X426" s="53"/>
      <c r="Y426" s="53"/>
    </row>
    <row r="427" spans="1:25" ht="13.5" x14ac:dyDescent="0.25">
      <c r="A427" s="53"/>
      <c r="B427" s="53"/>
      <c r="C427" s="53"/>
      <c r="E427" s="53"/>
      <c r="G427" s="591"/>
      <c r="O427" s="397"/>
      <c r="Q427" s="53"/>
      <c r="R427" s="53"/>
      <c r="S427" s="53"/>
      <c r="T427" s="53"/>
      <c r="U427" s="53"/>
      <c r="V427" s="53"/>
      <c r="W427" s="53"/>
      <c r="X427" s="53"/>
      <c r="Y427" s="53"/>
    </row>
    <row r="428" spans="1:25" ht="13.5" x14ac:dyDescent="0.25">
      <c r="A428" s="53"/>
      <c r="B428" s="53"/>
      <c r="C428" s="53"/>
      <c r="E428" s="53"/>
      <c r="G428" s="591"/>
      <c r="O428" s="397"/>
      <c r="Q428" s="53"/>
      <c r="R428" s="53"/>
      <c r="S428" s="53"/>
      <c r="T428" s="53"/>
      <c r="U428" s="53"/>
      <c r="V428" s="53"/>
      <c r="W428" s="53"/>
      <c r="X428" s="53"/>
      <c r="Y428" s="53"/>
    </row>
    <row r="429" spans="1:25" ht="13.5" x14ac:dyDescent="0.25">
      <c r="A429" s="53"/>
      <c r="B429" s="53"/>
      <c r="C429" s="53"/>
      <c r="E429" s="53"/>
      <c r="G429" s="591"/>
      <c r="O429" s="397"/>
      <c r="Q429" s="53"/>
      <c r="R429" s="53"/>
      <c r="S429" s="53"/>
      <c r="T429" s="53"/>
      <c r="U429" s="53"/>
      <c r="V429" s="53"/>
      <c r="W429" s="53"/>
      <c r="X429" s="53"/>
      <c r="Y429" s="53"/>
    </row>
    <row r="430" spans="1:25" ht="13.5" x14ac:dyDescent="0.25">
      <c r="A430" s="53"/>
      <c r="B430" s="53"/>
      <c r="C430" s="53"/>
      <c r="E430" s="53"/>
      <c r="G430" s="591"/>
      <c r="O430" s="397"/>
      <c r="Q430" s="53"/>
      <c r="R430" s="53"/>
      <c r="S430" s="53"/>
      <c r="T430" s="53"/>
      <c r="U430" s="53"/>
      <c r="V430" s="53"/>
      <c r="W430" s="53"/>
      <c r="X430" s="53"/>
      <c r="Y430" s="53"/>
    </row>
    <row r="431" spans="1:25" ht="13.5" x14ac:dyDescent="0.25">
      <c r="A431" s="53"/>
      <c r="B431" s="53"/>
      <c r="C431" s="53"/>
      <c r="E431" s="53"/>
      <c r="G431" s="591"/>
      <c r="O431" s="397"/>
      <c r="Q431" s="53"/>
      <c r="R431" s="53"/>
      <c r="S431" s="53"/>
      <c r="T431" s="53"/>
      <c r="U431" s="53"/>
      <c r="V431" s="53"/>
      <c r="W431" s="53"/>
      <c r="X431" s="53"/>
      <c r="Y431" s="53"/>
    </row>
    <row r="432" spans="1:25" ht="13.5" x14ac:dyDescent="0.25">
      <c r="A432" s="53"/>
      <c r="B432" s="53"/>
      <c r="C432" s="53"/>
      <c r="E432" s="53"/>
      <c r="G432" s="591"/>
      <c r="O432" s="397"/>
      <c r="Q432" s="53"/>
      <c r="R432" s="53"/>
      <c r="S432" s="53"/>
      <c r="T432" s="53"/>
      <c r="U432" s="53"/>
      <c r="V432" s="53"/>
      <c r="W432" s="53"/>
      <c r="X432" s="53"/>
      <c r="Y432" s="53"/>
    </row>
    <row r="433" spans="1:25" ht="13.5" x14ac:dyDescent="0.25">
      <c r="A433" s="53"/>
      <c r="B433" s="53"/>
      <c r="C433" s="53"/>
      <c r="E433" s="53"/>
      <c r="G433" s="591"/>
      <c r="O433" s="397"/>
      <c r="Q433" s="53"/>
      <c r="R433" s="53"/>
      <c r="S433" s="53"/>
      <c r="T433" s="53"/>
      <c r="U433" s="53"/>
      <c r="V433" s="53"/>
      <c r="W433" s="53"/>
      <c r="X433" s="53"/>
      <c r="Y433" s="53"/>
    </row>
    <row r="434" spans="1:25" ht="13.5" x14ac:dyDescent="0.25">
      <c r="A434" s="53"/>
      <c r="B434" s="53"/>
      <c r="C434" s="53"/>
      <c r="E434" s="53"/>
      <c r="G434" s="591"/>
      <c r="O434" s="397"/>
      <c r="Q434" s="53"/>
      <c r="R434" s="53"/>
      <c r="S434" s="53"/>
      <c r="T434" s="53"/>
      <c r="U434" s="53"/>
      <c r="V434" s="53"/>
      <c r="W434" s="53"/>
      <c r="X434" s="53"/>
      <c r="Y434" s="53"/>
    </row>
    <row r="435" spans="1:25" ht="13.5" x14ac:dyDescent="0.25">
      <c r="A435" s="53"/>
      <c r="B435" s="53"/>
      <c r="C435" s="53"/>
      <c r="E435" s="53"/>
      <c r="G435" s="591"/>
      <c r="O435" s="397"/>
      <c r="Q435" s="53"/>
      <c r="R435" s="53"/>
      <c r="S435" s="53"/>
      <c r="T435" s="53"/>
      <c r="U435" s="53"/>
      <c r="V435" s="53"/>
      <c r="W435" s="53"/>
      <c r="X435" s="53"/>
      <c r="Y435" s="53"/>
    </row>
    <row r="436" spans="1:25" ht="13.5" x14ac:dyDescent="0.25">
      <c r="A436" s="53"/>
      <c r="B436" s="53"/>
      <c r="C436" s="53"/>
      <c r="E436" s="53"/>
      <c r="G436" s="591"/>
      <c r="O436" s="397"/>
      <c r="Q436" s="53"/>
      <c r="R436" s="53"/>
      <c r="S436" s="53"/>
      <c r="T436" s="53"/>
      <c r="U436" s="53"/>
      <c r="V436" s="53"/>
      <c r="W436" s="53"/>
      <c r="X436" s="53"/>
      <c r="Y436" s="53"/>
    </row>
    <row r="437" spans="1:25" ht="13.5" x14ac:dyDescent="0.25">
      <c r="A437" s="53"/>
      <c r="B437" s="53"/>
      <c r="C437" s="53"/>
      <c r="E437" s="53"/>
      <c r="G437" s="591"/>
      <c r="O437" s="397"/>
      <c r="Q437" s="53"/>
      <c r="R437" s="53"/>
      <c r="S437" s="53"/>
      <c r="T437" s="53"/>
      <c r="U437" s="53"/>
      <c r="V437" s="53"/>
      <c r="W437" s="53"/>
      <c r="X437" s="53"/>
      <c r="Y437" s="53"/>
    </row>
    <row r="438" spans="1:25" ht="13.5" x14ac:dyDescent="0.25">
      <c r="A438" s="53"/>
      <c r="B438" s="53"/>
      <c r="C438" s="53"/>
      <c r="E438" s="53"/>
      <c r="G438" s="591"/>
      <c r="O438" s="397"/>
      <c r="Q438" s="53"/>
      <c r="R438" s="53"/>
      <c r="S438" s="53"/>
      <c r="T438" s="53"/>
      <c r="U438" s="53"/>
      <c r="V438" s="53"/>
      <c r="W438" s="53"/>
      <c r="X438" s="53"/>
      <c r="Y438" s="53"/>
    </row>
    <row r="439" spans="1:25" ht="13.5" x14ac:dyDescent="0.25">
      <c r="A439" s="53"/>
      <c r="B439" s="53"/>
      <c r="C439" s="53"/>
      <c r="E439" s="53"/>
      <c r="G439" s="591"/>
      <c r="O439" s="397"/>
      <c r="Q439" s="53"/>
      <c r="R439" s="53"/>
      <c r="S439" s="53"/>
      <c r="T439" s="53"/>
      <c r="U439" s="53"/>
      <c r="V439" s="53"/>
      <c r="W439" s="53"/>
      <c r="X439" s="53"/>
      <c r="Y439" s="53"/>
    </row>
    <row r="440" spans="1:25" ht="13.5" x14ac:dyDescent="0.25">
      <c r="A440" s="53"/>
      <c r="B440" s="53"/>
      <c r="C440" s="53"/>
      <c r="E440" s="53"/>
      <c r="G440" s="591"/>
      <c r="O440" s="397"/>
      <c r="Q440" s="53"/>
      <c r="R440" s="53"/>
      <c r="S440" s="53"/>
      <c r="T440" s="53"/>
      <c r="U440" s="53"/>
      <c r="V440" s="53"/>
      <c r="W440" s="53"/>
      <c r="X440" s="53"/>
      <c r="Y440" s="53"/>
    </row>
    <row r="441" spans="1:25" ht="13.5" x14ac:dyDescent="0.25">
      <c r="A441" s="53"/>
      <c r="B441" s="53"/>
      <c r="C441" s="53"/>
      <c r="E441" s="53"/>
      <c r="G441" s="591"/>
      <c r="O441" s="397"/>
      <c r="Q441" s="53"/>
      <c r="R441" s="53"/>
      <c r="S441" s="53"/>
      <c r="T441" s="53"/>
      <c r="U441" s="53"/>
      <c r="V441" s="53"/>
      <c r="W441" s="53"/>
      <c r="X441" s="53"/>
      <c r="Y441" s="53"/>
    </row>
    <row r="442" spans="1:25" ht="13.5" x14ac:dyDescent="0.25">
      <c r="A442" s="53"/>
      <c r="B442" s="53"/>
      <c r="C442" s="53"/>
      <c r="E442" s="53"/>
      <c r="G442" s="591"/>
      <c r="O442" s="397"/>
      <c r="Q442" s="53"/>
      <c r="R442" s="53"/>
      <c r="S442" s="53"/>
      <c r="T442" s="53"/>
      <c r="U442" s="53"/>
      <c r="V442" s="53"/>
      <c r="W442" s="53"/>
      <c r="X442" s="53"/>
      <c r="Y442" s="53"/>
    </row>
    <row r="443" spans="1:25" ht="13.5" x14ac:dyDescent="0.25">
      <c r="A443" s="53"/>
      <c r="B443" s="53"/>
      <c r="C443" s="53"/>
      <c r="E443" s="53"/>
      <c r="G443" s="591"/>
      <c r="O443" s="397"/>
      <c r="Q443" s="53"/>
      <c r="R443" s="53"/>
      <c r="S443" s="53"/>
      <c r="T443" s="53"/>
      <c r="U443" s="53"/>
      <c r="V443" s="53"/>
      <c r="W443" s="53"/>
      <c r="X443" s="53"/>
      <c r="Y443" s="53"/>
    </row>
    <row r="444" spans="1:25" ht="13.5" x14ac:dyDescent="0.25">
      <c r="A444" s="53"/>
      <c r="B444" s="53"/>
      <c r="C444" s="53"/>
      <c r="E444" s="53"/>
      <c r="G444" s="591"/>
      <c r="O444" s="397"/>
      <c r="Q444" s="53"/>
      <c r="R444" s="53"/>
      <c r="S444" s="53"/>
      <c r="T444" s="53"/>
      <c r="U444" s="53"/>
      <c r="V444" s="53"/>
      <c r="W444" s="53"/>
      <c r="X444" s="53"/>
      <c r="Y444" s="53"/>
    </row>
    <row r="445" spans="1:25" ht="13.5" x14ac:dyDescent="0.25">
      <c r="A445" s="53"/>
      <c r="B445" s="53"/>
      <c r="C445" s="53"/>
      <c r="E445" s="53"/>
      <c r="G445" s="591"/>
      <c r="O445" s="397"/>
      <c r="Q445" s="53"/>
      <c r="R445" s="53"/>
      <c r="S445" s="53"/>
      <c r="T445" s="53"/>
      <c r="U445" s="53"/>
      <c r="V445" s="53"/>
      <c r="W445" s="53"/>
      <c r="X445" s="53"/>
      <c r="Y445" s="53"/>
    </row>
    <row r="446" spans="1:25" ht="13.5" x14ac:dyDescent="0.25">
      <c r="A446" s="53"/>
      <c r="B446" s="53"/>
      <c r="C446" s="53"/>
      <c r="E446" s="53"/>
      <c r="G446" s="591"/>
      <c r="O446" s="397"/>
      <c r="Q446" s="53"/>
      <c r="R446" s="53"/>
      <c r="S446" s="53"/>
      <c r="T446" s="53"/>
      <c r="U446" s="53"/>
      <c r="V446" s="53"/>
      <c r="W446" s="53"/>
      <c r="X446" s="53"/>
      <c r="Y446" s="53"/>
    </row>
    <row r="447" spans="1:25" ht="13.5" x14ac:dyDescent="0.25">
      <c r="A447" s="53"/>
      <c r="B447" s="53"/>
      <c r="C447" s="53"/>
      <c r="E447" s="53"/>
      <c r="G447" s="591"/>
      <c r="O447" s="397"/>
      <c r="Q447" s="53"/>
      <c r="R447" s="53"/>
      <c r="S447" s="53"/>
      <c r="T447" s="53"/>
      <c r="U447" s="53"/>
      <c r="V447" s="53"/>
      <c r="W447" s="53"/>
      <c r="X447" s="53"/>
      <c r="Y447" s="53"/>
    </row>
    <row r="448" spans="1:25" ht="13.5" x14ac:dyDescent="0.25">
      <c r="A448" s="53"/>
      <c r="B448" s="53"/>
      <c r="C448" s="53"/>
      <c r="E448" s="53"/>
      <c r="G448" s="591"/>
      <c r="O448" s="397"/>
      <c r="Q448" s="53"/>
      <c r="R448" s="53"/>
      <c r="S448" s="53"/>
      <c r="T448" s="53"/>
      <c r="U448" s="53"/>
      <c r="V448" s="53"/>
      <c r="W448" s="53"/>
      <c r="X448" s="53"/>
      <c r="Y448" s="53"/>
    </row>
    <row r="449" spans="1:25" ht="13.5" x14ac:dyDescent="0.25">
      <c r="A449" s="53"/>
      <c r="B449" s="53"/>
      <c r="C449" s="53"/>
      <c r="E449" s="53"/>
      <c r="G449" s="591"/>
      <c r="O449" s="397"/>
      <c r="Q449" s="53"/>
      <c r="R449" s="53"/>
      <c r="S449" s="53"/>
      <c r="T449" s="53"/>
      <c r="U449" s="53"/>
      <c r="V449" s="53"/>
      <c r="W449" s="53"/>
      <c r="X449" s="53"/>
      <c r="Y449" s="53"/>
    </row>
    <row r="450" spans="1:25" ht="13.5" x14ac:dyDescent="0.25">
      <c r="A450" s="53"/>
      <c r="B450" s="53"/>
      <c r="C450" s="53"/>
      <c r="E450" s="53"/>
      <c r="G450" s="591"/>
      <c r="O450" s="397"/>
      <c r="Q450" s="53"/>
      <c r="R450" s="53"/>
      <c r="S450" s="53"/>
      <c r="T450" s="53"/>
      <c r="U450" s="53"/>
      <c r="V450" s="53"/>
      <c r="W450" s="53"/>
      <c r="X450" s="53"/>
      <c r="Y450" s="53"/>
    </row>
    <row r="451" spans="1:25" ht="13.5" x14ac:dyDescent="0.25">
      <c r="A451" s="53"/>
      <c r="B451" s="53"/>
      <c r="C451" s="53"/>
      <c r="E451" s="53"/>
      <c r="G451" s="591"/>
      <c r="O451" s="397"/>
      <c r="Q451" s="53"/>
      <c r="R451" s="53"/>
      <c r="S451" s="53"/>
      <c r="T451" s="53"/>
      <c r="U451" s="53"/>
      <c r="V451" s="53"/>
      <c r="W451" s="53"/>
      <c r="X451" s="53"/>
      <c r="Y451" s="53"/>
    </row>
    <row r="452" spans="1:25" ht="13.5" x14ac:dyDescent="0.25">
      <c r="A452" s="53"/>
      <c r="B452" s="53"/>
      <c r="C452" s="53"/>
      <c r="E452" s="53"/>
      <c r="G452" s="591"/>
      <c r="O452" s="397"/>
      <c r="Q452" s="53"/>
      <c r="R452" s="53"/>
      <c r="S452" s="53"/>
      <c r="T452" s="53"/>
      <c r="U452" s="53"/>
      <c r="V452" s="53"/>
      <c r="W452" s="53"/>
      <c r="X452" s="53"/>
      <c r="Y452" s="53"/>
    </row>
    <row r="453" spans="1:25" ht="13.5" x14ac:dyDescent="0.25">
      <c r="A453" s="53"/>
      <c r="B453" s="53"/>
      <c r="C453" s="53"/>
      <c r="E453" s="53"/>
      <c r="G453" s="591"/>
      <c r="O453" s="397"/>
      <c r="Q453" s="53"/>
      <c r="R453" s="53"/>
      <c r="S453" s="53"/>
      <c r="T453" s="53"/>
      <c r="U453" s="53"/>
      <c r="V453" s="53"/>
      <c r="W453" s="53"/>
      <c r="X453" s="53"/>
      <c r="Y453" s="53"/>
    </row>
    <row r="454" spans="1:25" ht="13.5" x14ac:dyDescent="0.25">
      <c r="A454" s="53"/>
      <c r="B454" s="53"/>
      <c r="C454" s="53"/>
      <c r="E454" s="53"/>
      <c r="G454" s="591"/>
      <c r="O454" s="397"/>
      <c r="Q454" s="53"/>
      <c r="R454" s="53"/>
      <c r="S454" s="53"/>
      <c r="T454" s="53"/>
      <c r="U454" s="53"/>
      <c r="V454" s="53"/>
      <c r="W454" s="53"/>
      <c r="X454" s="53"/>
      <c r="Y454" s="53"/>
    </row>
    <row r="455" spans="1:25" ht="13.5" x14ac:dyDescent="0.25">
      <c r="A455" s="53"/>
      <c r="B455" s="53"/>
      <c r="C455" s="53"/>
      <c r="E455" s="53"/>
      <c r="G455" s="591"/>
      <c r="O455" s="397"/>
      <c r="Q455" s="53"/>
      <c r="R455" s="53"/>
      <c r="S455" s="53"/>
      <c r="T455" s="53"/>
      <c r="U455" s="53"/>
      <c r="V455" s="53"/>
      <c r="W455" s="53"/>
      <c r="X455" s="53"/>
      <c r="Y455" s="53"/>
    </row>
    <row r="456" spans="1:25" ht="13.5" x14ac:dyDescent="0.25">
      <c r="A456" s="53"/>
      <c r="B456" s="53"/>
      <c r="C456" s="53"/>
      <c r="E456" s="53"/>
      <c r="G456" s="591"/>
      <c r="O456" s="397"/>
      <c r="Q456" s="53"/>
      <c r="R456" s="53"/>
      <c r="S456" s="53"/>
      <c r="T456" s="53"/>
      <c r="U456" s="53"/>
      <c r="V456" s="53"/>
      <c r="W456" s="53"/>
      <c r="X456" s="53"/>
      <c r="Y456" s="53"/>
    </row>
    <row r="457" spans="1:25" ht="13.5" x14ac:dyDescent="0.25">
      <c r="A457" s="53"/>
      <c r="B457" s="53"/>
      <c r="C457" s="53"/>
      <c r="E457" s="53"/>
      <c r="G457" s="591"/>
      <c r="O457" s="397"/>
      <c r="Q457" s="53"/>
      <c r="R457" s="53"/>
      <c r="S457" s="53"/>
      <c r="T457" s="53"/>
      <c r="U457" s="53"/>
      <c r="V457" s="53"/>
      <c r="W457" s="53"/>
      <c r="X457" s="53"/>
      <c r="Y457" s="53"/>
    </row>
    <row r="458" spans="1:25" ht="13.5" x14ac:dyDescent="0.25">
      <c r="A458" s="53"/>
      <c r="B458" s="53"/>
      <c r="C458" s="53"/>
      <c r="E458" s="53"/>
      <c r="G458" s="591"/>
      <c r="O458" s="397"/>
      <c r="Q458" s="53"/>
      <c r="R458" s="53"/>
      <c r="S458" s="53"/>
      <c r="T458" s="53"/>
      <c r="U458" s="53"/>
      <c r="V458" s="53"/>
      <c r="W458" s="53"/>
      <c r="X458" s="53"/>
      <c r="Y458" s="53"/>
    </row>
    <row r="459" spans="1:25" ht="13.5" x14ac:dyDescent="0.25">
      <c r="A459" s="53"/>
      <c r="B459" s="53"/>
      <c r="C459" s="53"/>
      <c r="E459" s="53"/>
      <c r="G459" s="591"/>
      <c r="O459" s="397"/>
      <c r="Q459" s="53"/>
      <c r="R459" s="53"/>
      <c r="S459" s="53"/>
      <c r="T459" s="53"/>
      <c r="U459" s="53"/>
      <c r="V459" s="53"/>
      <c r="W459" s="53"/>
      <c r="X459" s="53"/>
      <c r="Y459" s="53"/>
    </row>
    <row r="460" spans="1:25" ht="13.5" x14ac:dyDescent="0.25">
      <c r="A460" s="53"/>
      <c r="B460" s="53"/>
      <c r="C460" s="53"/>
      <c r="E460" s="53"/>
      <c r="G460" s="591"/>
      <c r="O460" s="397"/>
      <c r="Q460" s="53"/>
      <c r="R460" s="53"/>
      <c r="S460" s="53"/>
      <c r="T460" s="53"/>
      <c r="U460" s="53"/>
      <c r="V460" s="53"/>
      <c r="W460" s="53"/>
      <c r="X460" s="53"/>
      <c r="Y460" s="53"/>
    </row>
    <row r="461" spans="1:25" ht="13.5" x14ac:dyDescent="0.25">
      <c r="A461" s="53"/>
      <c r="B461" s="53"/>
      <c r="C461" s="53"/>
      <c r="E461" s="53"/>
      <c r="G461" s="591"/>
      <c r="O461" s="397"/>
      <c r="Q461" s="53"/>
      <c r="R461" s="53"/>
      <c r="S461" s="53"/>
      <c r="T461" s="53"/>
      <c r="U461" s="53"/>
      <c r="V461" s="53"/>
      <c r="W461" s="53"/>
      <c r="X461" s="53"/>
      <c r="Y461" s="53"/>
    </row>
    <row r="462" spans="1:25" ht="13.5" x14ac:dyDescent="0.25">
      <c r="A462" s="53"/>
      <c r="B462" s="53"/>
      <c r="C462" s="53"/>
      <c r="E462" s="53"/>
      <c r="G462" s="591"/>
      <c r="O462" s="397"/>
      <c r="Q462" s="53"/>
      <c r="R462" s="53"/>
      <c r="S462" s="53"/>
      <c r="T462" s="53"/>
      <c r="U462" s="53"/>
      <c r="V462" s="53"/>
      <c r="W462" s="53"/>
      <c r="X462" s="53"/>
      <c r="Y462" s="53"/>
    </row>
    <row r="463" spans="1:25" ht="13.5" x14ac:dyDescent="0.25">
      <c r="A463" s="53"/>
      <c r="B463" s="53"/>
      <c r="C463" s="53"/>
      <c r="E463" s="53"/>
      <c r="G463" s="591"/>
      <c r="O463" s="397"/>
      <c r="Q463" s="53"/>
      <c r="R463" s="53"/>
      <c r="S463" s="53"/>
      <c r="T463" s="53"/>
      <c r="U463" s="53"/>
      <c r="V463" s="53"/>
      <c r="W463" s="53"/>
      <c r="X463" s="53"/>
      <c r="Y463" s="53"/>
    </row>
    <row r="464" spans="1:25" ht="13.5" x14ac:dyDescent="0.25">
      <c r="A464" s="53"/>
      <c r="B464" s="53"/>
      <c r="C464" s="53"/>
      <c r="E464" s="53"/>
      <c r="G464" s="591"/>
      <c r="O464" s="397"/>
      <c r="Q464" s="53"/>
      <c r="R464" s="53"/>
      <c r="S464" s="53"/>
      <c r="T464" s="53"/>
      <c r="U464" s="53"/>
      <c r="V464" s="53"/>
      <c r="W464" s="53"/>
      <c r="X464" s="53"/>
      <c r="Y464" s="53"/>
    </row>
    <row r="465" spans="1:25" ht="13.5" x14ac:dyDescent="0.25">
      <c r="A465" s="53"/>
      <c r="B465" s="53"/>
      <c r="C465" s="53"/>
      <c r="E465" s="53"/>
      <c r="G465" s="591"/>
      <c r="O465" s="397"/>
      <c r="Q465" s="53"/>
      <c r="R465" s="53"/>
      <c r="S465" s="53"/>
      <c r="T465" s="53"/>
      <c r="U465" s="53"/>
      <c r="V465" s="53"/>
      <c r="W465" s="53"/>
      <c r="X465" s="53"/>
      <c r="Y465" s="53"/>
    </row>
    <row r="466" spans="1:25" ht="13.5" x14ac:dyDescent="0.25">
      <c r="A466" s="53"/>
      <c r="B466" s="53"/>
      <c r="C466" s="53"/>
      <c r="E466" s="53"/>
      <c r="G466" s="591"/>
      <c r="O466" s="397"/>
      <c r="Q466" s="53"/>
      <c r="R466" s="53"/>
      <c r="S466" s="53"/>
      <c r="T466" s="53"/>
      <c r="U466" s="53"/>
      <c r="V466" s="53"/>
      <c r="W466" s="53"/>
      <c r="X466" s="53"/>
      <c r="Y466" s="53"/>
    </row>
    <row r="467" spans="1:25" ht="13.5" x14ac:dyDescent="0.25">
      <c r="A467" s="53"/>
      <c r="B467" s="53"/>
      <c r="C467" s="53"/>
      <c r="E467" s="53"/>
      <c r="G467" s="591"/>
      <c r="O467" s="397"/>
      <c r="Q467" s="53"/>
      <c r="R467" s="53"/>
      <c r="S467" s="53"/>
      <c r="T467" s="53"/>
      <c r="U467" s="53"/>
      <c r="V467" s="53"/>
      <c r="W467" s="53"/>
      <c r="X467" s="53"/>
      <c r="Y467" s="53"/>
    </row>
    <row r="468" spans="1:25" ht="13.5" x14ac:dyDescent="0.25">
      <c r="A468" s="53"/>
      <c r="B468" s="53"/>
      <c r="C468" s="53"/>
      <c r="E468" s="53"/>
      <c r="G468" s="591"/>
      <c r="O468" s="397"/>
      <c r="Q468" s="53"/>
      <c r="R468" s="53"/>
      <c r="S468" s="53"/>
      <c r="T468" s="53"/>
      <c r="U468" s="53"/>
      <c r="V468" s="53"/>
      <c r="W468" s="53"/>
      <c r="X468" s="53"/>
      <c r="Y468" s="53"/>
    </row>
    <row r="469" spans="1:25" ht="13.5" x14ac:dyDescent="0.25">
      <c r="A469" s="53"/>
      <c r="B469" s="53"/>
      <c r="C469" s="53"/>
      <c r="E469" s="53"/>
      <c r="G469" s="591"/>
      <c r="O469" s="397"/>
      <c r="Q469" s="53"/>
      <c r="R469" s="53"/>
      <c r="S469" s="53"/>
      <c r="T469" s="53"/>
      <c r="U469" s="53"/>
      <c r="V469" s="53"/>
      <c r="W469" s="53"/>
      <c r="X469" s="53"/>
      <c r="Y469" s="53"/>
    </row>
    <row r="470" spans="1:25" ht="13.5" x14ac:dyDescent="0.25">
      <c r="A470" s="53"/>
      <c r="B470" s="53"/>
      <c r="C470" s="53"/>
      <c r="E470" s="53"/>
      <c r="G470" s="591"/>
      <c r="O470" s="397"/>
      <c r="Q470" s="53"/>
      <c r="R470" s="53"/>
      <c r="S470" s="53"/>
      <c r="T470" s="53"/>
      <c r="U470" s="53"/>
      <c r="V470" s="53"/>
      <c r="W470" s="53"/>
      <c r="X470" s="53"/>
      <c r="Y470" s="53"/>
    </row>
    <row r="471" spans="1:25" ht="13.5" x14ac:dyDescent="0.25">
      <c r="A471" s="53"/>
      <c r="B471" s="53"/>
      <c r="C471" s="53"/>
      <c r="E471" s="53"/>
      <c r="G471" s="591"/>
      <c r="O471" s="397"/>
      <c r="Q471" s="53"/>
      <c r="R471" s="53"/>
      <c r="S471" s="53"/>
      <c r="T471" s="53"/>
      <c r="U471" s="53"/>
      <c r="V471" s="53"/>
      <c r="W471" s="53"/>
      <c r="X471" s="53"/>
      <c r="Y471" s="53"/>
    </row>
    <row r="472" spans="1:25" ht="13.5" x14ac:dyDescent="0.25">
      <c r="A472" s="53"/>
      <c r="B472" s="53"/>
      <c r="C472" s="53"/>
      <c r="E472" s="53"/>
      <c r="G472" s="591"/>
      <c r="O472" s="397"/>
      <c r="Q472" s="53"/>
      <c r="R472" s="53"/>
      <c r="S472" s="53"/>
      <c r="T472" s="53"/>
      <c r="U472" s="53"/>
      <c r="V472" s="53"/>
      <c r="W472" s="53"/>
      <c r="X472" s="53"/>
      <c r="Y472" s="53"/>
    </row>
    <row r="473" spans="1:25" ht="13.5" x14ac:dyDescent="0.25">
      <c r="A473" s="53"/>
      <c r="B473" s="53"/>
      <c r="C473" s="53"/>
      <c r="E473" s="53"/>
      <c r="G473" s="591"/>
      <c r="O473" s="397"/>
      <c r="Q473" s="53"/>
      <c r="R473" s="53"/>
      <c r="S473" s="53"/>
      <c r="T473" s="53"/>
      <c r="U473" s="53"/>
      <c r="V473" s="53"/>
      <c r="W473" s="53"/>
      <c r="X473" s="53"/>
      <c r="Y473" s="53"/>
    </row>
    <row r="474" spans="1:25" ht="13.5" x14ac:dyDescent="0.25">
      <c r="A474" s="53"/>
      <c r="B474" s="53"/>
      <c r="C474" s="53"/>
      <c r="E474" s="53"/>
      <c r="G474" s="591"/>
      <c r="O474" s="397"/>
      <c r="Q474" s="53"/>
      <c r="R474" s="53"/>
      <c r="S474" s="53"/>
      <c r="T474" s="53"/>
      <c r="U474" s="53"/>
      <c r="V474" s="53"/>
      <c r="W474" s="53"/>
      <c r="X474" s="53"/>
      <c r="Y474" s="53"/>
    </row>
    <row r="475" spans="1:25" ht="13.5" x14ac:dyDescent="0.25">
      <c r="A475" s="53"/>
      <c r="B475" s="53"/>
      <c r="C475" s="53"/>
      <c r="E475" s="53"/>
      <c r="G475" s="591"/>
      <c r="O475" s="397"/>
      <c r="Q475" s="53"/>
      <c r="R475" s="53"/>
      <c r="S475" s="53"/>
      <c r="T475" s="53"/>
      <c r="U475" s="53"/>
      <c r="V475" s="53"/>
      <c r="W475" s="53"/>
      <c r="X475" s="53"/>
      <c r="Y475" s="53"/>
    </row>
    <row r="476" spans="1:25" ht="13.5" x14ac:dyDescent="0.25">
      <c r="A476" s="53"/>
      <c r="B476" s="53"/>
      <c r="C476" s="53"/>
      <c r="E476" s="53"/>
      <c r="G476" s="591"/>
      <c r="O476" s="397"/>
      <c r="Q476" s="53"/>
      <c r="R476" s="53"/>
      <c r="S476" s="53"/>
      <c r="T476" s="53"/>
      <c r="U476" s="53"/>
      <c r="V476" s="53"/>
      <c r="W476" s="53"/>
      <c r="X476" s="53"/>
      <c r="Y476" s="53"/>
    </row>
    <row r="477" spans="1:25" ht="13.5" x14ac:dyDescent="0.25">
      <c r="A477" s="53"/>
      <c r="B477" s="53"/>
      <c r="C477" s="53"/>
      <c r="E477" s="53"/>
      <c r="G477" s="591"/>
      <c r="O477" s="397"/>
      <c r="Q477" s="53"/>
      <c r="R477" s="53"/>
      <c r="S477" s="53"/>
      <c r="T477" s="53"/>
      <c r="U477" s="53"/>
      <c r="V477" s="53"/>
      <c r="W477" s="53"/>
      <c r="X477" s="53"/>
      <c r="Y477" s="53"/>
    </row>
    <row r="478" spans="1:25" ht="13.5" x14ac:dyDescent="0.25">
      <c r="A478" s="53"/>
      <c r="B478" s="53"/>
      <c r="C478" s="53"/>
      <c r="E478" s="53"/>
      <c r="G478" s="591"/>
      <c r="O478" s="397"/>
      <c r="Q478" s="53"/>
      <c r="R478" s="53"/>
      <c r="S478" s="53"/>
      <c r="T478" s="53"/>
      <c r="U478" s="53"/>
      <c r="V478" s="53"/>
      <c r="W478" s="53"/>
      <c r="X478" s="53"/>
      <c r="Y478" s="53"/>
    </row>
    <row r="479" spans="1:25" ht="13.5" x14ac:dyDescent="0.25">
      <c r="A479" s="53"/>
      <c r="B479" s="53"/>
      <c r="C479" s="53"/>
      <c r="E479" s="53"/>
      <c r="G479" s="591"/>
      <c r="O479" s="397"/>
      <c r="Q479" s="53"/>
      <c r="R479" s="53"/>
      <c r="S479" s="53"/>
      <c r="T479" s="53"/>
      <c r="U479" s="53"/>
      <c r="V479" s="53"/>
      <c r="W479" s="53"/>
      <c r="X479" s="53"/>
      <c r="Y479" s="53"/>
    </row>
    <row r="480" spans="1:25" ht="13.5" x14ac:dyDescent="0.25">
      <c r="A480" s="53"/>
      <c r="B480" s="53"/>
      <c r="C480" s="53"/>
      <c r="E480" s="53"/>
      <c r="G480" s="591"/>
      <c r="O480" s="397"/>
      <c r="Q480" s="53"/>
      <c r="R480" s="53"/>
      <c r="S480" s="53"/>
      <c r="T480" s="53"/>
      <c r="U480" s="53"/>
      <c r="V480" s="53"/>
      <c r="W480" s="53"/>
      <c r="X480" s="53"/>
      <c r="Y480" s="53"/>
    </row>
    <row r="481" spans="1:25" ht="13.5" x14ac:dyDescent="0.25">
      <c r="A481" s="53"/>
      <c r="B481" s="53"/>
      <c r="C481" s="53"/>
      <c r="E481" s="53"/>
      <c r="G481" s="591"/>
      <c r="O481" s="397"/>
      <c r="Q481" s="53"/>
      <c r="R481" s="53"/>
      <c r="S481" s="53"/>
      <c r="T481" s="53"/>
      <c r="U481" s="53"/>
      <c r="V481" s="53"/>
      <c r="W481" s="53"/>
      <c r="X481" s="53"/>
      <c r="Y481" s="53"/>
    </row>
    <row r="482" spans="1:25" ht="13.5" x14ac:dyDescent="0.25">
      <c r="A482" s="53"/>
      <c r="B482" s="53"/>
      <c r="C482" s="53"/>
      <c r="E482" s="53"/>
      <c r="G482" s="591"/>
      <c r="O482" s="397"/>
      <c r="Q482" s="53"/>
      <c r="R482" s="53"/>
      <c r="S482" s="53"/>
      <c r="T482" s="53"/>
      <c r="U482" s="53"/>
      <c r="V482" s="53"/>
      <c r="W482" s="53"/>
      <c r="X482" s="53"/>
      <c r="Y482" s="53"/>
    </row>
    <row r="483" spans="1:25" ht="13.5" x14ac:dyDescent="0.25">
      <c r="A483" s="53"/>
      <c r="B483" s="53"/>
      <c r="C483" s="53"/>
      <c r="E483" s="53"/>
      <c r="G483" s="591"/>
      <c r="O483" s="397"/>
      <c r="Q483" s="53"/>
      <c r="R483" s="53"/>
      <c r="S483" s="53"/>
      <c r="T483" s="53"/>
      <c r="U483" s="53"/>
      <c r="V483" s="53"/>
      <c r="W483" s="53"/>
      <c r="X483" s="53"/>
      <c r="Y483" s="53"/>
    </row>
    <row r="484" spans="1:25" ht="13.5" x14ac:dyDescent="0.25">
      <c r="A484" s="53"/>
      <c r="B484" s="53"/>
      <c r="C484" s="53"/>
      <c r="E484" s="53"/>
      <c r="G484" s="591"/>
      <c r="O484" s="397"/>
      <c r="Q484" s="53"/>
      <c r="R484" s="53"/>
      <c r="S484" s="53"/>
      <c r="T484" s="53"/>
      <c r="U484" s="53"/>
      <c r="V484" s="53"/>
      <c r="W484" s="53"/>
      <c r="X484" s="53"/>
      <c r="Y484" s="53"/>
    </row>
    <row r="485" spans="1:25" ht="13.5" x14ac:dyDescent="0.25">
      <c r="A485" s="53"/>
      <c r="B485" s="53"/>
      <c r="C485" s="53"/>
      <c r="E485" s="53"/>
      <c r="G485" s="591"/>
      <c r="O485" s="397"/>
      <c r="Q485" s="53"/>
      <c r="R485" s="53"/>
      <c r="S485" s="53"/>
      <c r="T485" s="53"/>
      <c r="U485" s="53"/>
      <c r="V485" s="53"/>
      <c r="W485" s="53"/>
      <c r="X485" s="53"/>
      <c r="Y485" s="53"/>
    </row>
    <row r="486" spans="1:25" ht="13.5" x14ac:dyDescent="0.25">
      <c r="A486" s="53"/>
      <c r="B486" s="53"/>
      <c r="C486" s="53"/>
      <c r="E486" s="53"/>
      <c r="G486" s="591"/>
      <c r="O486" s="397"/>
      <c r="Q486" s="53"/>
      <c r="R486" s="53"/>
      <c r="S486" s="53"/>
      <c r="T486" s="53"/>
      <c r="U486" s="53"/>
      <c r="V486" s="53"/>
      <c r="W486" s="53"/>
      <c r="X486" s="53"/>
      <c r="Y486" s="53"/>
    </row>
    <row r="487" spans="1:25" ht="13.5" x14ac:dyDescent="0.25">
      <c r="A487" s="53"/>
      <c r="B487" s="53"/>
      <c r="C487" s="53"/>
      <c r="E487" s="53"/>
      <c r="G487" s="591"/>
      <c r="O487" s="397"/>
      <c r="Q487" s="53"/>
      <c r="R487" s="53"/>
      <c r="S487" s="53"/>
      <c r="T487" s="53"/>
      <c r="U487" s="53"/>
      <c r="V487" s="53"/>
      <c r="W487" s="53"/>
      <c r="X487" s="53"/>
      <c r="Y487" s="53"/>
    </row>
    <row r="488" spans="1:25" ht="13.5" x14ac:dyDescent="0.25">
      <c r="A488" s="53"/>
      <c r="B488" s="53"/>
      <c r="C488" s="53"/>
      <c r="E488" s="53"/>
      <c r="G488" s="591"/>
      <c r="O488" s="397"/>
      <c r="Q488" s="53"/>
      <c r="R488" s="53"/>
      <c r="S488" s="53"/>
      <c r="T488" s="53"/>
      <c r="U488" s="53"/>
      <c r="V488" s="53"/>
      <c r="W488" s="53"/>
      <c r="X488" s="53"/>
      <c r="Y488" s="53"/>
    </row>
    <row r="489" spans="1:25" ht="13.5" x14ac:dyDescent="0.25">
      <c r="A489" s="53"/>
      <c r="B489" s="53"/>
      <c r="C489" s="53"/>
      <c r="E489" s="53"/>
      <c r="G489" s="591"/>
      <c r="O489" s="397"/>
      <c r="Q489" s="53"/>
      <c r="R489" s="53"/>
      <c r="S489" s="53"/>
      <c r="T489" s="53"/>
      <c r="U489" s="53"/>
      <c r="V489" s="53"/>
      <c r="W489" s="53"/>
      <c r="X489" s="53"/>
      <c r="Y489" s="53"/>
    </row>
    <row r="490" spans="1:25" ht="13.5" x14ac:dyDescent="0.25">
      <c r="A490" s="53"/>
      <c r="B490" s="53"/>
      <c r="C490" s="53"/>
      <c r="E490" s="53"/>
      <c r="G490" s="591"/>
      <c r="O490" s="397"/>
      <c r="Q490" s="53"/>
      <c r="R490" s="53"/>
      <c r="S490" s="53"/>
      <c r="T490" s="53"/>
      <c r="U490" s="53"/>
      <c r="V490" s="53"/>
      <c r="W490" s="53"/>
      <c r="X490" s="53"/>
      <c r="Y490" s="53"/>
    </row>
    <row r="491" spans="1:25" ht="13.5" x14ac:dyDescent="0.25">
      <c r="A491" s="53"/>
      <c r="B491" s="53"/>
      <c r="C491" s="53"/>
      <c r="E491" s="53"/>
      <c r="G491" s="591"/>
      <c r="O491" s="397"/>
      <c r="Q491" s="53"/>
      <c r="R491" s="53"/>
      <c r="S491" s="53"/>
      <c r="T491" s="53"/>
      <c r="U491" s="53"/>
      <c r="V491" s="53"/>
      <c r="W491" s="53"/>
      <c r="X491" s="53"/>
      <c r="Y491" s="53"/>
    </row>
    <row r="492" spans="1:25" ht="13.5" x14ac:dyDescent="0.25">
      <c r="A492" s="53"/>
      <c r="B492" s="53"/>
      <c r="C492" s="53"/>
      <c r="E492" s="53"/>
      <c r="G492" s="591"/>
      <c r="O492" s="397"/>
      <c r="Q492" s="53"/>
      <c r="R492" s="53"/>
      <c r="S492" s="53"/>
      <c r="T492" s="53"/>
      <c r="U492" s="53"/>
      <c r="V492" s="53"/>
      <c r="W492" s="53"/>
      <c r="X492" s="53"/>
      <c r="Y492" s="53"/>
    </row>
    <row r="493" spans="1:25" ht="13.5" x14ac:dyDescent="0.25">
      <c r="A493" s="53"/>
      <c r="B493" s="53"/>
      <c r="C493" s="53"/>
      <c r="E493" s="53"/>
      <c r="G493" s="591"/>
      <c r="O493" s="397"/>
      <c r="Q493" s="53"/>
      <c r="R493" s="53"/>
      <c r="S493" s="53"/>
      <c r="T493" s="53"/>
      <c r="U493" s="53"/>
      <c r="V493" s="53"/>
      <c r="W493" s="53"/>
      <c r="X493" s="53"/>
      <c r="Y493" s="53"/>
    </row>
    <row r="494" spans="1:25" ht="13.5" x14ac:dyDescent="0.25">
      <c r="A494" s="53"/>
      <c r="B494" s="53"/>
      <c r="C494" s="53"/>
      <c r="E494" s="53"/>
      <c r="G494" s="591"/>
      <c r="O494" s="397"/>
      <c r="Q494" s="53"/>
      <c r="R494" s="53"/>
      <c r="S494" s="53"/>
      <c r="T494" s="53"/>
      <c r="U494" s="53"/>
      <c r="V494" s="53"/>
      <c r="W494" s="53"/>
      <c r="X494" s="53"/>
      <c r="Y494" s="53"/>
    </row>
    <row r="495" spans="1:25" ht="13.5" x14ac:dyDescent="0.25">
      <c r="A495" s="53"/>
      <c r="B495" s="53"/>
      <c r="C495" s="53"/>
      <c r="E495" s="53"/>
      <c r="G495" s="591"/>
      <c r="O495" s="397"/>
      <c r="Q495" s="53"/>
      <c r="R495" s="53"/>
      <c r="S495" s="53"/>
      <c r="T495" s="53"/>
      <c r="U495" s="53"/>
      <c r="V495" s="53"/>
      <c r="W495" s="53"/>
      <c r="X495" s="53"/>
      <c r="Y495" s="53"/>
    </row>
    <row r="496" spans="1:25" ht="13.5" x14ac:dyDescent="0.25">
      <c r="A496" s="53"/>
      <c r="B496" s="53"/>
      <c r="C496" s="53"/>
      <c r="E496" s="53"/>
      <c r="G496" s="591"/>
      <c r="O496" s="397"/>
      <c r="Q496" s="53"/>
      <c r="R496" s="53"/>
      <c r="S496" s="53"/>
      <c r="T496" s="53"/>
      <c r="U496" s="53"/>
      <c r="V496" s="53"/>
      <c r="W496" s="53"/>
      <c r="X496" s="53"/>
      <c r="Y496" s="53"/>
    </row>
    <row r="497" spans="1:25" ht="13.5" x14ac:dyDescent="0.25">
      <c r="A497" s="53"/>
      <c r="B497" s="53"/>
      <c r="C497" s="53"/>
      <c r="E497" s="53"/>
      <c r="G497" s="591"/>
      <c r="O497" s="397"/>
      <c r="Q497" s="53"/>
      <c r="R497" s="53"/>
      <c r="S497" s="53"/>
      <c r="T497" s="53"/>
      <c r="U497" s="53"/>
      <c r="V497" s="53"/>
      <c r="W497" s="53"/>
      <c r="X497" s="53"/>
      <c r="Y497" s="53"/>
    </row>
    <row r="498" spans="1:25" ht="13.5" x14ac:dyDescent="0.25">
      <c r="A498" s="53"/>
      <c r="B498" s="53"/>
      <c r="C498" s="53"/>
      <c r="E498" s="53"/>
      <c r="G498" s="591"/>
      <c r="O498" s="397"/>
      <c r="Q498" s="53"/>
      <c r="R498" s="53"/>
      <c r="S498" s="53"/>
      <c r="T498" s="53"/>
      <c r="U498" s="53"/>
      <c r="V498" s="53"/>
      <c r="W498" s="53"/>
      <c r="X498" s="53"/>
      <c r="Y498" s="53"/>
    </row>
    <row r="499" spans="1:25" ht="13.5" x14ac:dyDescent="0.25">
      <c r="A499" s="53"/>
      <c r="B499" s="53"/>
      <c r="C499" s="53"/>
      <c r="E499" s="53"/>
      <c r="G499" s="591"/>
      <c r="O499" s="397"/>
      <c r="Q499" s="53"/>
      <c r="R499" s="53"/>
      <c r="S499" s="53"/>
      <c r="T499" s="53"/>
      <c r="U499" s="53"/>
      <c r="V499" s="53"/>
      <c r="W499" s="53"/>
      <c r="X499" s="53"/>
      <c r="Y499" s="53"/>
    </row>
    <row r="500" spans="1:25" ht="13.5" x14ac:dyDescent="0.25">
      <c r="A500" s="53"/>
      <c r="B500" s="53"/>
      <c r="C500" s="53"/>
      <c r="E500" s="53"/>
      <c r="G500" s="591"/>
      <c r="O500" s="397"/>
      <c r="Q500" s="53"/>
      <c r="R500" s="53"/>
      <c r="S500" s="53"/>
      <c r="T500" s="53"/>
      <c r="U500" s="53"/>
      <c r="V500" s="53"/>
      <c r="W500" s="53"/>
      <c r="X500" s="53"/>
      <c r="Y500" s="53"/>
    </row>
    <row r="501" spans="1:25" ht="13.5" x14ac:dyDescent="0.25">
      <c r="A501" s="53"/>
      <c r="B501" s="53"/>
      <c r="C501" s="53"/>
      <c r="E501" s="53"/>
      <c r="G501" s="591"/>
      <c r="O501" s="397"/>
      <c r="Q501" s="53"/>
      <c r="R501" s="53"/>
      <c r="S501" s="53"/>
      <c r="T501" s="53"/>
      <c r="U501" s="53"/>
      <c r="V501" s="53"/>
      <c r="W501" s="53"/>
      <c r="X501" s="53"/>
      <c r="Y501" s="53"/>
    </row>
    <row r="502" spans="1:25" ht="13.5" x14ac:dyDescent="0.25">
      <c r="A502" s="53"/>
      <c r="B502" s="53"/>
      <c r="C502" s="53"/>
      <c r="E502" s="53"/>
      <c r="G502" s="591"/>
      <c r="O502" s="397"/>
      <c r="Q502" s="53"/>
      <c r="R502" s="53"/>
      <c r="S502" s="53"/>
      <c r="T502" s="53"/>
      <c r="U502" s="53"/>
      <c r="V502" s="53"/>
      <c r="W502" s="53"/>
      <c r="X502" s="53"/>
      <c r="Y502" s="53"/>
    </row>
    <row r="503" spans="1:25" ht="13.5" x14ac:dyDescent="0.25">
      <c r="A503" s="53"/>
      <c r="B503" s="53"/>
      <c r="C503" s="53"/>
      <c r="E503" s="53"/>
      <c r="G503" s="591"/>
      <c r="O503" s="397"/>
      <c r="Q503" s="53"/>
      <c r="R503" s="53"/>
      <c r="S503" s="53"/>
      <c r="T503" s="53"/>
      <c r="U503" s="53"/>
      <c r="V503" s="53"/>
      <c r="W503" s="53"/>
      <c r="X503" s="53"/>
      <c r="Y503" s="53"/>
    </row>
    <row r="504" spans="1:25" ht="13.5" x14ac:dyDescent="0.25">
      <c r="A504" s="53"/>
      <c r="B504" s="53"/>
      <c r="C504" s="53"/>
      <c r="E504" s="53"/>
      <c r="G504" s="591"/>
      <c r="O504" s="397"/>
      <c r="Q504" s="53"/>
      <c r="R504" s="53"/>
      <c r="S504" s="53"/>
      <c r="T504" s="53"/>
      <c r="U504" s="53"/>
      <c r="V504" s="53"/>
      <c r="W504" s="53"/>
      <c r="X504" s="53"/>
      <c r="Y504" s="53"/>
    </row>
    <row r="505" spans="1:25" ht="13.5" x14ac:dyDescent="0.25">
      <c r="A505" s="53"/>
      <c r="B505" s="53"/>
      <c r="C505" s="53"/>
      <c r="E505" s="53"/>
      <c r="G505" s="591"/>
      <c r="O505" s="397"/>
      <c r="Q505" s="53"/>
      <c r="R505" s="53"/>
      <c r="S505" s="53"/>
      <c r="T505" s="53"/>
      <c r="U505" s="53"/>
      <c r="V505" s="53"/>
      <c r="W505" s="53"/>
      <c r="X505" s="53"/>
      <c r="Y505" s="53"/>
    </row>
    <row r="506" spans="1:25" ht="13.5" x14ac:dyDescent="0.25">
      <c r="A506" s="53"/>
      <c r="B506" s="53"/>
      <c r="C506" s="53"/>
      <c r="E506" s="53"/>
      <c r="G506" s="591"/>
      <c r="O506" s="397"/>
      <c r="Q506" s="53"/>
      <c r="R506" s="53"/>
      <c r="S506" s="53"/>
      <c r="T506" s="53"/>
      <c r="U506" s="53"/>
      <c r="V506" s="53"/>
      <c r="W506" s="53"/>
      <c r="X506" s="53"/>
      <c r="Y506" s="53"/>
    </row>
    <row r="507" spans="1:25" ht="13.5" x14ac:dyDescent="0.25">
      <c r="A507" s="53"/>
      <c r="B507" s="53"/>
      <c r="C507" s="53"/>
      <c r="E507" s="53"/>
      <c r="G507" s="591"/>
      <c r="O507" s="397"/>
      <c r="Q507" s="53"/>
      <c r="R507" s="53"/>
      <c r="S507" s="53"/>
      <c r="T507" s="53"/>
      <c r="U507" s="53"/>
      <c r="V507" s="53"/>
      <c r="W507" s="53"/>
      <c r="X507" s="53"/>
      <c r="Y507" s="53"/>
    </row>
    <row r="508" spans="1:25" ht="13.5" x14ac:dyDescent="0.25">
      <c r="A508" s="53"/>
      <c r="B508" s="53"/>
      <c r="C508" s="53"/>
      <c r="E508" s="53"/>
      <c r="G508" s="591"/>
      <c r="O508" s="397"/>
      <c r="Q508" s="53"/>
      <c r="R508" s="53"/>
      <c r="S508" s="53"/>
      <c r="T508" s="53"/>
      <c r="U508" s="53"/>
      <c r="V508" s="53"/>
      <c r="W508" s="53"/>
      <c r="X508" s="53"/>
      <c r="Y508" s="53"/>
    </row>
    <row r="509" spans="1:25" ht="13.5" x14ac:dyDescent="0.25">
      <c r="A509" s="53"/>
      <c r="B509" s="53"/>
      <c r="C509" s="53"/>
      <c r="E509" s="53"/>
      <c r="G509" s="591"/>
      <c r="O509" s="397"/>
      <c r="Q509" s="53"/>
      <c r="R509" s="53"/>
      <c r="S509" s="53"/>
      <c r="T509" s="53"/>
      <c r="U509" s="53"/>
      <c r="V509" s="53"/>
      <c r="W509" s="53"/>
      <c r="X509" s="53"/>
      <c r="Y509" s="53"/>
    </row>
    <row r="510" spans="1:25" ht="13.5" x14ac:dyDescent="0.25">
      <c r="A510" s="53"/>
      <c r="B510" s="53"/>
      <c r="C510" s="53"/>
      <c r="E510" s="53"/>
      <c r="G510" s="591"/>
      <c r="O510" s="397"/>
      <c r="Q510" s="53"/>
      <c r="R510" s="53"/>
      <c r="S510" s="53"/>
      <c r="T510" s="53"/>
      <c r="U510" s="53"/>
      <c r="V510" s="53"/>
      <c r="W510" s="53"/>
      <c r="X510" s="53"/>
      <c r="Y510" s="53"/>
    </row>
    <row r="511" spans="1:25" ht="13.5" x14ac:dyDescent="0.25">
      <c r="A511" s="53"/>
      <c r="B511" s="53"/>
      <c r="C511" s="53"/>
      <c r="E511" s="53"/>
      <c r="G511" s="591"/>
      <c r="O511" s="397"/>
      <c r="Q511" s="53"/>
      <c r="R511" s="53"/>
      <c r="S511" s="53"/>
      <c r="T511" s="53"/>
      <c r="U511" s="53"/>
      <c r="V511" s="53"/>
      <c r="W511" s="53"/>
      <c r="X511" s="53"/>
      <c r="Y511" s="53"/>
    </row>
    <row r="512" spans="1:25" ht="13.5" x14ac:dyDescent="0.25">
      <c r="A512" s="53"/>
      <c r="B512" s="53"/>
      <c r="C512" s="53"/>
      <c r="E512" s="53"/>
      <c r="G512" s="591"/>
      <c r="O512" s="397"/>
      <c r="Q512" s="53"/>
      <c r="R512" s="53"/>
      <c r="S512" s="53"/>
      <c r="T512" s="53"/>
      <c r="U512" s="53"/>
      <c r="V512" s="53"/>
      <c r="W512" s="53"/>
      <c r="X512" s="53"/>
      <c r="Y512" s="53"/>
    </row>
    <row r="513" spans="1:25" ht="13.5" x14ac:dyDescent="0.25">
      <c r="A513" s="53"/>
      <c r="B513" s="53"/>
      <c r="C513" s="53"/>
      <c r="E513" s="53"/>
      <c r="G513" s="591"/>
      <c r="O513" s="397"/>
      <c r="Q513" s="53"/>
      <c r="R513" s="53"/>
      <c r="S513" s="53"/>
      <c r="T513" s="53"/>
      <c r="U513" s="53"/>
      <c r="V513" s="53"/>
      <c r="W513" s="53"/>
      <c r="X513" s="53"/>
      <c r="Y513" s="53"/>
    </row>
    <row r="514" spans="1:25" ht="13.5" x14ac:dyDescent="0.25">
      <c r="A514" s="53"/>
      <c r="B514" s="53"/>
      <c r="C514" s="53"/>
      <c r="E514" s="53"/>
      <c r="G514" s="591"/>
      <c r="O514" s="397"/>
      <c r="Q514" s="53"/>
      <c r="R514" s="53"/>
      <c r="S514" s="53"/>
      <c r="T514" s="53"/>
      <c r="U514" s="53"/>
      <c r="V514" s="53"/>
      <c r="W514" s="53"/>
      <c r="X514" s="53"/>
      <c r="Y514" s="53"/>
    </row>
    <row r="515" spans="1:25" ht="13.5" x14ac:dyDescent="0.25">
      <c r="A515" s="53"/>
      <c r="B515" s="53"/>
      <c r="C515" s="53"/>
      <c r="E515" s="53"/>
      <c r="G515" s="591"/>
      <c r="O515" s="397"/>
      <c r="Q515" s="53"/>
      <c r="R515" s="53"/>
      <c r="S515" s="53"/>
      <c r="T515" s="53"/>
      <c r="U515" s="53"/>
      <c r="V515" s="53"/>
      <c r="W515" s="53"/>
      <c r="X515" s="53"/>
      <c r="Y515" s="53"/>
    </row>
    <row r="516" spans="1:25" ht="13.5" x14ac:dyDescent="0.25">
      <c r="A516" s="53"/>
      <c r="B516" s="53"/>
      <c r="C516" s="53"/>
      <c r="E516" s="53"/>
      <c r="G516" s="591"/>
      <c r="O516" s="397"/>
      <c r="Q516" s="53"/>
      <c r="R516" s="53"/>
      <c r="S516" s="53"/>
      <c r="T516" s="53"/>
      <c r="U516" s="53"/>
      <c r="V516" s="53"/>
      <c r="W516" s="53"/>
      <c r="X516" s="53"/>
      <c r="Y516" s="53"/>
    </row>
    <row r="517" spans="1:25" ht="13.5" x14ac:dyDescent="0.25">
      <c r="A517" s="53"/>
      <c r="B517" s="53"/>
      <c r="C517" s="53"/>
      <c r="E517" s="53"/>
      <c r="G517" s="591"/>
      <c r="O517" s="397"/>
      <c r="Q517" s="53"/>
      <c r="R517" s="53"/>
      <c r="S517" s="53"/>
      <c r="T517" s="53"/>
      <c r="U517" s="53"/>
      <c r="V517" s="53"/>
      <c r="W517" s="53"/>
      <c r="X517" s="53"/>
      <c r="Y517" s="53"/>
    </row>
    <row r="518" spans="1:25" ht="13.5" x14ac:dyDescent="0.25">
      <c r="A518" s="53"/>
      <c r="B518" s="53"/>
      <c r="C518" s="53"/>
      <c r="E518" s="53"/>
      <c r="G518" s="591"/>
      <c r="O518" s="397"/>
      <c r="Q518" s="53"/>
      <c r="R518" s="53"/>
      <c r="S518" s="53"/>
      <c r="T518" s="53"/>
      <c r="U518" s="53"/>
      <c r="V518" s="53"/>
      <c r="W518" s="53"/>
      <c r="X518" s="53"/>
      <c r="Y518" s="53"/>
    </row>
    <row r="519" spans="1:25" ht="13.5" x14ac:dyDescent="0.25">
      <c r="A519" s="53"/>
      <c r="B519" s="53"/>
      <c r="C519" s="53"/>
      <c r="E519" s="53"/>
      <c r="G519" s="591"/>
      <c r="O519" s="397"/>
      <c r="Q519" s="53"/>
      <c r="R519" s="53"/>
      <c r="S519" s="53"/>
      <c r="T519" s="53"/>
      <c r="U519" s="53"/>
      <c r="V519" s="53"/>
      <c r="W519" s="53"/>
      <c r="X519" s="53"/>
      <c r="Y519" s="53"/>
    </row>
    <row r="520" spans="1:25" ht="13.5" x14ac:dyDescent="0.25">
      <c r="A520" s="53"/>
      <c r="B520" s="53"/>
      <c r="C520" s="53"/>
      <c r="E520" s="53"/>
      <c r="G520" s="591"/>
      <c r="O520" s="397"/>
      <c r="Q520" s="53"/>
      <c r="R520" s="53"/>
      <c r="S520" s="53"/>
      <c r="T520" s="53"/>
      <c r="U520" s="53"/>
      <c r="V520" s="53"/>
      <c r="W520" s="53"/>
      <c r="X520" s="53"/>
      <c r="Y520" s="53"/>
    </row>
    <row r="521" spans="1:25" ht="13.5" x14ac:dyDescent="0.25">
      <c r="A521" s="53"/>
      <c r="B521" s="53"/>
      <c r="C521" s="53"/>
      <c r="E521" s="53"/>
      <c r="G521" s="591"/>
      <c r="O521" s="397"/>
      <c r="Q521" s="53"/>
      <c r="R521" s="53"/>
      <c r="S521" s="53"/>
      <c r="T521" s="53"/>
      <c r="U521" s="53"/>
      <c r="V521" s="53"/>
      <c r="W521" s="53"/>
      <c r="X521" s="53"/>
      <c r="Y521" s="53"/>
    </row>
    <row r="522" spans="1:25" ht="13.5" x14ac:dyDescent="0.25">
      <c r="A522" s="53"/>
      <c r="B522" s="53"/>
      <c r="C522" s="53"/>
      <c r="E522" s="53"/>
      <c r="G522" s="591"/>
      <c r="O522" s="397"/>
      <c r="Q522" s="53"/>
      <c r="R522" s="53"/>
      <c r="S522" s="53"/>
      <c r="T522" s="53"/>
      <c r="U522" s="53"/>
      <c r="V522" s="53"/>
      <c r="W522" s="53"/>
      <c r="X522" s="53"/>
      <c r="Y522" s="53"/>
    </row>
    <row r="523" spans="1:25" ht="13.5" x14ac:dyDescent="0.25">
      <c r="A523" s="53"/>
      <c r="B523" s="53"/>
      <c r="C523" s="53"/>
      <c r="E523" s="53"/>
      <c r="G523" s="591"/>
      <c r="O523" s="397"/>
      <c r="Q523" s="53"/>
      <c r="R523" s="53"/>
      <c r="S523" s="53"/>
      <c r="T523" s="53"/>
      <c r="U523" s="53"/>
      <c r="V523" s="53"/>
      <c r="W523" s="53"/>
      <c r="X523" s="53"/>
      <c r="Y523" s="53"/>
    </row>
    <row r="524" spans="1:25" ht="13.5" x14ac:dyDescent="0.25">
      <c r="A524" s="53"/>
      <c r="B524" s="53"/>
      <c r="C524" s="53"/>
      <c r="E524" s="53"/>
      <c r="G524" s="591"/>
      <c r="O524" s="397"/>
      <c r="Q524" s="53"/>
      <c r="R524" s="53"/>
      <c r="S524" s="53"/>
      <c r="T524" s="53"/>
      <c r="U524" s="53"/>
      <c r="V524" s="53"/>
      <c r="W524" s="53"/>
      <c r="X524" s="53"/>
      <c r="Y524" s="53"/>
    </row>
    <row r="525" spans="1:25" ht="13.5" x14ac:dyDescent="0.25">
      <c r="A525" s="53"/>
      <c r="B525" s="53"/>
      <c r="C525" s="53"/>
      <c r="E525" s="53"/>
      <c r="G525" s="591"/>
      <c r="O525" s="397"/>
      <c r="Q525" s="53"/>
      <c r="R525" s="53"/>
      <c r="S525" s="53"/>
      <c r="T525" s="53"/>
      <c r="U525" s="53"/>
      <c r="V525" s="53"/>
      <c r="W525" s="53"/>
      <c r="X525" s="53"/>
      <c r="Y525" s="53"/>
    </row>
    <row r="526" spans="1:25" ht="13.5" x14ac:dyDescent="0.25">
      <c r="A526" s="53"/>
      <c r="B526" s="53"/>
      <c r="C526" s="53"/>
      <c r="E526" s="53"/>
      <c r="G526" s="591"/>
      <c r="O526" s="397"/>
      <c r="Q526" s="53"/>
      <c r="R526" s="53"/>
      <c r="S526" s="53"/>
      <c r="T526" s="53"/>
      <c r="U526" s="53"/>
      <c r="V526" s="53"/>
      <c r="W526" s="53"/>
      <c r="X526" s="53"/>
      <c r="Y526" s="53"/>
    </row>
    <row r="527" spans="1:25" ht="13.5" x14ac:dyDescent="0.25">
      <c r="A527" s="53"/>
      <c r="B527" s="53"/>
      <c r="C527" s="53"/>
      <c r="E527" s="53"/>
      <c r="G527" s="591"/>
      <c r="O527" s="397"/>
      <c r="Q527" s="53"/>
      <c r="R527" s="53"/>
      <c r="S527" s="53"/>
      <c r="T527" s="53"/>
      <c r="U527" s="53"/>
      <c r="V527" s="53"/>
      <c r="W527" s="53"/>
      <c r="X527" s="53"/>
      <c r="Y527" s="53"/>
    </row>
    <row r="528" spans="1:25" ht="13.5" x14ac:dyDescent="0.25">
      <c r="A528" s="53"/>
      <c r="B528" s="53"/>
      <c r="C528" s="53"/>
      <c r="E528" s="53"/>
      <c r="G528" s="591"/>
      <c r="O528" s="397"/>
      <c r="Q528" s="53"/>
      <c r="R528" s="53"/>
      <c r="S528" s="53"/>
      <c r="T528" s="53"/>
      <c r="U528" s="53"/>
      <c r="V528" s="53"/>
      <c r="W528" s="53"/>
      <c r="X528" s="53"/>
      <c r="Y528" s="53"/>
    </row>
    <row r="529" spans="1:25" ht="13.5" x14ac:dyDescent="0.25">
      <c r="A529" s="53"/>
      <c r="B529" s="53"/>
      <c r="C529" s="53"/>
      <c r="E529" s="53"/>
      <c r="G529" s="591"/>
      <c r="O529" s="397"/>
      <c r="Q529" s="53"/>
      <c r="R529" s="53"/>
      <c r="S529" s="53"/>
      <c r="T529" s="53"/>
      <c r="U529" s="53"/>
      <c r="V529" s="53"/>
      <c r="W529" s="53"/>
      <c r="X529" s="53"/>
      <c r="Y529" s="53"/>
    </row>
    <row r="530" spans="1:25" ht="13.5" x14ac:dyDescent="0.25">
      <c r="A530" s="53"/>
      <c r="B530" s="53"/>
      <c r="C530" s="53"/>
      <c r="E530" s="53"/>
      <c r="G530" s="591"/>
      <c r="O530" s="397"/>
      <c r="Q530" s="53"/>
      <c r="R530" s="53"/>
      <c r="S530" s="53"/>
      <c r="T530" s="53"/>
      <c r="U530" s="53"/>
      <c r="V530" s="53"/>
      <c r="W530" s="53"/>
      <c r="X530" s="53"/>
      <c r="Y530" s="53"/>
    </row>
    <row r="531" spans="1:25" ht="13.5" x14ac:dyDescent="0.25">
      <c r="A531" s="53"/>
      <c r="B531" s="53"/>
      <c r="C531" s="53"/>
      <c r="E531" s="53"/>
      <c r="G531" s="591"/>
      <c r="O531" s="397"/>
      <c r="Q531" s="53"/>
      <c r="R531" s="53"/>
      <c r="S531" s="53"/>
      <c r="T531" s="53"/>
      <c r="U531" s="53"/>
      <c r="V531" s="53"/>
      <c r="W531" s="53"/>
      <c r="X531" s="53"/>
      <c r="Y531" s="53"/>
    </row>
    <row r="532" spans="1:25" ht="13.5" x14ac:dyDescent="0.25">
      <c r="A532" s="53"/>
      <c r="B532" s="53"/>
      <c r="C532" s="53"/>
      <c r="E532" s="53"/>
      <c r="G532" s="591"/>
      <c r="O532" s="397"/>
      <c r="Q532" s="53"/>
      <c r="R532" s="53"/>
      <c r="S532" s="53"/>
      <c r="T532" s="53"/>
      <c r="U532" s="53"/>
      <c r="V532" s="53"/>
      <c r="W532" s="53"/>
      <c r="X532" s="53"/>
      <c r="Y532" s="53"/>
    </row>
    <row r="533" spans="1:25" ht="13.5" x14ac:dyDescent="0.25">
      <c r="A533" s="53"/>
      <c r="B533" s="53"/>
      <c r="C533" s="53"/>
      <c r="E533" s="53"/>
      <c r="G533" s="591"/>
      <c r="O533" s="397"/>
      <c r="Q533" s="53"/>
      <c r="R533" s="53"/>
      <c r="S533" s="53"/>
      <c r="T533" s="53"/>
      <c r="U533" s="53"/>
      <c r="V533" s="53"/>
      <c r="W533" s="53"/>
      <c r="X533" s="53"/>
      <c r="Y533" s="53"/>
    </row>
    <row r="534" spans="1:25" ht="13.5" x14ac:dyDescent="0.25">
      <c r="A534" s="53"/>
      <c r="B534" s="53"/>
      <c r="C534" s="53"/>
      <c r="E534" s="53"/>
      <c r="G534" s="591"/>
      <c r="O534" s="397"/>
      <c r="Q534" s="53"/>
      <c r="R534" s="53"/>
      <c r="S534" s="53"/>
      <c r="T534" s="53"/>
      <c r="U534" s="53"/>
      <c r="V534" s="53"/>
      <c r="W534" s="53"/>
      <c r="X534" s="53"/>
      <c r="Y534" s="53"/>
    </row>
    <row r="535" spans="1:25" ht="13.5" x14ac:dyDescent="0.25">
      <c r="A535" s="53"/>
      <c r="B535" s="53"/>
      <c r="C535" s="53"/>
      <c r="E535" s="53"/>
      <c r="G535" s="591"/>
      <c r="O535" s="397"/>
      <c r="Q535" s="53"/>
      <c r="R535" s="53"/>
      <c r="S535" s="53"/>
      <c r="T535" s="53"/>
      <c r="U535" s="53"/>
      <c r="V535" s="53"/>
      <c r="W535" s="53"/>
      <c r="X535" s="53"/>
      <c r="Y535" s="53"/>
    </row>
    <row r="536" spans="1:25" ht="13.5" x14ac:dyDescent="0.25">
      <c r="A536" s="53"/>
      <c r="B536" s="53"/>
      <c r="C536" s="53"/>
      <c r="E536" s="53"/>
      <c r="G536" s="591"/>
      <c r="O536" s="397"/>
      <c r="Q536" s="53"/>
      <c r="R536" s="53"/>
      <c r="S536" s="53"/>
      <c r="T536" s="53"/>
      <c r="U536" s="53"/>
      <c r="V536" s="53"/>
      <c r="W536" s="53"/>
      <c r="X536" s="53"/>
      <c r="Y536" s="53"/>
    </row>
    <row r="537" spans="1:25" ht="13.5" x14ac:dyDescent="0.25">
      <c r="A537" s="53"/>
      <c r="B537" s="53"/>
      <c r="C537" s="53"/>
      <c r="E537" s="53"/>
      <c r="G537" s="591"/>
      <c r="O537" s="397"/>
      <c r="Q537" s="53"/>
      <c r="R537" s="53"/>
      <c r="S537" s="53"/>
      <c r="T537" s="53"/>
      <c r="U537" s="53"/>
      <c r="V537" s="53"/>
      <c r="W537" s="53"/>
      <c r="X537" s="53"/>
      <c r="Y537" s="53"/>
    </row>
    <row r="538" spans="1:25" ht="13.5" x14ac:dyDescent="0.25">
      <c r="A538" s="53"/>
      <c r="B538" s="53"/>
      <c r="C538" s="53"/>
      <c r="E538" s="53"/>
      <c r="G538" s="591"/>
      <c r="O538" s="397"/>
      <c r="Q538" s="53"/>
      <c r="R538" s="53"/>
      <c r="S538" s="53"/>
      <c r="T538" s="53"/>
      <c r="U538" s="53"/>
      <c r="V538" s="53"/>
      <c r="W538" s="53"/>
      <c r="X538" s="53"/>
      <c r="Y538" s="53"/>
    </row>
    <row r="539" spans="1:25" ht="13.5" x14ac:dyDescent="0.25">
      <c r="A539" s="53"/>
      <c r="B539" s="53"/>
      <c r="C539" s="53"/>
      <c r="E539" s="53"/>
      <c r="G539" s="591"/>
      <c r="O539" s="397"/>
      <c r="Q539" s="53"/>
      <c r="R539" s="53"/>
      <c r="S539" s="53"/>
      <c r="T539" s="53"/>
      <c r="U539" s="53"/>
      <c r="V539" s="53"/>
      <c r="W539" s="53"/>
      <c r="X539" s="53"/>
      <c r="Y539" s="53"/>
    </row>
    <row r="540" spans="1:25" ht="13.5" x14ac:dyDescent="0.25">
      <c r="A540" s="53"/>
      <c r="B540" s="53"/>
      <c r="C540" s="53"/>
      <c r="E540" s="53"/>
      <c r="G540" s="591"/>
      <c r="O540" s="397"/>
      <c r="Q540" s="53"/>
      <c r="R540" s="53"/>
      <c r="S540" s="53"/>
      <c r="T540" s="53"/>
      <c r="U540" s="53"/>
      <c r="V540" s="53"/>
      <c r="W540" s="53"/>
      <c r="X540" s="53"/>
      <c r="Y540" s="53"/>
    </row>
    <row r="541" spans="1:25" ht="13.5" x14ac:dyDescent="0.25">
      <c r="A541" s="53"/>
      <c r="B541" s="53"/>
      <c r="C541" s="53"/>
      <c r="E541" s="53"/>
      <c r="G541" s="591"/>
      <c r="O541" s="397"/>
      <c r="Q541" s="53"/>
      <c r="R541" s="53"/>
      <c r="S541" s="53"/>
      <c r="T541" s="53"/>
      <c r="U541" s="53"/>
      <c r="V541" s="53"/>
      <c r="W541" s="53"/>
      <c r="X541" s="53"/>
      <c r="Y541" s="53"/>
    </row>
    <row r="542" spans="1:25" ht="13.5" x14ac:dyDescent="0.25">
      <c r="A542" s="53"/>
      <c r="B542" s="53"/>
      <c r="C542" s="53"/>
      <c r="E542" s="53"/>
      <c r="G542" s="591"/>
      <c r="O542" s="397"/>
      <c r="Q542" s="53"/>
      <c r="R542" s="53"/>
      <c r="S542" s="53"/>
      <c r="T542" s="53"/>
      <c r="U542" s="53"/>
      <c r="V542" s="53"/>
      <c r="W542" s="53"/>
      <c r="X542" s="53"/>
      <c r="Y542" s="53"/>
    </row>
    <row r="543" spans="1:25" ht="13.5" x14ac:dyDescent="0.25">
      <c r="A543" s="53"/>
      <c r="B543" s="53"/>
      <c r="C543" s="53"/>
      <c r="E543" s="53"/>
      <c r="G543" s="591"/>
      <c r="O543" s="397"/>
      <c r="Q543" s="53"/>
      <c r="R543" s="53"/>
      <c r="S543" s="53"/>
      <c r="T543" s="53"/>
      <c r="U543" s="53"/>
      <c r="V543" s="53"/>
      <c r="W543" s="53"/>
      <c r="X543" s="53"/>
      <c r="Y543" s="53"/>
    </row>
    <row r="544" spans="1:25" ht="13.5" x14ac:dyDescent="0.25">
      <c r="A544" s="53"/>
      <c r="B544" s="53"/>
      <c r="C544" s="53"/>
      <c r="E544" s="53"/>
      <c r="G544" s="591"/>
      <c r="O544" s="397"/>
      <c r="Q544" s="53"/>
      <c r="R544" s="53"/>
      <c r="S544" s="53"/>
      <c r="T544" s="53"/>
      <c r="U544" s="53"/>
      <c r="V544" s="53"/>
      <c r="W544" s="53"/>
      <c r="X544" s="53"/>
      <c r="Y544" s="53"/>
    </row>
    <row r="545" spans="1:25" ht="13.5" x14ac:dyDescent="0.25">
      <c r="A545" s="53"/>
      <c r="B545" s="53"/>
      <c r="C545" s="53"/>
      <c r="E545" s="53"/>
      <c r="G545" s="591"/>
      <c r="O545" s="397"/>
      <c r="Q545" s="53"/>
      <c r="R545" s="53"/>
      <c r="S545" s="53"/>
      <c r="T545" s="53"/>
      <c r="U545" s="53"/>
      <c r="V545" s="53"/>
      <c r="W545" s="53"/>
      <c r="X545" s="53"/>
      <c r="Y545" s="53"/>
    </row>
    <row r="546" spans="1:25" ht="13.5" x14ac:dyDescent="0.25">
      <c r="A546" s="53"/>
      <c r="B546" s="53"/>
      <c r="C546" s="53"/>
      <c r="E546" s="53"/>
      <c r="G546" s="591"/>
      <c r="O546" s="397"/>
      <c r="Q546" s="53"/>
      <c r="R546" s="53"/>
      <c r="S546" s="53"/>
      <c r="T546" s="53"/>
      <c r="U546" s="53"/>
      <c r="V546" s="53"/>
      <c r="W546" s="53"/>
      <c r="X546" s="53"/>
      <c r="Y546" s="53"/>
    </row>
    <row r="547" spans="1:25" ht="13.5" x14ac:dyDescent="0.25">
      <c r="A547" s="53"/>
      <c r="B547" s="53"/>
      <c r="C547" s="53"/>
      <c r="E547" s="53"/>
      <c r="G547" s="591"/>
      <c r="O547" s="397"/>
      <c r="Q547" s="53"/>
      <c r="R547" s="53"/>
      <c r="S547" s="53"/>
      <c r="T547" s="53"/>
      <c r="U547" s="53"/>
      <c r="V547" s="53"/>
      <c r="W547" s="53"/>
      <c r="X547" s="53"/>
      <c r="Y547" s="53"/>
    </row>
    <row r="548" spans="1:25" ht="13.5" x14ac:dyDescent="0.25">
      <c r="A548" s="53"/>
      <c r="B548" s="53"/>
      <c r="C548" s="53"/>
      <c r="E548" s="53"/>
      <c r="G548" s="591"/>
      <c r="O548" s="397"/>
      <c r="Q548" s="53"/>
      <c r="R548" s="53"/>
      <c r="S548" s="53"/>
      <c r="T548" s="53"/>
      <c r="U548" s="53"/>
      <c r="V548" s="53"/>
      <c r="W548" s="53"/>
      <c r="X548" s="53"/>
      <c r="Y548" s="53"/>
    </row>
    <row r="549" spans="1:25" ht="13.5" x14ac:dyDescent="0.25">
      <c r="A549" s="53"/>
      <c r="B549" s="53"/>
      <c r="C549" s="53"/>
      <c r="E549" s="53"/>
      <c r="G549" s="591"/>
      <c r="O549" s="397"/>
      <c r="Q549" s="53"/>
      <c r="R549" s="53"/>
      <c r="S549" s="53"/>
      <c r="T549" s="53"/>
      <c r="U549" s="53"/>
      <c r="V549" s="53"/>
      <c r="W549" s="53"/>
      <c r="X549" s="53"/>
      <c r="Y549" s="53"/>
    </row>
    <row r="550" spans="1:25" ht="13.5" x14ac:dyDescent="0.25">
      <c r="A550" s="53"/>
      <c r="B550" s="53"/>
      <c r="C550" s="53"/>
      <c r="E550" s="53"/>
      <c r="G550" s="591"/>
      <c r="O550" s="397"/>
      <c r="Q550" s="53"/>
      <c r="R550" s="53"/>
      <c r="S550" s="53"/>
      <c r="T550" s="53"/>
      <c r="U550" s="53"/>
      <c r="V550" s="53"/>
      <c r="W550" s="53"/>
      <c r="X550" s="53"/>
      <c r="Y550" s="53"/>
    </row>
    <row r="551" spans="1:25" ht="13.5" x14ac:dyDescent="0.25">
      <c r="A551" s="53"/>
      <c r="B551" s="53"/>
      <c r="C551" s="53"/>
      <c r="E551" s="53"/>
      <c r="G551" s="591"/>
      <c r="O551" s="397"/>
      <c r="Q551" s="53"/>
      <c r="R551" s="53"/>
      <c r="S551" s="53"/>
      <c r="T551" s="53"/>
      <c r="U551" s="53"/>
      <c r="V551" s="53"/>
      <c r="W551" s="53"/>
      <c r="X551" s="53"/>
      <c r="Y551" s="53"/>
    </row>
    <row r="552" spans="1:25" ht="13.5" x14ac:dyDescent="0.25">
      <c r="A552" s="53"/>
      <c r="B552" s="53"/>
      <c r="C552" s="53"/>
      <c r="E552" s="53"/>
      <c r="G552" s="591"/>
      <c r="O552" s="397"/>
      <c r="Q552" s="53"/>
      <c r="R552" s="53"/>
      <c r="S552" s="53"/>
      <c r="T552" s="53"/>
      <c r="U552" s="53"/>
      <c r="V552" s="53"/>
      <c r="W552" s="53"/>
      <c r="X552" s="53"/>
      <c r="Y552" s="53"/>
    </row>
    <row r="553" spans="1:25" ht="13.5" x14ac:dyDescent="0.25">
      <c r="A553" s="53"/>
      <c r="B553" s="53"/>
      <c r="C553" s="53"/>
      <c r="E553" s="53"/>
      <c r="G553" s="591"/>
      <c r="O553" s="397"/>
      <c r="Q553" s="53"/>
      <c r="R553" s="53"/>
      <c r="S553" s="53"/>
      <c r="T553" s="53"/>
      <c r="U553" s="53"/>
      <c r="V553" s="53"/>
      <c r="W553" s="53"/>
      <c r="X553" s="53"/>
      <c r="Y553" s="53"/>
    </row>
    <row r="554" spans="1:25" ht="13.5" x14ac:dyDescent="0.25">
      <c r="A554" s="53"/>
      <c r="B554" s="53"/>
      <c r="C554" s="53"/>
      <c r="E554" s="53"/>
      <c r="G554" s="591"/>
      <c r="O554" s="397"/>
      <c r="Q554" s="53"/>
      <c r="R554" s="53"/>
      <c r="S554" s="53"/>
      <c r="T554" s="53"/>
      <c r="U554" s="53"/>
      <c r="V554" s="53"/>
      <c r="W554" s="53"/>
      <c r="X554" s="53"/>
      <c r="Y554" s="53"/>
    </row>
    <row r="555" spans="1:25" ht="13.5" x14ac:dyDescent="0.25">
      <c r="A555" s="53"/>
      <c r="B555" s="53"/>
      <c r="C555" s="53"/>
      <c r="E555" s="53"/>
      <c r="G555" s="591"/>
      <c r="O555" s="397"/>
      <c r="Q555" s="53"/>
      <c r="R555" s="53"/>
      <c r="S555" s="53"/>
      <c r="T555" s="53"/>
      <c r="U555" s="53"/>
      <c r="V555" s="53"/>
      <c r="W555" s="53"/>
      <c r="X555" s="53"/>
      <c r="Y555" s="53"/>
    </row>
    <row r="556" spans="1:25" ht="13.5" x14ac:dyDescent="0.25">
      <c r="A556" s="53"/>
      <c r="B556" s="53"/>
      <c r="C556" s="53"/>
      <c r="E556" s="53"/>
      <c r="G556" s="591"/>
      <c r="O556" s="397"/>
      <c r="Q556" s="53"/>
      <c r="R556" s="53"/>
      <c r="S556" s="53"/>
      <c r="T556" s="53"/>
      <c r="U556" s="53"/>
      <c r="V556" s="53"/>
      <c r="W556" s="53"/>
      <c r="X556" s="53"/>
      <c r="Y556" s="53"/>
    </row>
    <row r="557" spans="1:25" ht="13.5" x14ac:dyDescent="0.25">
      <c r="A557" s="53"/>
      <c r="B557" s="53"/>
      <c r="C557" s="53"/>
      <c r="E557" s="53"/>
      <c r="G557" s="591"/>
      <c r="O557" s="397"/>
      <c r="Q557" s="53"/>
      <c r="R557" s="53"/>
      <c r="S557" s="53"/>
      <c r="T557" s="53"/>
      <c r="U557" s="53"/>
      <c r="V557" s="53"/>
      <c r="W557" s="53"/>
      <c r="X557" s="53"/>
      <c r="Y557" s="53"/>
    </row>
    <row r="558" spans="1:25" ht="13.5" x14ac:dyDescent="0.25">
      <c r="A558" s="53"/>
      <c r="B558" s="53"/>
      <c r="C558" s="53"/>
      <c r="E558" s="53"/>
      <c r="G558" s="591"/>
      <c r="O558" s="397"/>
      <c r="Q558" s="53"/>
      <c r="R558" s="53"/>
      <c r="S558" s="53"/>
      <c r="T558" s="53"/>
      <c r="U558" s="53"/>
      <c r="V558" s="53"/>
      <c r="W558" s="53"/>
      <c r="X558" s="53"/>
      <c r="Y558" s="53"/>
    </row>
    <row r="559" spans="1:25" ht="13.5" x14ac:dyDescent="0.25">
      <c r="A559" s="53"/>
      <c r="B559" s="53"/>
      <c r="C559" s="53"/>
      <c r="E559" s="53"/>
      <c r="G559" s="591"/>
      <c r="O559" s="397"/>
      <c r="Q559" s="53"/>
      <c r="R559" s="53"/>
      <c r="S559" s="53"/>
      <c r="T559" s="53"/>
      <c r="U559" s="53"/>
      <c r="V559" s="53"/>
      <c r="W559" s="53"/>
      <c r="X559" s="53"/>
      <c r="Y559" s="53"/>
    </row>
    <row r="560" spans="1:25" ht="13.5" x14ac:dyDescent="0.25">
      <c r="A560" s="53"/>
      <c r="B560" s="53"/>
      <c r="C560" s="53"/>
      <c r="E560" s="53"/>
      <c r="G560" s="591"/>
      <c r="O560" s="397"/>
      <c r="Q560" s="53"/>
      <c r="R560" s="53"/>
      <c r="S560" s="53"/>
      <c r="T560" s="53"/>
      <c r="U560" s="53"/>
      <c r="V560" s="53"/>
      <c r="W560" s="53"/>
      <c r="X560" s="53"/>
      <c r="Y560" s="53"/>
    </row>
    <row r="561" spans="1:25" ht="13.5" x14ac:dyDescent="0.25">
      <c r="A561" s="53"/>
      <c r="B561" s="53"/>
      <c r="C561" s="53"/>
      <c r="E561" s="53"/>
      <c r="G561" s="591"/>
      <c r="O561" s="397"/>
      <c r="Q561" s="53"/>
      <c r="R561" s="53"/>
      <c r="S561" s="53"/>
      <c r="T561" s="53"/>
      <c r="U561" s="53"/>
      <c r="V561" s="53"/>
      <c r="W561" s="53"/>
      <c r="X561" s="53"/>
      <c r="Y561" s="53"/>
    </row>
    <row r="562" spans="1:25" ht="13.5" x14ac:dyDescent="0.25">
      <c r="A562" s="53"/>
      <c r="B562" s="53"/>
      <c r="C562" s="53"/>
      <c r="E562" s="53"/>
      <c r="G562" s="591"/>
      <c r="O562" s="397"/>
      <c r="Q562" s="53"/>
      <c r="R562" s="53"/>
      <c r="S562" s="53"/>
      <c r="T562" s="53"/>
      <c r="U562" s="53"/>
      <c r="V562" s="53"/>
      <c r="W562" s="53"/>
      <c r="X562" s="53"/>
      <c r="Y562" s="53"/>
    </row>
    <row r="563" spans="1:25" ht="13.5" x14ac:dyDescent="0.25">
      <c r="A563" s="53"/>
      <c r="B563" s="53"/>
      <c r="C563" s="53"/>
      <c r="E563" s="53"/>
      <c r="G563" s="591"/>
      <c r="O563" s="397"/>
      <c r="Q563" s="53"/>
      <c r="R563" s="53"/>
      <c r="S563" s="53"/>
      <c r="T563" s="53"/>
      <c r="U563" s="53"/>
      <c r="V563" s="53"/>
      <c r="W563" s="53"/>
      <c r="X563" s="53"/>
      <c r="Y563" s="53"/>
    </row>
    <row r="564" spans="1:25" ht="13.5" x14ac:dyDescent="0.25">
      <c r="A564" s="53"/>
      <c r="B564" s="53"/>
      <c r="C564" s="53"/>
      <c r="E564" s="53"/>
      <c r="G564" s="591"/>
      <c r="O564" s="397"/>
      <c r="Q564" s="53"/>
      <c r="R564" s="53"/>
      <c r="S564" s="53"/>
      <c r="T564" s="53"/>
      <c r="U564" s="53"/>
      <c r="V564" s="53"/>
      <c r="W564" s="53"/>
      <c r="X564" s="53"/>
      <c r="Y564" s="53"/>
    </row>
    <row r="565" spans="1:25" ht="13.5" x14ac:dyDescent="0.25">
      <c r="A565" s="53"/>
      <c r="B565" s="53"/>
      <c r="C565" s="53"/>
      <c r="E565" s="53"/>
      <c r="G565" s="591"/>
      <c r="O565" s="397"/>
      <c r="Q565" s="53"/>
      <c r="R565" s="53"/>
      <c r="S565" s="53"/>
      <c r="T565" s="53"/>
      <c r="U565" s="53"/>
      <c r="V565" s="53"/>
      <c r="W565" s="53"/>
      <c r="X565" s="53"/>
      <c r="Y565" s="53"/>
    </row>
    <row r="566" spans="1:25" ht="13.5" x14ac:dyDescent="0.25">
      <c r="A566" s="53"/>
      <c r="B566" s="53"/>
      <c r="C566" s="53"/>
      <c r="E566" s="53"/>
      <c r="G566" s="591"/>
      <c r="O566" s="397"/>
      <c r="Q566" s="53"/>
      <c r="R566" s="53"/>
      <c r="S566" s="53"/>
      <c r="T566" s="53"/>
      <c r="U566" s="53"/>
      <c r="V566" s="53"/>
      <c r="W566" s="53"/>
      <c r="X566" s="53"/>
      <c r="Y566" s="53"/>
    </row>
    <row r="567" spans="1:25" ht="13.5" x14ac:dyDescent="0.25">
      <c r="A567" s="53"/>
      <c r="B567" s="53"/>
      <c r="C567" s="53"/>
      <c r="E567" s="53"/>
      <c r="G567" s="591"/>
      <c r="O567" s="397"/>
      <c r="Q567" s="53"/>
      <c r="R567" s="53"/>
      <c r="S567" s="53"/>
      <c r="T567" s="53"/>
      <c r="U567" s="53"/>
      <c r="V567" s="53"/>
      <c r="W567" s="53"/>
      <c r="X567" s="53"/>
      <c r="Y567" s="53"/>
    </row>
    <row r="568" spans="1:25" ht="13.5" x14ac:dyDescent="0.25">
      <c r="A568" s="53"/>
      <c r="B568" s="53"/>
      <c r="C568" s="53"/>
      <c r="E568" s="53"/>
      <c r="G568" s="591"/>
      <c r="O568" s="397"/>
      <c r="Q568" s="53"/>
      <c r="R568" s="53"/>
      <c r="S568" s="53"/>
      <c r="T568" s="53"/>
      <c r="U568" s="53"/>
      <c r="V568" s="53"/>
      <c r="W568" s="53"/>
      <c r="X568" s="53"/>
      <c r="Y568" s="53"/>
    </row>
    <row r="569" spans="1:25" ht="13.5" x14ac:dyDescent="0.25">
      <c r="A569" s="53"/>
      <c r="B569" s="53"/>
      <c r="C569" s="53"/>
      <c r="E569" s="53"/>
      <c r="G569" s="591"/>
      <c r="O569" s="397"/>
      <c r="Q569" s="53"/>
      <c r="R569" s="53"/>
      <c r="S569" s="53"/>
      <c r="T569" s="53"/>
      <c r="U569" s="53"/>
      <c r="V569" s="53"/>
      <c r="W569" s="53"/>
      <c r="X569" s="53"/>
      <c r="Y569" s="53"/>
    </row>
    <row r="570" spans="1:25" ht="13.5" x14ac:dyDescent="0.25">
      <c r="A570" s="53"/>
      <c r="B570" s="53"/>
      <c r="C570" s="53"/>
      <c r="E570" s="53"/>
      <c r="G570" s="591"/>
      <c r="O570" s="397"/>
      <c r="Q570" s="53"/>
      <c r="R570" s="53"/>
      <c r="S570" s="53"/>
      <c r="T570" s="53"/>
      <c r="U570" s="53"/>
      <c r="V570" s="53"/>
      <c r="W570" s="53"/>
      <c r="X570" s="53"/>
      <c r="Y570" s="53"/>
    </row>
    <row r="571" spans="1:25" ht="13.5" x14ac:dyDescent="0.25">
      <c r="A571" s="53"/>
      <c r="B571" s="53"/>
      <c r="C571" s="53"/>
      <c r="E571" s="53"/>
      <c r="G571" s="591"/>
      <c r="O571" s="397"/>
      <c r="Q571" s="53"/>
      <c r="R571" s="53"/>
      <c r="S571" s="53"/>
      <c r="T571" s="53"/>
      <c r="U571" s="53"/>
      <c r="V571" s="53"/>
      <c r="W571" s="53"/>
      <c r="X571" s="53"/>
      <c r="Y571" s="53"/>
    </row>
    <row r="572" spans="1:25" ht="13.5" x14ac:dyDescent="0.25">
      <c r="A572" s="53"/>
      <c r="B572" s="53"/>
      <c r="C572" s="53"/>
      <c r="E572" s="53"/>
      <c r="G572" s="591"/>
      <c r="O572" s="397"/>
      <c r="Q572" s="53"/>
      <c r="R572" s="53"/>
      <c r="S572" s="53"/>
      <c r="T572" s="53"/>
      <c r="U572" s="53"/>
      <c r="V572" s="53"/>
      <c r="W572" s="53"/>
      <c r="X572" s="53"/>
      <c r="Y572" s="53"/>
    </row>
    <row r="573" spans="1:25" ht="13.5" x14ac:dyDescent="0.25">
      <c r="A573" s="53"/>
      <c r="B573" s="53"/>
      <c r="C573" s="53"/>
      <c r="E573" s="53"/>
      <c r="G573" s="591"/>
      <c r="O573" s="397"/>
      <c r="Q573" s="53"/>
      <c r="R573" s="53"/>
      <c r="S573" s="53"/>
      <c r="T573" s="53"/>
      <c r="U573" s="53"/>
      <c r="V573" s="53"/>
      <c r="W573" s="53"/>
      <c r="X573" s="53"/>
      <c r="Y573" s="53"/>
    </row>
    <row r="574" spans="1:25" ht="13.5" x14ac:dyDescent="0.25">
      <c r="A574" s="53"/>
      <c r="B574" s="53"/>
      <c r="C574" s="53"/>
      <c r="E574" s="53"/>
      <c r="G574" s="591"/>
      <c r="O574" s="397"/>
      <c r="Q574" s="53"/>
      <c r="R574" s="53"/>
      <c r="S574" s="53"/>
      <c r="T574" s="53"/>
      <c r="U574" s="53"/>
      <c r="V574" s="53"/>
      <c r="W574" s="53"/>
      <c r="X574" s="53"/>
      <c r="Y574" s="53"/>
    </row>
    <row r="575" spans="1:25" ht="13.5" x14ac:dyDescent="0.25">
      <c r="A575" s="53"/>
      <c r="B575" s="53"/>
      <c r="C575" s="53"/>
      <c r="E575" s="53"/>
      <c r="G575" s="591"/>
      <c r="O575" s="397"/>
      <c r="Q575" s="53"/>
      <c r="R575" s="53"/>
      <c r="S575" s="53"/>
      <c r="T575" s="53"/>
      <c r="U575" s="53"/>
      <c r="V575" s="53"/>
      <c r="W575" s="53"/>
      <c r="X575" s="53"/>
      <c r="Y575" s="53"/>
    </row>
    <row r="576" spans="1:25" ht="13.5" x14ac:dyDescent="0.25">
      <c r="A576" s="53"/>
      <c r="B576" s="53"/>
      <c r="C576" s="53"/>
      <c r="E576" s="53"/>
      <c r="G576" s="591"/>
      <c r="O576" s="397"/>
      <c r="Q576" s="53"/>
      <c r="R576" s="53"/>
      <c r="S576" s="53"/>
      <c r="T576" s="53"/>
      <c r="U576" s="53"/>
      <c r="V576" s="53"/>
      <c r="W576" s="53"/>
      <c r="X576" s="53"/>
      <c r="Y576" s="53"/>
    </row>
    <row r="577" spans="1:25" ht="13.5" x14ac:dyDescent="0.25">
      <c r="A577" s="53"/>
      <c r="B577" s="53"/>
      <c r="C577" s="53"/>
      <c r="E577" s="53"/>
      <c r="G577" s="591"/>
      <c r="O577" s="397"/>
      <c r="Q577" s="53"/>
      <c r="R577" s="53"/>
      <c r="S577" s="53"/>
      <c r="T577" s="53"/>
      <c r="U577" s="53"/>
      <c r="V577" s="53"/>
      <c r="W577" s="53"/>
      <c r="X577" s="53"/>
      <c r="Y577" s="53"/>
    </row>
    <row r="578" spans="1:25" ht="13.5" x14ac:dyDescent="0.25">
      <c r="A578" s="53"/>
      <c r="B578" s="53"/>
      <c r="C578" s="53"/>
      <c r="E578" s="53"/>
      <c r="G578" s="591"/>
      <c r="O578" s="397"/>
      <c r="Q578" s="53"/>
      <c r="R578" s="53"/>
      <c r="S578" s="53"/>
      <c r="T578" s="53"/>
      <c r="U578" s="53"/>
      <c r="V578" s="53"/>
      <c r="W578" s="53"/>
      <c r="X578" s="53"/>
      <c r="Y578" s="53"/>
    </row>
    <row r="579" spans="1:25" ht="13.5" x14ac:dyDescent="0.25">
      <c r="A579" s="53"/>
      <c r="B579" s="53"/>
      <c r="C579" s="53"/>
      <c r="E579" s="53"/>
      <c r="G579" s="591"/>
      <c r="O579" s="397"/>
      <c r="Q579" s="53"/>
      <c r="R579" s="53"/>
      <c r="S579" s="53"/>
      <c r="T579" s="53"/>
      <c r="U579" s="53"/>
      <c r="V579" s="53"/>
      <c r="W579" s="53"/>
      <c r="X579" s="53"/>
      <c r="Y579" s="53"/>
    </row>
    <row r="580" spans="1:25" ht="13.5" x14ac:dyDescent="0.25">
      <c r="A580" s="53"/>
      <c r="B580" s="53"/>
      <c r="C580" s="53"/>
      <c r="E580" s="53"/>
      <c r="G580" s="591"/>
      <c r="O580" s="397"/>
      <c r="Q580" s="53"/>
      <c r="R580" s="53"/>
      <c r="S580" s="53"/>
      <c r="T580" s="53"/>
      <c r="U580" s="53"/>
      <c r="V580" s="53"/>
      <c r="W580" s="53"/>
      <c r="X580" s="53"/>
      <c r="Y580" s="53"/>
    </row>
    <row r="581" spans="1:25" ht="13.5" x14ac:dyDescent="0.25">
      <c r="A581" s="53"/>
      <c r="B581" s="53"/>
      <c r="C581" s="53"/>
      <c r="E581" s="53"/>
      <c r="G581" s="591"/>
      <c r="O581" s="397"/>
      <c r="Q581" s="53"/>
      <c r="R581" s="53"/>
      <c r="S581" s="53"/>
      <c r="T581" s="53"/>
      <c r="U581" s="53"/>
      <c r="V581" s="53"/>
      <c r="W581" s="53"/>
      <c r="X581" s="53"/>
      <c r="Y581" s="53"/>
    </row>
    <row r="582" spans="1:25" ht="13.5" x14ac:dyDescent="0.25">
      <c r="A582" s="53"/>
      <c r="B582" s="53"/>
      <c r="C582" s="53"/>
      <c r="E582" s="53"/>
      <c r="G582" s="591"/>
      <c r="O582" s="397"/>
      <c r="Q582" s="53"/>
      <c r="R582" s="53"/>
      <c r="S582" s="53"/>
      <c r="T582" s="53"/>
      <c r="U582" s="53"/>
      <c r="V582" s="53"/>
      <c r="W582" s="53"/>
      <c r="X582" s="53"/>
      <c r="Y582" s="53"/>
    </row>
    <row r="583" spans="1:25" ht="13.5" x14ac:dyDescent="0.25">
      <c r="A583" s="53"/>
      <c r="B583" s="53"/>
      <c r="C583" s="53"/>
      <c r="E583" s="53"/>
      <c r="G583" s="591"/>
      <c r="O583" s="397"/>
      <c r="Q583" s="53"/>
      <c r="R583" s="53"/>
      <c r="S583" s="53"/>
      <c r="T583" s="53"/>
      <c r="U583" s="53"/>
      <c r="V583" s="53"/>
      <c r="W583" s="53"/>
      <c r="X583" s="53"/>
      <c r="Y583" s="53"/>
    </row>
    <row r="584" spans="1:25" ht="13.5" x14ac:dyDescent="0.25">
      <c r="A584" s="53"/>
      <c r="B584" s="53"/>
      <c r="C584" s="53"/>
      <c r="E584" s="53"/>
      <c r="G584" s="591"/>
      <c r="O584" s="397"/>
      <c r="Q584" s="53"/>
      <c r="R584" s="53"/>
      <c r="S584" s="53"/>
      <c r="T584" s="53"/>
      <c r="U584" s="53"/>
      <c r="V584" s="53"/>
      <c r="W584" s="53"/>
      <c r="X584" s="53"/>
      <c r="Y584" s="53"/>
    </row>
    <row r="585" spans="1:25" ht="13.5" x14ac:dyDescent="0.25">
      <c r="A585" s="53"/>
      <c r="B585" s="53"/>
      <c r="C585" s="53"/>
      <c r="E585" s="53"/>
      <c r="G585" s="591"/>
      <c r="O585" s="397"/>
      <c r="Q585" s="53"/>
      <c r="R585" s="53"/>
      <c r="S585" s="53"/>
      <c r="T585" s="53"/>
      <c r="U585" s="53"/>
      <c r="V585" s="53"/>
      <c r="W585" s="53"/>
      <c r="X585" s="53"/>
      <c r="Y585" s="53"/>
    </row>
    <row r="586" spans="1:25" ht="13.5" x14ac:dyDescent="0.25">
      <c r="A586" s="53"/>
      <c r="B586" s="53"/>
      <c r="C586" s="53"/>
      <c r="E586" s="53"/>
      <c r="G586" s="591"/>
      <c r="O586" s="397"/>
      <c r="Q586" s="53"/>
      <c r="R586" s="53"/>
      <c r="S586" s="53"/>
      <c r="T586" s="53"/>
      <c r="U586" s="53"/>
      <c r="V586" s="53"/>
      <c r="W586" s="53"/>
      <c r="X586" s="53"/>
      <c r="Y586" s="53"/>
    </row>
    <row r="587" spans="1:25" ht="13.5" x14ac:dyDescent="0.25">
      <c r="A587" s="53"/>
      <c r="B587" s="53"/>
      <c r="C587" s="53"/>
      <c r="E587" s="53"/>
      <c r="G587" s="591"/>
      <c r="O587" s="397"/>
      <c r="Q587" s="53"/>
      <c r="R587" s="53"/>
      <c r="S587" s="53"/>
      <c r="T587" s="53"/>
      <c r="U587" s="53"/>
      <c r="V587" s="53"/>
      <c r="W587" s="53"/>
      <c r="X587" s="53"/>
      <c r="Y587" s="53"/>
    </row>
    <row r="588" spans="1:25" ht="13.5" x14ac:dyDescent="0.25">
      <c r="A588" s="53"/>
      <c r="B588" s="53"/>
      <c r="C588" s="53"/>
      <c r="E588" s="53"/>
      <c r="G588" s="591"/>
      <c r="O588" s="397"/>
      <c r="Q588" s="53"/>
      <c r="R588" s="53"/>
      <c r="S588" s="53"/>
      <c r="T588" s="53"/>
      <c r="U588" s="53"/>
      <c r="V588" s="53"/>
      <c r="W588" s="53"/>
      <c r="X588" s="53"/>
      <c r="Y588" s="53"/>
    </row>
    <row r="589" spans="1:25" ht="13.5" x14ac:dyDescent="0.25">
      <c r="A589" s="53"/>
      <c r="B589" s="53"/>
      <c r="C589" s="53"/>
      <c r="E589" s="53"/>
      <c r="G589" s="591"/>
      <c r="O589" s="397"/>
      <c r="Q589" s="53"/>
      <c r="R589" s="53"/>
      <c r="S589" s="53"/>
      <c r="T589" s="53"/>
      <c r="U589" s="53"/>
      <c r="V589" s="53"/>
      <c r="W589" s="53"/>
      <c r="X589" s="53"/>
      <c r="Y589" s="53"/>
    </row>
    <row r="590" spans="1:25" ht="13.5" x14ac:dyDescent="0.25">
      <c r="A590" s="53"/>
      <c r="B590" s="53"/>
      <c r="C590" s="53"/>
      <c r="E590" s="53"/>
      <c r="G590" s="591"/>
      <c r="O590" s="397"/>
      <c r="Q590" s="53"/>
      <c r="R590" s="53"/>
      <c r="S590" s="53"/>
      <c r="T590" s="53"/>
      <c r="U590" s="53"/>
      <c r="V590" s="53"/>
      <c r="W590" s="53"/>
      <c r="X590" s="53"/>
      <c r="Y590" s="53"/>
    </row>
    <row r="591" spans="1:25" ht="13.5" x14ac:dyDescent="0.25">
      <c r="A591" s="53"/>
      <c r="B591" s="53"/>
      <c r="C591" s="53"/>
      <c r="E591" s="53"/>
      <c r="G591" s="591"/>
      <c r="O591" s="397"/>
      <c r="Q591" s="53"/>
      <c r="R591" s="53"/>
      <c r="S591" s="53"/>
      <c r="T591" s="53"/>
      <c r="U591" s="53"/>
      <c r="V591" s="53"/>
      <c r="W591" s="53"/>
      <c r="X591" s="53"/>
      <c r="Y591" s="53"/>
    </row>
    <row r="592" spans="1:25" ht="13.5" x14ac:dyDescent="0.25">
      <c r="A592" s="53"/>
      <c r="B592" s="53"/>
      <c r="C592" s="53"/>
      <c r="E592" s="53"/>
      <c r="G592" s="591"/>
      <c r="O592" s="397"/>
      <c r="Q592" s="53"/>
      <c r="R592" s="53"/>
      <c r="S592" s="53"/>
      <c r="T592" s="53"/>
      <c r="U592" s="53"/>
      <c r="V592" s="53"/>
      <c r="W592" s="53"/>
      <c r="X592" s="53"/>
      <c r="Y592" s="53"/>
    </row>
    <row r="593" spans="1:25" ht="13.5" x14ac:dyDescent="0.25">
      <c r="A593" s="53"/>
      <c r="B593" s="53"/>
      <c r="C593" s="53"/>
      <c r="E593" s="53"/>
      <c r="G593" s="591"/>
      <c r="O593" s="397"/>
      <c r="Q593" s="53"/>
      <c r="R593" s="53"/>
      <c r="S593" s="53"/>
      <c r="T593" s="53"/>
      <c r="U593" s="53"/>
      <c r="V593" s="53"/>
      <c r="W593" s="53"/>
      <c r="X593" s="53"/>
      <c r="Y593" s="53"/>
    </row>
    <row r="594" spans="1:25" ht="13.5" x14ac:dyDescent="0.25">
      <c r="A594" s="53"/>
      <c r="B594" s="53"/>
      <c r="C594" s="53"/>
      <c r="E594" s="53"/>
      <c r="G594" s="591"/>
      <c r="O594" s="397"/>
      <c r="Q594" s="53"/>
      <c r="R594" s="53"/>
      <c r="S594" s="53"/>
      <c r="T594" s="53"/>
      <c r="U594" s="53"/>
      <c r="V594" s="53"/>
      <c r="W594" s="53"/>
      <c r="X594" s="53"/>
      <c r="Y594" s="53"/>
    </row>
    <row r="595" spans="1:25" ht="13.5" x14ac:dyDescent="0.25">
      <c r="A595" s="53"/>
      <c r="B595" s="53"/>
      <c r="C595" s="53"/>
      <c r="E595" s="53"/>
      <c r="G595" s="591"/>
      <c r="O595" s="397"/>
      <c r="Q595" s="53"/>
      <c r="R595" s="53"/>
      <c r="S595" s="53"/>
      <c r="T595" s="53"/>
      <c r="U595" s="53"/>
      <c r="V595" s="53"/>
      <c r="W595" s="53"/>
      <c r="X595" s="53"/>
      <c r="Y595" s="53"/>
    </row>
    <row r="596" spans="1:25" ht="13.5" x14ac:dyDescent="0.25">
      <c r="A596" s="53"/>
      <c r="B596" s="53"/>
      <c r="C596" s="53"/>
      <c r="E596" s="53"/>
      <c r="G596" s="591"/>
      <c r="O596" s="397"/>
      <c r="Q596" s="53"/>
      <c r="R596" s="53"/>
      <c r="S596" s="53"/>
      <c r="T596" s="53"/>
      <c r="U596" s="53"/>
      <c r="V596" s="53"/>
      <c r="W596" s="53"/>
      <c r="X596" s="53"/>
      <c r="Y596" s="53"/>
    </row>
    <row r="597" spans="1:25" ht="13.5" x14ac:dyDescent="0.25">
      <c r="A597" s="53"/>
      <c r="B597" s="53"/>
      <c r="C597" s="53"/>
      <c r="E597" s="53"/>
      <c r="G597" s="591"/>
      <c r="O597" s="397"/>
      <c r="Q597" s="53"/>
      <c r="R597" s="53"/>
      <c r="S597" s="53"/>
      <c r="T597" s="53"/>
      <c r="U597" s="53"/>
      <c r="V597" s="53"/>
      <c r="W597" s="53"/>
      <c r="X597" s="53"/>
      <c r="Y597" s="53"/>
    </row>
    <row r="598" spans="1:25" ht="13.5" x14ac:dyDescent="0.25">
      <c r="A598" s="53"/>
      <c r="B598" s="53"/>
      <c r="C598" s="53"/>
      <c r="E598" s="53"/>
      <c r="G598" s="591"/>
      <c r="O598" s="397"/>
      <c r="Q598" s="53"/>
      <c r="R598" s="53"/>
      <c r="S598" s="53"/>
      <c r="T598" s="53"/>
      <c r="U598" s="53"/>
      <c r="V598" s="53"/>
      <c r="W598" s="53"/>
      <c r="X598" s="53"/>
      <c r="Y598" s="53"/>
    </row>
    <row r="599" spans="1:25" ht="13.5" x14ac:dyDescent="0.25">
      <c r="A599" s="53"/>
      <c r="B599" s="53"/>
      <c r="C599" s="53"/>
      <c r="E599" s="53"/>
      <c r="G599" s="591"/>
      <c r="O599" s="397"/>
      <c r="Q599" s="53"/>
      <c r="R599" s="53"/>
      <c r="S599" s="53"/>
      <c r="T599" s="53"/>
      <c r="U599" s="53"/>
      <c r="V599" s="53"/>
      <c r="W599" s="53"/>
      <c r="X599" s="53"/>
      <c r="Y599" s="53"/>
    </row>
    <row r="600" spans="1:25" ht="13.5" x14ac:dyDescent="0.25">
      <c r="A600" s="53"/>
      <c r="B600" s="53"/>
      <c r="C600" s="53"/>
      <c r="E600" s="53"/>
      <c r="G600" s="591"/>
      <c r="O600" s="397"/>
      <c r="Q600" s="53"/>
      <c r="R600" s="53"/>
      <c r="S600" s="53"/>
      <c r="T600" s="53"/>
      <c r="U600" s="53"/>
      <c r="V600" s="53"/>
      <c r="W600" s="53"/>
      <c r="X600" s="53"/>
      <c r="Y600" s="53"/>
    </row>
    <row r="601" spans="1:25" ht="13.5" x14ac:dyDescent="0.25">
      <c r="A601" s="53"/>
      <c r="B601" s="53"/>
      <c r="C601" s="53"/>
      <c r="E601" s="53"/>
      <c r="G601" s="591"/>
      <c r="O601" s="397"/>
      <c r="Q601" s="53"/>
      <c r="R601" s="53"/>
      <c r="S601" s="53"/>
      <c r="T601" s="53"/>
      <c r="U601" s="53"/>
      <c r="V601" s="53"/>
      <c r="W601" s="53"/>
      <c r="X601" s="53"/>
      <c r="Y601" s="53"/>
    </row>
    <row r="602" spans="1:25" ht="13.5" x14ac:dyDescent="0.25">
      <c r="A602" s="53"/>
      <c r="B602" s="53"/>
      <c r="C602" s="53"/>
      <c r="E602" s="53"/>
      <c r="G602" s="591"/>
      <c r="O602" s="397"/>
      <c r="Q602" s="53"/>
      <c r="R602" s="53"/>
      <c r="S602" s="53"/>
      <c r="T602" s="53"/>
      <c r="U602" s="53"/>
      <c r="V602" s="53"/>
      <c r="W602" s="53"/>
      <c r="X602" s="53"/>
      <c r="Y602" s="53"/>
    </row>
    <row r="603" spans="1:25" ht="13.5" x14ac:dyDescent="0.25">
      <c r="A603" s="53"/>
      <c r="B603" s="53"/>
      <c r="C603" s="53"/>
      <c r="E603" s="53"/>
      <c r="G603" s="591"/>
      <c r="O603" s="397"/>
      <c r="Q603" s="53"/>
      <c r="R603" s="53"/>
      <c r="S603" s="53"/>
      <c r="T603" s="53"/>
      <c r="U603" s="53"/>
      <c r="V603" s="53"/>
      <c r="W603" s="53"/>
      <c r="X603" s="53"/>
      <c r="Y603" s="53"/>
    </row>
    <row r="604" spans="1:25" ht="13.5" x14ac:dyDescent="0.25">
      <c r="A604" s="53"/>
      <c r="B604" s="53"/>
      <c r="C604" s="53"/>
      <c r="E604" s="53"/>
      <c r="G604" s="591"/>
      <c r="O604" s="397"/>
      <c r="Q604" s="53"/>
      <c r="R604" s="53"/>
      <c r="S604" s="53"/>
      <c r="T604" s="53"/>
      <c r="U604" s="53"/>
      <c r="V604" s="53"/>
      <c r="W604" s="53"/>
      <c r="X604" s="53"/>
      <c r="Y604" s="53"/>
    </row>
    <row r="605" spans="1:25" ht="13.5" x14ac:dyDescent="0.25">
      <c r="A605" s="53"/>
      <c r="B605" s="53"/>
      <c r="C605" s="53"/>
      <c r="E605" s="53"/>
      <c r="G605" s="591"/>
      <c r="O605" s="397"/>
      <c r="Q605" s="53"/>
      <c r="R605" s="53"/>
      <c r="S605" s="53"/>
      <c r="T605" s="53"/>
      <c r="U605" s="53"/>
      <c r="V605" s="53"/>
      <c r="W605" s="53"/>
      <c r="X605" s="53"/>
      <c r="Y605" s="53"/>
    </row>
    <row r="606" spans="1:25" ht="13.5" x14ac:dyDescent="0.25">
      <c r="A606" s="53"/>
      <c r="B606" s="53"/>
      <c r="C606" s="53"/>
      <c r="E606" s="53"/>
      <c r="G606" s="591"/>
      <c r="O606" s="397"/>
      <c r="Q606" s="53"/>
      <c r="R606" s="53"/>
      <c r="S606" s="53"/>
      <c r="T606" s="53"/>
      <c r="U606" s="53"/>
      <c r="V606" s="53"/>
      <c r="W606" s="53"/>
      <c r="X606" s="53"/>
      <c r="Y606" s="53"/>
    </row>
    <row r="607" spans="1:25" ht="13.5" x14ac:dyDescent="0.25">
      <c r="A607" s="53"/>
      <c r="B607" s="53"/>
      <c r="C607" s="53"/>
      <c r="E607" s="53"/>
      <c r="G607" s="591"/>
      <c r="O607" s="397"/>
      <c r="Q607" s="53"/>
      <c r="R607" s="53"/>
      <c r="S607" s="53"/>
      <c r="T607" s="53"/>
      <c r="U607" s="53"/>
      <c r="V607" s="53"/>
      <c r="W607" s="53"/>
      <c r="X607" s="53"/>
      <c r="Y607" s="53"/>
    </row>
    <row r="608" spans="1:25" ht="13.5" x14ac:dyDescent="0.25">
      <c r="A608" s="53"/>
      <c r="B608" s="53"/>
      <c r="C608" s="53"/>
      <c r="E608" s="53"/>
      <c r="G608" s="591"/>
      <c r="O608" s="397"/>
      <c r="Q608" s="53"/>
      <c r="R608" s="53"/>
      <c r="S608" s="53"/>
      <c r="T608" s="53"/>
      <c r="U608" s="53"/>
      <c r="V608" s="53"/>
      <c r="W608" s="53"/>
      <c r="X608" s="53"/>
      <c r="Y608" s="53"/>
    </row>
    <row r="609" spans="1:25" ht="13.5" x14ac:dyDescent="0.25">
      <c r="A609" s="53"/>
      <c r="B609" s="53"/>
      <c r="C609" s="53"/>
      <c r="E609" s="53"/>
      <c r="G609" s="591"/>
      <c r="O609" s="397"/>
      <c r="Q609" s="53"/>
      <c r="R609" s="53"/>
      <c r="S609" s="53"/>
      <c r="T609" s="53"/>
      <c r="U609" s="53"/>
      <c r="V609" s="53"/>
      <c r="W609" s="53"/>
      <c r="X609" s="53"/>
      <c r="Y609" s="53"/>
    </row>
    <row r="610" spans="1:25" ht="13.5" x14ac:dyDescent="0.25">
      <c r="A610" s="53"/>
      <c r="B610" s="53"/>
      <c r="C610" s="53"/>
      <c r="E610" s="53"/>
      <c r="G610" s="591"/>
      <c r="O610" s="397"/>
      <c r="Q610" s="53"/>
      <c r="R610" s="53"/>
      <c r="S610" s="53"/>
      <c r="T610" s="53"/>
      <c r="U610" s="53"/>
      <c r="V610" s="53"/>
      <c r="W610" s="53"/>
      <c r="X610" s="53"/>
      <c r="Y610" s="53"/>
    </row>
    <row r="611" spans="1:25" ht="13.5" x14ac:dyDescent="0.25">
      <c r="A611" s="53"/>
      <c r="B611" s="53"/>
      <c r="C611" s="53"/>
      <c r="E611" s="53"/>
      <c r="G611" s="591"/>
      <c r="O611" s="397"/>
      <c r="Q611" s="53"/>
      <c r="R611" s="53"/>
      <c r="S611" s="53"/>
      <c r="T611" s="53"/>
      <c r="U611" s="53"/>
      <c r="V611" s="53"/>
      <c r="W611" s="53"/>
      <c r="X611" s="53"/>
      <c r="Y611" s="53"/>
    </row>
    <row r="612" spans="1:25" ht="13.5" x14ac:dyDescent="0.25">
      <c r="A612" s="53"/>
      <c r="B612" s="53"/>
      <c r="C612" s="53"/>
      <c r="E612" s="53"/>
      <c r="G612" s="591"/>
      <c r="O612" s="397"/>
      <c r="Q612" s="53"/>
      <c r="R612" s="53"/>
      <c r="S612" s="53"/>
      <c r="T612" s="53"/>
      <c r="U612" s="53"/>
      <c r="V612" s="53"/>
      <c r="W612" s="53"/>
      <c r="X612" s="53"/>
      <c r="Y612" s="53"/>
    </row>
    <row r="613" spans="1:25" ht="13.5" x14ac:dyDescent="0.25">
      <c r="A613" s="53"/>
      <c r="B613" s="53"/>
      <c r="C613" s="53"/>
      <c r="E613" s="53"/>
      <c r="G613" s="591"/>
      <c r="O613" s="397"/>
      <c r="Q613" s="53"/>
      <c r="R613" s="53"/>
      <c r="S613" s="53"/>
      <c r="T613" s="53"/>
      <c r="U613" s="53"/>
      <c r="V613" s="53"/>
      <c r="W613" s="53"/>
      <c r="X613" s="53"/>
      <c r="Y613" s="53"/>
    </row>
    <row r="614" spans="1:25" ht="13.5" x14ac:dyDescent="0.25">
      <c r="A614" s="53"/>
      <c r="B614" s="53"/>
      <c r="C614" s="53"/>
      <c r="E614" s="53"/>
      <c r="G614" s="591"/>
      <c r="O614" s="397"/>
      <c r="Q614" s="53"/>
      <c r="R614" s="53"/>
      <c r="S614" s="53"/>
      <c r="T614" s="53"/>
      <c r="U614" s="53"/>
      <c r="V614" s="53"/>
      <c r="W614" s="53"/>
      <c r="X614" s="53"/>
      <c r="Y614" s="53"/>
    </row>
    <row r="615" spans="1:25" ht="13.5" x14ac:dyDescent="0.25">
      <c r="A615" s="53"/>
      <c r="B615" s="53"/>
      <c r="C615" s="53"/>
      <c r="E615" s="53"/>
      <c r="G615" s="591"/>
      <c r="O615" s="397"/>
      <c r="Q615" s="53"/>
      <c r="R615" s="53"/>
      <c r="S615" s="53"/>
      <c r="T615" s="53"/>
      <c r="U615" s="53"/>
      <c r="V615" s="53"/>
      <c r="W615" s="53"/>
      <c r="X615" s="53"/>
      <c r="Y615" s="53"/>
    </row>
    <row r="616" spans="1:25" ht="13.5" x14ac:dyDescent="0.25">
      <c r="A616" s="53"/>
      <c r="B616" s="53"/>
      <c r="C616" s="53"/>
      <c r="E616" s="53"/>
      <c r="G616" s="591"/>
      <c r="O616" s="397"/>
      <c r="Q616" s="53"/>
      <c r="R616" s="53"/>
      <c r="S616" s="53"/>
      <c r="T616" s="53"/>
      <c r="U616" s="53"/>
      <c r="V616" s="53"/>
      <c r="W616" s="53"/>
      <c r="X616" s="53"/>
      <c r="Y616" s="53"/>
    </row>
    <row r="617" spans="1:25" ht="13.5" x14ac:dyDescent="0.25">
      <c r="A617" s="53"/>
      <c r="B617" s="53"/>
      <c r="C617" s="53"/>
      <c r="E617" s="53"/>
      <c r="G617" s="591"/>
      <c r="O617" s="397"/>
      <c r="Q617" s="53"/>
      <c r="R617" s="53"/>
      <c r="S617" s="53"/>
      <c r="T617" s="53"/>
      <c r="U617" s="53"/>
      <c r="V617" s="53"/>
      <c r="W617" s="53"/>
      <c r="X617" s="53"/>
      <c r="Y617" s="53"/>
    </row>
    <row r="618" spans="1:25" ht="13.5" x14ac:dyDescent="0.25">
      <c r="A618" s="53"/>
      <c r="B618" s="53"/>
      <c r="C618" s="53"/>
      <c r="E618" s="53"/>
      <c r="G618" s="591"/>
      <c r="O618" s="397"/>
      <c r="Q618" s="53"/>
      <c r="R618" s="53"/>
      <c r="S618" s="53"/>
      <c r="T618" s="53"/>
      <c r="U618" s="53"/>
      <c r="V618" s="53"/>
      <c r="W618" s="53"/>
      <c r="X618" s="53"/>
      <c r="Y618" s="53"/>
    </row>
    <row r="619" spans="1:25" ht="13.5" x14ac:dyDescent="0.25">
      <c r="A619" s="53"/>
      <c r="B619" s="53"/>
      <c r="C619" s="53"/>
      <c r="E619" s="53"/>
      <c r="G619" s="591"/>
      <c r="O619" s="397"/>
      <c r="Q619" s="53"/>
      <c r="R619" s="53"/>
      <c r="S619" s="53"/>
      <c r="T619" s="53"/>
      <c r="U619" s="53"/>
      <c r="V619" s="53"/>
      <c r="W619" s="53"/>
      <c r="X619" s="53"/>
      <c r="Y619" s="53"/>
    </row>
    <row r="620" spans="1:25" ht="13.5" x14ac:dyDescent="0.25">
      <c r="A620" s="53"/>
      <c r="B620" s="53"/>
      <c r="C620" s="53"/>
      <c r="E620" s="53"/>
      <c r="G620" s="591"/>
      <c r="O620" s="397"/>
      <c r="Q620" s="53"/>
      <c r="R620" s="53"/>
      <c r="S620" s="53"/>
      <c r="T620" s="53"/>
      <c r="U620" s="53"/>
      <c r="V620" s="53"/>
      <c r="W620" s="53"/>
      <c r="X620" s="53"/>
      <c r="Y620" s="53"/>
    </row>
    <row r="621" spans="1:25" ht="13.5" x14ac:dyDescent="0.25">
      <c r="A621" s="53"/>
      <c r="B621" s="53"/>
      <c r="C621" s="53"/>
      <c r="E621" s="53"/>
      <c r="G621" s="591"/>
      <c r="O621" s="397"/>
      <c r="Q621" s="53"/>
      <c r="R621" s="53"/>
      <c r="S621" s="53"/>
      <c r="T621" s="53"/>
      <c r="U621" s="53"/>
      <c r="V621" s="53"/>
      <c r="W621" s="53"/>
      <c r="X621" s="53"/>
      <c r="Y621" s="53"/>
    </row>
    <row r="622" spans="1:25" ht="13.5" x14ac:dyDescent="0.25">
      <c r="A622" s="53"/>
      <c r="B622" s="53"/>
      <c r="C622" s="53"/>
      <c r="E622" s="53"/>
      <c r="G622" s="591"/>
      <c r="O622" s="397"/>
      <c r="Q622" s="53"/>
      <c r="R622" s="53"/>
      <c r="S622" s="53"/>
      <c r="T622" s="53"/>
      <c r="U622" s="53"/>
      <c r="V622" s="53"/>
      <c r="W622" s="53"/>
      <c r="X622" s="53"/>
      <c r="Y622" s="53"/>
    </row>
    <row r="623" spans="1:25" ht="13.5" x14ac:dyDescent="0.25">
      <c r="A623" s="53"/>
      <c r="B623" s="53"/>
      <c r="C623" s="53"/>
      <c r="E623" s="53"/>
      <c r="G623" s="591"/>
      <c r="O623" s="397"/>
      <c r="Q623" s="53"/>
      <c r="R623" s="53"/>
      <c r="S623" s="53"/>
      <c r="T623" s="53"/>
      <c r="U623" s="53"/>
      <c r="V623" s="53"/>
      <c r="W623" s="53"/>
      <c r="X623" s="53"/>
      <c r="Y623" s="53"/>
    </row>
    <row r="624" spans="1:25" ht="13.5" x14ac:dyDescent="0.25">
      <c r="A624" s="53"/>
      <c r="B624" s="53"/>
      <c r="C624" s="53"/>
      <c r="E624" s="53"/>
      <c r="G624" s="591"/>
      <c r="O624" s="397"/>
      <c r="Q624" s="53"/>
      <c r="R624" s="53"/>
      <c r="S624" s="53"/>
      <c r="T624" s="53"/>
      <c r="U624" s="53"/>
      <c r="V624" s="53"/>
      <c r="W624" s="53"/>
      <c r="X624" s="53"/>
      <c r="Y624" s="53"/>
    </row>
    <row r="625" spans="1:25" ht="13.5" x14ac:dyDescent="0.25">
      <c r="A625" s="53"/>
      <c r="B625" s="53"/>
      <c r="C625" s="53"/>
      <c r="E625" s="53"/>
      <c r="G625" s="591"/>
      <c r="O625" s="397"/>
      <c r="Q625" s="53"/>
      <c r="R625" s="53"/>
      <c r="S625" s="53"/>
      <c r="T625" s="53"/>
      <c r="U625" s="53"/>
      <c r="V625" s="53"/>
      <c r="W625" s="53"/>
      <c r="X625" s="53"/>
      <c r="Y625" s="53"/>
    </row>
    <row r="626" spans="1:25" ht="13.5" x14ac:dyDescent="0.25">
      <c r="A626" s="53"/>
      <c r="B626" s="53"/>
      <c r="C626" s="53"/>
      <c r="E626" s="53"/>
      <c r="G626" s="591"/>
      <c r="O626" s="397"/>
      <c r="Q626" s="53"/>
      <c r="R626" s="53"/>
      <c r="S626" s="53"/>
      <c r="T626" s="53"/>
      <c r="U626" s="53"/>
      <c r="V626" s="53"/>
      <c r="W626" s="53"/>
      <c r="X626" s="53"/>
      <c r="Y626" s="53"/>
    </row>
    <row r="627" spans="1:25" ht="13.5" x14ac:dyDescent="0.25">
      <c r="A627" s="53"/>
      <c r="B627" s="53"/>
      <c r="C627" s="53"/>
      <c r="E627" s="53"/>
      <c r="G627" s="591"/>
      <c r="O627" s="397"/>
      <c r="Q627" s="53"/>
      <c r="R627" s="53"/>
      <c r="S627" s="53"/>
      <c r="T627" s="53"/>
      <c r="U627" s="53"/>
      <c r="V627" s="53"/>
      <c r="W627" s="53"/>
      <c r="X627" s="53"/>
      <c r="Y627" s="53"/>
    </row>
    <row r="628" spans="1:25" ht="13.5" x14ac:dyDescent="0.25">
      <c r="A628" s="53"/>
      <c r="B628" s="53"/>
      <c r="C628" s="53"/>
      <c r="E628" s="53"/>
      <c r="G628" s="591"/>
      <c r="O628" s="397"/>
      <c r="Q628" s="53"/>
      <c r="R628" s="53"/>
      <c r="S628" s="53"/>
      <c r="T628" s="53"/>
      <c r="U628" s="53"/>
      <c r="V628" s="53"/>
      <c r="W628" s="53"/>
      <c r="X628" s="53"/>
      <c r="Y628" s="53"/>
    </row>
    <row r="629" spans="1:25" ht="13.5" x14ac:dyDescent="0.25">
      <c r="A629" s="53"/>
      <c r="B629" s="53"/>
      <c r="C629" s="53"/>
      <c r="E629" s="53"/>
      <c r="G629" s="591"/>
      <c r="O629" s="397"/>
      <c r="Q629" s="53"/>
      <c r="R629" s="53"/>
      <c r="S629" s="53"/>
      <c r="T629" s="53"/>
      <c r="U629" s="53"/>
      <c r="V629" s="53"/>
      <c r="W629" s="53"/>
      <c r="X629" s="53"/>
      <c r="Y629" s="53"/>
    </row>
    <row r="630" spans="1:25" ht="13.5" x14ac:dyDescent="0.25">
      <c r="A630" s="53"/>
      <c r="B630" s="53"/>
      <c r="C630" s="53"/>
      <c r="E630" s="53"/>
      <c r="G630" s="591"/>
      <c r="O630" s="397"/>
      <c r="Q630" s="53"/>
      <c r="R630" s="53"/>
      <c r="S630" s="53"/>
      <c r="T630" s="53"/>
      <c r="U630" s="53"/>
      <c r="V630" s="53"/>
      <c r="W630" s="53"/>
      <c r="X630" s="53"/>
      <c r="Y630" s="53"/>
    </row>
    <row r="631" spans="1:25" ht="13.5" x14ac:dyDescent="0.25">
      <c r="A631" s="53"/>
      <c r="B631" s="53"/>
      <c r="C631" s="53"/>
      <c r="E631" s="53"/>
      <c r="G631" s="591"/>
      <c r="O631" s="397"/>
      <c r="Q631" s="53"/>
      <c r="R631" s="53"/>
      <c r="S631" s="53"/>
      <c r="T631" s="53"/>
      <c r="U631" s="53"/>
      <c r="V631" s="53"/>
      <c r="W631" s="53"/>
      <c r="X631" s="53"/>
      <c r="Y631" s="53"/>
    </row>
    <row r="632" spans="1:25" ht="13.5" x14ac:dyDescent="0.25">
      <c r="A632" s="53"/>
      <c r="B632" s="53"/>
      <c r="C632" s="53"/>
      <c r="E632" s="53"/>
      <c r="G632" s="591"/>
      <c r="O632" s="397"/>
      <c r="Q632" s="53"/>
      <c r="R632" s="53"/>
      <c r="S632" s="53"/>
      <c r="T632" s="53"/>
      <c r="U632" s="53"/>
      <c r="V632" s="53"/>
      <c r="W632" s="53"/>
      <c r="X632" s="53"/>
      <c r="Y632" s="53"/>
    </row>
    <row r="633" spans="1:25" ht="13.5" x14ac:dyDescent="0.25">
      <c r="A633" s="53"/>
      <c r="B633" s="53"/>
      <c r="C633" s="53"/>
      <c r="E633" s="53"/>
      <c r="G633" s="591"/>
      <c r="O633" s="397"/>
      <c r="Q633" s="53"/>
      <c r="R633" s="53"/>
      <c r="S633" s="53"/>
      <c r="T633" s="53"/>
      <c r="U633" s="53"/>
      <c r="V633" s="53"/>
      <c r="W633" s="53"/>
      <c r="X633" s="53"/>
      <c r="Y633" s="53"/>
    </row>
    <row r="634" spans="1:25" ht="13.5" x14ac:dyDescent="0.25">
      <c r="A634" s="53"/>
      <c r="B634" s="53"/>
      <c r="C634" s="53"/>
      <c r="E634" s="53"/>
      <c r="G634" s="591"/>
      <c r="O634" s="397"/>
      <c r="Q634" s="53"/>
      <c r="R634" s="53"/>
      <c r="S634" s="53"/>
      <c r="T634" s="53"/>
      <c r="U634" s="53"/>
      <c r="V634" s="53"/>
      <c r="W634" s="53"/>
      <c r="X634" s="53"/>
      <c r="Y634" s="53"/>
    </row>
    <row r="635" spans="1:25" ht="13.5" x14ac:dyDescent="0.25">
      <c r="A635" s="53"/>
      <c r="B635" s="53"/>
      <c r="C635" s="53"/>
      <c r="E635" s="53"/>
      <c r="G635" s="591"/>
      <c r="O635" s="397"/>
      <c r="Q635" s="53"/>
      <c r="R635" s="53"/>
      <c r="S635" s="53"/>
      <c r="T635" s="53"/>
      <c r="U635" s="53"/>
      <c r="V635" s="53"/>
      <c r="W635" s="53"/>
      <c r="X635" s="53"/>
      <c r="Y635" s="53"/>
    </row>
    <row r="636" spans="1:25" ht="13.5" x14ac:dyDescent="0.25">
      <c r="A636" s="53"/>
      <c r="B636" s="53"/>
      <c r="C636" s="53"/>
      <c r="E636" s="53"/>
      <c r="G636" s="591"/>
      <c r="O636" s="397"/>
      <c r="Q636" s="53"/>
      <c r="R636" s="53"/>
      <c r="S636" s="53"/>
      <c r="T636" s="53"/>
      <c r="U636" s="53"/>
      <c r="V636" s="53"/>
      <c r="W636" s="53"/>
      <c r="X636" s="53"/>
      <c r="Y636" s="53"/>
    </row>
    <row r="637" spans="1:25" ht="13.5" x14ac:dyDescent="0.25">
      <c r="A637" s="53"/>
      <c r="B637" s="53"/>
      <c r="C637" s="53"/>
      <c r="E637" s="53"/>
      <c r="G637" s="591"/>
      <c r="O637" s="397"/>
      <c r="Q637" s="53"/>
      <c r="R637" s="53"/>
      <c r="S637" s="53"/>
      <c r="T637" s="53"/>
      <c r="U637" s="53"/>
      <c r="V637" s="53"/>
      <c r="W637" s="53"/>
      <c r="X637" s="53"/>
      <c r="Y637" s="53"/>
    </row>
    <row r="638" spans="1:25" ht="13.5" x14ac:dyDescent="0.25">
      <c r="A638" s="53"/>
      <c r="B638" s="53"/>
      <c r="C638" s="53"/>
      <c r="E638" s="53"/>
      <c r="G638" s="591"/>
      <c r="O638" s="397"/>
      <c r="Q638" s="53"/>
      <c r="R638" s="53"/>
      <c r="S638" s="53"/>
      <c r="T638" s="53"/>
      <c r="U638" s="53"/>
      <c r="V638" s="53"/>
      <c r="W638" s="53"/>
      <c r="X638" s="53"/>
      <c r="Y638" s="53"/>
    </row>
    <row r="639" spans="1:25" ht="13.5" x14ac:dyDescent="0.25">
      <c r="A639" s="53"/>
      <c r="B639" s="53"/>
      <c r="C639" s="53"/>
      <c r="E639" s="53"/>
      <c r="G639" s="591"/>
      <c r="O639" s="397"/>
      <c r="Q639" s="53"/>
      <c r="R639" s="53"/>
      <c r="S639" s="53"/>
      <c r="T639" s="53"/>
      <c r="U639" s="53"/>
      <c r="V639" s="53"/>
      <c r="W639" s="53"/>
      <c r="X639" s="53"/>
      <c r="Y639" s="53"/>
    </row>
    <row r="640" spans="1:25" ht="13.5" x14ac:dyDescent="0.25">
      <c r="A640" s="53"/>
      <c r="B640" s="53"/>
      <c r="C640" s="53"/>
      <c r="E640" s="53"/>
      <c r="G640" s="591"/>
      <c r="O640" s="397"/>
      <c r="Q640" s="53"/>
      <c r="R640" s="53"/>
      <c r="S640" s="53"/>
      <c r="T640" s="53"/>
      <c r="U640" s="53"/>
      <c r="V640" s="53"/>
      <c r="W640" s="53"/>
      <c r="X640" s="53"/>
      <c r="Y640" s="53"/>
    </row>
    <row r="641" spans="1:25" ht="13.5" x14ac:dyDescent="0.25">
      <c r="A641" s="53"/>
      <c r="B641" s="53"/>
      <c r="C641" s="53"/>
      <c r="E641" s="53"/>
      <c r="G641" s="591"/>
      <c r="O641" s="397"/>
      <c r="Q641" s="53"/>
      <c r="R641" s="53"/>
      <c r="S641" s="53"/>
      <c r="T641" s="53"/>
      <c r="U641" s="53"/>
      <c r="V641" s="53"/>
      <c r="W641" s="53"/>
      <c r="X641" s="53"/>
      <c r="Y641" s="53"/>
    </row>
    <row r="642" spans="1:25" ht="13.5" x14ac:dyDescent="0.25">
      <c r="A642" s="53"/>
      <c r="B642" s="53"/>
      <c r="C642" s="53"/>
      <c r="E642" s="53"/>
      <c r="G642" s="591"/>
      <c r="O642" s="397"/>
      <c r="Q642" s="53"/>
      <c r="R642" s="53"/>
      <c r="S642" s="53"/>
      <c r="T642" s="53"/>
      <c r="U642" s="53"/>
      <c r="V642" s="53"/>
      <c r="W642" s="53"/>
      <c r="X642" s="53"/>
      <c r="Y642" s="53"/>
    </row>
    <row r="643" spans="1:25" ht="13.5" x14ac:dyDescent="0.25">
      <c r="A643" s="53"/>
      <c r="B643" s="53"/>
      <c r="C643" s="53"/>
      <c r="E643" s="53"/>
      <c r="G643" s="591"/>
      <c r="O643" s="397"/>
      <c r="Q643" s="53"/>
      <c r="R643" s="53"/>
      <c r="S643" s="53"/>
      <c r="T643" s="53"/>
      <c r="U643" s="53"/>
      <c r="V643" s="53"/>
      <c r="W643" s="53"/>
      <c r="X643" s="53"/>
      <c r="Y643" s="53"/>
    </row>
    <row r="644" spans="1:25" ht="13.5" x14ac:dyDescent="0.25">
      <c r="A644" s="53"/>
      <c r="B644" s="53"/>
      <c r="C644" s="53"/>
      <c r="E644" s="53"/>
      <c r="G644" s="591"/>
      <c r="O644" s="397"/>
      <c r="Q644" s="53"/>
      <c r="R644" s="53"/>
      <c r="S644" s="53"/>
      <c r="T644" s="53"/>
      <c r="U644" s="53"/>
      <c r="V644" s="53"/>
      <c r="W644" s="53"/>
      <c r="X644" s="53"/>
      <c r="Y644" s="53"/>
    </row>
    <row r="645" spans="1:25" ht="13.5" x14ac:dyDescent="0.25">
      <c r="A645" s="53"/>
      <c r="B645" s="53"/>
      <c r="C645" s="53"/>
      <c r="E645" s="53"/>
      <c r="G645" s="591"/>
      <c r="O645" s="397"/>
      <c r="Q645" s="53"/>
      <c r="R645" s="53"/>
      <c r="S645" s="53"/>
      <c r="T645" s="53"/>
      <c r="U645" s="53"/>
      <c r="V645" s="53"/>
      <c r="W645" s="53"/>
      <c r="X645" s="53"/>
      <c r="Y645" s="53"/>
    </row>
    <row r="646" spans="1:25" ht="13.5" x14ac:dyDescent="0.25">
      <c r="A646" s="53"/>
      <c r="B646" s="53"/>
      <c r="C646" s="53"/>
      <c r="E646" s="53"/>
      <c r="G646" s="591"/>
      <c r="O646" s="397"/>
      <c r="Q646" s="53"/>
      <c r="R646" s="53"/>
      <c r="S646" s="53"/>
      <c r="T646" s="53"/>
      <c r="U646" s="53"/>
      <c r="V646" s="53"/>
      <c r="W646" s="53"/>
      <c r="X646" s="53"/>
      <c r="Y646" s="53"/>
    </row>
    <row r="647" spans="1:25" ht="13.5" x14ac:dyDescent="0.25">
      <c r="A647" s="53"/>
      <c r="B647" s="53"/>
      <c r="C647" s="53"/>
      <c r="E647" s="53"/>
      <c r="G647" s="591"/>
      <c r="O647" s="397"/>
      <c r="Q647" s="53"/>
      <c r="R647" s="53"/>
      <c r="S647" s="53"/>
      <c r="T647" s="53"/>
      <c r="U647" s="53"/>
      <c r="V647" s="53"/>
      <c r="W647" s="53"/>
      <c r="X647" s="53"/>
      <c r="Y647" s="53"/>
    </row>
    <row r="648" spans="1:25" ht="13.5" x14ac:dyDescent="0.25">
      <c r="A648" s="53"/>
      <c r="B648" s="53"/>
      <c r="C648" s="53"/>
      <c r="E648" s="53"/>
      <c r="G648" s="591"/>
      <c r="O648" s="397"/>
      <c r="Q648" s="53"/>
      <c r="R648" s="53"/>
      <c r="S648" s="53"/>
      <c r="T648" s="53"/>
      <c r="U648" s="53"/>
      <c r="V648" s="53"/>
      <c r="W648" s="53"/>
      <c r="X648" s="53"/>
      <c r="Y648" s="53"/>
    </row>
    <row r="649" spans="1:25" ht="13.5" x14ac:dyDescent="0.25">
      <c r="A649" s="53"/>
      <c r="B649" s="53"/>
      <c r="C649" s="53"/>
      <c r="E649" s="53"/>
      <c r="G649" s="591"/>
      <c r="O649" s="397"/>
      <c r="Q649" s="53"/>
      <c r="R649" s="53"/>
      <c r="S649" s="53"/>
      <c r="T649" s="53"/>
      <c r="U649" s="53"/>
      <c r="V649" s="53"/>
      <c r="W649" s="53"/>
      <c r="X649" s="53"/>
      <c r="Y649" s="53"/>
    </row>
    <row r="650" spans="1:25" ht="13.5" x14ac:dyDescent="0.25">
      <c r="A650" s="53"/>
      <c r="B650" s="53"/>
      <c r="C650" s="53"/>
      <c r="E650" s="53"/>
      <c r="G650" s="591"/>
      <c r="O650" s="397"/>
      <c r="Q650" s="53"/>
      <c r="R650" s="53"/>
      <c r="S650" s="53"/>
      <c r="T650" s="53"/>
      <c r="U650" s="53"/>
      <c r="V650" s="53"/>
      <c r="W650" s="53"/>
      <c r="X650" s="53"/>
      <c r="Y650" s="53"/>
    </row>
    <row r="651" spans="1:25" ht="13.5" x14ac:dyDescent="0.25">
      <c r="A651" s="53"/>
      <c r="B651" s="53"/>
      <c r="C651" s="53"/>
      <c r="E651" s="53"/>
      <c r="G651" s="591"/>
      <c r="O651" s="397"/>
      <c r="Q651" s="53"/>
      <c r="R651" s="53"/>
      <c r="S651" s="53"/>
      <c r="T651" s="53"/>
      <c r="U651" s="53"/>
      <c r="V651" s="53"/>
      <c r="W651" s="53"/>
      <c r="X651" s="53"/>
      <c r="Y651" s="53"/>
    </row>
    <row r="652" spans="1:25" ht="13.5" x14ac:dyDescent="0.25">
      <c r="A652" s="53"/>
      <c r="B652" s="53"/>
      <c r="C652" s="53"/>
      <c r="E652" s="53"/>
      <c r="G652" s="591"/>
      <c r="O652" s="397"/>
      <c r="Q652" s="53"/>
      <c r="R652" s="53"/>
      <c r="S652" s="53"/>
      <c r="T652" s="53"/>
      <c r="U652" s="53"/>
      <c r="V652" s="53"/>
      <c r="W652" s="53"/>
      <c r="X652" s="53"/>
      <c r="Y652" s="53"/>
    </row>
    <row r="653" spans="1:25" ht="13.5" x14ac:dyDescent="0.25">
      <c r="A653" s="53"/>
      <c r="B653" s="53"/>
      <c r="C653" s="53"/>
      <c r="E653" s="53"/>
      <c r="G653" s="591"/>
      <c r="O653" s="397"/>
      <c r="Q653" s="53"/>
      <c r="R653" s="53"/>
      <c r="S653" s="53"/>
      <c r="T653" s="53"/>
      <c r="U653" s="53"/>
      <c r="V653" s="53"/>
      <c r="W653" s="53"/>
      <c r="X653" s="53"/>
      <c r="Y653" s="53"/>
    </row>
    <row r="654" spans="1:25" ht="13.5" x14ac:dyDescent="0.25">
      <c r="A654" s="53"/>
      <c r="B654" s="53"/>
      <c r="C654" s="53"/>
      <c r="E654" s="53"/>
      <c r="G654" s="591"/>
      <c r="O654" s="397"/>
      <c r="Q654" s="53"/>
      <c r="R654" s="53"/>
      <c r="S654" s="53"/>
      <c r="T654" s="53"/>
      <c r="U654" s="53"/>
      <c r="V654" s="53"/>
      <c r="W654" s="53"/>
      <c r="X654" s="53"/>
      <c r="Y654" s="53"/>
    </row>
    <row r="655" spans="1:25" ht="13.5" x14ac:dyDescent="0.25">
      <c r="A655" s="53"/>
      <c r="B655" s="53"/>
      <c r="C655" s="53"/>
      <c r="E655" s="53"/>
      <c r="G655" s="591"/>
      <c r="O655" s="397"/>
      <c r="Q655" s="53"/>
      <c r="R655" s="53"/>
      <c r="S655" s="53"/>
      <c r="T655" s="53"/>
      <c r="U655" s="53"/>
      <c r="V655" s="53"/>
      <c r="W655" s="53"/>
      <c r="X655" s="53"/>
      <c r="Y655" s="53"/>
    </row>
    <row r="656" spans="1:25" ht="13.5" x14ac:dyDescent="0.25">
      <c r="A656" s="53"/>
      <c r="B656" s="53"/>
      <c r="C656" s="53"/>
      <c r="E656" s="53"/>
      <c r="G656" s="591"/>
      <c r="O656" s="397"/>
      <c r="Q656" s="53"/>
      <c r="R656" s="53"/>
      <c r="S656" s="53"/>
      <c r="T656" s="53"/>
      <c r="U656" s="53"/>
      <c r="V656" s="53"/>
      <c r="W656" s="53"/>
      <c r="X656" s="53"/>
      <c r="Y656" s="53"/>
    </row>
    <row r="657" spans="1:25" ht="13.5" x14ac:dyDescent="0.25">
      <c r="A657" s="53"/>
      <c r="B657" s="53"/>
      <c r="C657" s="53"/>
      <c r="E657" s="53"/>
      <c r="G657" s="591"/>
      <c r="O657" s="397"/>
      <c r="Q657" s="53"/>
      <c r="R657" s="53"/>
      <c r="S657" s="53"/>
      <c r="T657" s="53"/>
      <c r="U657" s="53"/>
      <c r="V657" s="53"/>
      <c r="W657" s="53"/>
      <c r="X657" s="53"/>
      <c r="Y657" s="53"/>
    </row>
    <row r="658" spans="1:25" ht="13.5" x14ac:dyDescent="0.25">
      <c r="A658" s="53"/>
      <c r="B658" s="53"/>
      <c r="C658" s="53"/>
      <c r="E658" s="53"/>
      <c r="G658" s="591"/>
      <c r="O658" s="397"/>
      <c r="Q658" s="53"/>
      <c r="R658" s="53"/>
      <c r="S658" s="53"/>
      <c r="T658" s="53"/>
      <c r="U658" s="53"/>
      <c r="V658" s="53"/>
      <c r="W658" s="53"/>
      <c r="X658" s="53"/>
      <c r="Y658" s="53"/>
    </row>
    <row r="659" spans="1:25" ht="13.5" x14ac:dyDescent="0.25">
      <c r="A659" s="53"/>
      <c r="B659" s="53"/>
      <c r="C659" s="53"/>
      <c r="E659" s="53"/>
      <c r="G659" s="591"/>
      <c r="O659" s="397"/>
      <c r="Q659" s="53"/>
      <c r="R659" s="53"/>
      <c r="S659" s="53"/>
      <c r="T659" s="53"/>
      <c r="U659" s="53"/>
      <c r="V659" s="53"/>
      <c r="W659" s="53"/>
      <c r="X659" s="53"/>
      <c r="Y659" s="53"/>
    </row>
    <row r="660" spans="1:25" ht="13.5" x14ac:dyDescent="0.25">
      <c r="A660" s="53"/>
      <c r="B660" s="53"/>
      <c r="C660" s="53"/>
      <c r="E660" s="53"/>
      <c r="G660" s="591"/>
      <c r="O660" s="397"/>
      <c r="Q660" s="53"/>
      <c r="R660" s="53"/>
      <c r="S660" s="53"/>
      <c r="T660" s="53"/>
      <c r="U660" s="53"/>
      <c r="V660" s="53"/>
      <c r="W660" s="53"/>
      <c r="X660" s="53"/>
      <c r="Y660" s="53"/>
    </row>
    <row r="661" spans="1:25" ht="13.5" x14ac:dyDescent="0.25">
      <c r="A661" s="53"/>
      <c r="B661" s="53"/>
      <c r="C661" s="53"/>
      <c r="E661" s="53"/>
      <c r="G661" s="591"/>
      <c r="O661" s="397"/>
      <c r="Q661" s="53"/>
      <c r="R661" s="53"/>
      <c r="S661" s="53"/>
      <c r="T661" s="53"/>
      <c r="U661" s="53"/>
      <c r="V661" s="53"/>
      <c r="W661" s="53"/>
      <c r="X661" s="53"/>
      <c r="Y661" s="53"/>
    </row>
    <row r="662" spans="1:25" ht="13.5" x14ac:dyDescent="0.25">
      <c r="A662" s="53"/>
      <c r="B662" s="53"/>
      <c r="C662" s="53"/>
      <c r="E662" s="53"/>
      <c r="G662" s="591"/>
      <c r="O662" s="397"/>
      <c r="Q662" s="53"/>
      <c r="R662" s="53"/>
      <c r="S662" s="53"/>
      <c r="T662" s="53"/>
      <c r="U662" s="53"/>
      <c r="V662" s="53"/>
      <c r="W662" s="53"/>
      <c r="X662" s="53"/>
      <c r="Y662" s="53"/>
    </row>
    <row r="663" spans="1:25" ht="13.5" x14ac:dyDescent="0.25">
      <c r="A663" s="53"/>
      <c r="B663" s="53"/>
      <c r="C663" s="53"/>
      <c r="E663" s="53"/>
      <c r="G663" s="591"/>
      <c r="O663" s="397"/>
      <c r="Q663" s="53"/>
      <c r="R663" s="53"/>
      <c r="S663" s="53"/>
      <c r="T663" s="53"/>
      <c r="U663" s="53"/>
      <c r="V663" s="53"/>
      <c r="W663" s="53"/>
      <c r="X663" s="53"/>
      <c r="Y663" s="53"/>
    </row>
    <row r="664" spans="1:25" ht="13.5" x14ac:dyDescent="0.25">
      <c r="A664" s="53"/>
      <c r="B664" s="53"/>
      <c r="C664" s="53"/>
      <c r="E664" s="53"/>
      <c r="G664" s="591"/>
      <c r="O664" s="397"/>
      <c r="Q664" s="53"/>
      <c r="R664" s="53"/>
      <c r="S664" s="53"/>
      <c r="T664" s="53"/>
      <c r="U664" s="53"/>
      <c r="V664" s="53"/>
      <c r="W664" s="53"/>
      <c r="X664" s="53"/>
      <c r="Y664" s="53"/>
    </row>
    <row r="665" spans="1:25" ht="13.5" x14ac:dyDescent="0.25">
      <c r="A665" s="53"/>
      <c r="B665" s="53"/>
      <c r="C665" s="53"/>
      <c r="E665" s="53"/>
      <c r="G665" s="591"/>
      <c r="O665" s="397"/>
      <c r="Q665" s="53"/>
      <c r="R665" s="53"/>
      <c r="S665" s="53"/>
      <c r="T665" s="53"/>
      <c r="U665" s="53"/>
      <c r="V665" s="53"/>
      <c r="W665" s="53"/>
      <c r="X665" s="53"/>
      <c r="Y665" s="53"/>
    </row>
    <row r="666" spans="1:25" ht="13.5" x14ac:dyDescent="0.25">
      <c r="A666" s="53"/>
      <c r="B666" s="53"/>
      <c r="C666" s="53"/>
      <c r="E666" s="53"/>
      <c r="G666" s="591"/>
      <c r="O666" s="397"/>
      <c r="Q666" s="53"/>
      <c r="R666" s="53"/>
      <c r="S666" s="53"/>
      <c r="T666" s="53"/>
      <c r="U666" s="53"/>
      <c r="V666" s="53"/>
      <c r="W666" s="53"/>
      <c r="X666" s="53"/>
      <c r="Y666" s="53"/>
    </row>
    <row r="667" spans="1:25" ht="13.5" x14ac:dyDescent="0.25">
      <c r="A667" s="53"/>
      <c r="B667" s="53"/>
      <c r="C667" s="53"/>
      <c r="E667" s="53"/>
      <c r="G667" s="591"/>
      <c r="O667" s="397"/>
      <c r="Q667" s="53"/>
      <c r="R667" s="53"/>
      <c r="S667" s="53"/>
      <c r="T667" s="53"/>
      <c r="U667" s="53"/>
      <c r="V667" s="53"/>
      <c r="W667" s="53"/>
      <c r="X667" s="53"/>
      <c r="Y667" s="53"/>
    </row>
    <row r="668" spans="1:25" ht="13.5" x14ac:dyDescent="0.25">
      <c r="A668" s="53"/>
      <c r="B668" s="53"/>
      <c r="C668" s="53"/>
      <c r="E668" s="53"/>
      <c r="G668" s="591"/>
      <c r="O668" s="397"/>
      <c r="Q668" s="53"/>
      <c r="R668" s="53"/>
      <c r="S668" s="53"/>
      <c r="T668" s="53"/>
      <c r="U668" s="53"/>
      <c r="V668" s="53"/>
      <c r="W668" s="53"/>
      <c r="X668" s="53"/>
      <c r="Y668" s="53"/>
    </row>
    <row r="669" spans="1:25" ht="13.5" x14ac:dyDescent="0.25">
      <c r="A669" s="53"/>
      <c r="B669" s="53"/>
      <c r="C669" s="53"/>
      <c r="E669" s="53"/>
      <c r="G669" s="591"/>
      <c r="O669" s="397"/>
      <c r="Q669" s="53"/>
      <c r="R669" s="53"/>
      <c r="S669" s="53"/>
      <c r="T669" s="53"/>
      <c r="U669" s="53"/>
      <c r="V669" s="53"/>
      <c r="W669" s="53"/>
      <c r="X669" s="53"/>
      <c r="Y669" s="53"/>
    </row>
    <row r="670" spans="1:25" ht="13.5" x14ac:dyDescent="0.25">
      <c r="A670" s="53"/>
      <c r="B670" s="53"/>
      <c r="C670" s="53"/>
      <c r="E670" s="53"/>
      <c r="G670" s="591"/>
      <c r="O670" s="397"/>
      <c r="Q670" s="53"/>
      <c r="R670" s="53"/>
      <c r="S670" s="53"/>
      <c r="T670" s="53"/>
      <c r="U670" s="53"/>
      <c r="V670" s="53"/>
      <c r="W670" s="53"/>
      <c r="X670" s="53"/>
      <c r="Y670" s="53"/>
    </row>
    <row r="671" spans="1:25" ht="13.5" x14ac:dyDescent="0.25">
      <c r="A671" s="53"/>
      <c r="B671" s="53"/>
      <c r="C671" s="53"/>
      <c r="E671" s="53"/>
      <c r="G671" s="591"/>
      <c r="O671" s="397"/>
      <c r="Q671" s="53"/>
      <c r="R671" s="53"/>
      <c r="S671" s="53"/>
      <c r="T671" s="53"/>
      <c r="U671" s="53"/>
      <c r="V671" s="53"/>
      <c r="W671" s="53"/>
      <c r="X671" s="53"/>
      <c r="Y671" s="53"/>
    </row>
    <row r="672" spans="1:25" ht="13.5" x14ac:dyDescent="0.25">
      <c r="A672" s="53"/>
      <c r="B672" s="53"/>
      <c r="C672" s="53"/>
      <c r="E672" s="53"/>
      <c r="G672" s="591"/>
      <c r="O672" s="397"/>
      <c r="Q672" s="53"/>
      <c r="R672" s="53"/>
      <c r="S672" s="53"/>
      <c r="T672" s="53"/>
      <c r="U672" s="53"/>
      <c r="V672" s="53"/>
      <c r="W672" s="53"/>
      <c r="X672" s="53"/>
      <c r="Y672" s="53"/>
    </row>
    <row r="673" spans="1:25" ht="13.5" x14ac:dyDescent="0.25">
      <c r="A673" s="53"/>
      <c r="B673" s="53"/>
      <c r="C673" s="53"/>
      <c r="E673" s="53"/>
      <c r="G673" s="591"/>
      <c r="O673" s="397"/>
      <c r="Q673" s="53"/>
      <c r="R673" s="53"/>
      <c r="S673" s="53"/>
      <c r="T673" s="53"/>
      <c r="U673" s="53"/>
      <c r="V673" s="53"/>
      <c r="W673" s="53"/>
      <c r="X673" s="53"/>
      <c r="Y673" s="53"/>
    </row>
    <row r="674" spans="1:25" ht="13.5" x14ac:dyDescent="0.25">
      <c r="A674" s="53"/>
      <c r="B674" s="53"/>
      <c r="C674" s="53"/>
      <c r="E674" s="53"/>
      <c r="G674" s="591"/>
      <c r="O674" s="397"/>
      <c r="Q674" s="53"/>
      <c r="R674" s="53"/>
      <c r="S674" s="53"/>
      <c r="T674" s="53"/>
      <c r="U674" s="53"/>
      <c r="V674" s="53"/>
      <c r="W674" s="53"/>
      <c r="X674" s="53"/>
      <c r="Y674" s="53"/>
    </row>
    <row r="675" spans="1:25" ht="13.5" x14ac:dyDescent="0.25">
      <c r="A675" s="53"/>
      <c r="B675" s="53"/>
      <c r="C675" s="53"/>
      <c r="E675" s="53"/>
      <c r="G675" s="591"/>
      <c r="O675" s="397"/>
      <c r="Q675" s="53"/>
      <c r="R675" s="53"/>
      <c r="S675" s="53"/>
      <c r="T675" s="53"/>
      <c r="U675" s="53"/>
      <c r="V675" s="53"/>
      <c r="W675" s="53"/>
      <c r="X675" s="53"/>
      <c r="Y675" s="53"/>
    </row>
    <row r="676" spans="1:25" ht="13.5" x14ac:dyDescent="0.25">
      <c r="A676" s="53"/>
      <c r="B676" s="53"/>
      <c r="C676" s="53"/>
      <c r="E676" s="53"/>
      <c r="G676" s="591"/>
      <c r="O676" s="397"/>
      <c r="Q676" s="53"/>
      <c r="R676" s="53"/>
      <c r="S676" s="53"/>
      <c r="T676" s="53"/>
      <c r="U676" s="53"/>
      <c r="V676" s="53"/>
      <c r="W676" s="53"/>
      <c r="X676" s="53"/>
      <c r="Y676" s="53"/>
    </row>
    <row r="677" spans="1:25" ht="13.5" x14ac:dyDescent="0.25">
      <c r="A677" s="53"/>
      <c r="B677" s="53"/>
      <c r="C677" s="53"/>
      <c r="E677" s="53"/>
      <c r="G677" s="591"/>
      <c r="O677" s="397"/>
      <c r="Q677" s="53"/>
      <c r="R677" s="53"/>
      <c r="S677" s="53"/>
      <c r="T677" s="53"/>
      <c r="U677" s="53"/>
      <c r="V677" s="53"/>
      <c r="W677" s="53"/>
      <c r="X677" s="53"/>
      <c r="Y677" s="53"/>
    </row>
    <row r="678" spans="1:25" ht="13.5" x14ac:dyDescent="0.25">
      <c r="A678" s="53"/>
      <c r="B678" s="53"/>
      <c r="C678" s="53"/>
      <c r="E678" s="53"/>
      <c r="G678" s="591"/>
      <c r="O678" s="397"/>
      <c r="Q678" s="53"/>
      <c r="R678" s="53"/>
      <c r="S678" s="53"/>
      <c r="T678" s="53"/>
      <c r="U678" s="53"/>
      <c r="V678" s="53"/>
      <c r="W678" s="53"/>
      <c r="X678" s="53"/>
      <c r="Y678" s="53"/>
    </row>
    <row r="679" spans="1:25" ht="13.5" x14ac:dyDescent="0.25">
      <c r="A679" s="53"/>
      <c r="B679" s="53"/>
      <c r="C679" s="53"/>
      <c r="E679" s="53"/>
      <c r="G679" s="591"/>
      <c r="O679" s="397"/>
      <c r="Q679" s="53"/>
      <c r="R679" s="53"/>
      <c r="S679" s="53"/>
      <c r="T679" s="53"/>
      <c r="U679" s="53"/>
      <c r="V679" s="53"/>
      <c r="W679" s="53"/>
      <c r="X679" s="53"/>
      <c r="Y679" s="53"/>
    </row>
    <row r="680" spans="1:25" ht="13.5" x14ac:dyDescent="0.25">
      <c r="A680" s="53"/>
      <c r="B680" s="53"/>
      <c r="C680" s="53"/>
      <c r="E680" s="53"/>
      <c r="G680" s="591"/>
      <c r="O680" s="397"/>
      <c r="Q680" s="53"/>
      <c r="R680" s="53"/>
      <c r="S680" s="53"/>
      <c r="T680" s="53"/>
      <c r="U680" s="53"/>
      <c r="V680" s="53"/>
      <c r="W680" s="53"/>
      <c r="X680" s="53"/>
      <c r="Y680" s="53"/>
    </row>
    <row r="681" spans="1:25" ht="13.5" x14ac:dyDescent="0.25">
      <c r="A681" s="53"/>
      <c r="B681" s="53"/>
      <c r="C681" s="53"/>
      <c r="E681" s="53"/>
      <c r="G681" s="591"/>
      <c r="O681" s="397"/>
      <c r="Q681" s="53"/>
      <c r="R681" s="53"/>
      <c r="S681" s="53"/>
      <c r="T681" s="53"/>
      <c r="U681" s="53"/>
      <c r="V681" s="53"/>
      <c r="W681" s="53"/>
      <c r="X681" s="53"/>
      <c r="Y681" s="53"/>
    </row>
    <row r="682" spans="1:25" ht="13.5" x14ac:dyDescent="0.25">
      <c r="A682" s="53"/>
      <c r="B682" s="53"/>
      <c r="C682" s="53"/>
      <c r="E682" s="53"/>
      <c r="G682" s="591"/>
      <c r="O682" s="397"/>
      <c r="Q682" s="53"/>
      <c r="R682" s="53"/>
      <c r="S682" s="53"/>
      <c r="T682" s="53"/>
      <c r="U682" s="53"/>
      <c r="V682" s="53"/>
      <c r="W682" s="53"/>
      <c r="X682" s="53"/>
      <c r="Y682" s="53"/>
    </row>
    <row r="683" spans="1:25" ht="13.5" x14ac:dyDescent="0.25">
      <c r="A683" s="53"/>
      <c r="B683" s="53"/>
      <c r="C683" s="53"/>
      <c r="E683" s="53"/>
      <c r="G683" s="591"/>
      <c r="O683" s="397"/>
      <c r="Q683" s="53"/>
      <c r="R683" s="53"/>
      <c r="S683" s="53"/>
      <c r="T683" s="53"/>
      <c r="U683" s="53"/>
      <c r="V683" s="53"/>
      <c r="W683" s="53"/>
      <c r="X683" s="53"/>
      <c r="Y683" s="53"/>
    </row>
    <row r="684" spans="1:25" ht="13.5" x14ac:dyDescent="0.25">
      <c r="A684" s="53"/>
      <c r="B684" s="53"/>
      <c r="C684" s="53"/>
      <c r="E684" s="53"/>
      <c r="G684" s="591"/>
      <c r="O684" s="397"/>
      <c r="Q684" s="53"/>
      <c r="R684" s="53"/>
      <c r="S684" s="53"/>
      <c r="T684" s="53"/>
      <c r="U684" s="53"/>
      <c r="V684" s="53"/>
      <c r="W684" s="53"/>
      <c r="X684" s="53"/>
      <c r="Y684" s="53"/>
    </row>
    <row r="685" spans="1:25" ht="13.5" x14ac:dyDescent="0.25">
      <c r="A685" s="53"/>
      <c r="B685" s="53"/>
      <c r="C685" s="53"/>
      <c r="E685" s="53"/>
      <c r="G685" s="591"/>
      <c r="O685" s="397"/>
      <c r="Q685" s="53"/>
      <c r="R685" s="53"/>
      <c r="S685" s="53"/>
      <c r="T685" s="53"/>
      <c r="U685" s="53"/>
      <c r="V685" s="53"/>
      <c r="W685" s="53"/>
      <c r="X685" s="53"/>
      <c r="Y685" s="53"/>
    </row>
    <row r="686" spans="1:25" ht="13.5" x14ac:dyDescent="0.25">
      <c r="A686" s="53"/>
      <c r="B686" s="53"/>
      <c r="C686" s="53"/>
      <c r="E686" s="53"/>
      <c r="G686" s="591"/>
      <c r="O686" s="397"/>
      <c r="Q686" s="53"/>
      <c r="R686" s="53"/>
      <c r="S686" s="53"/>
      <c r="T686" s="53"/>
      <c r="U686" s="53"/>
      <c r="V686" s="53"/>
      <c r="W686" s="53"/>
      <c r="X686" s="53"/>
      <c r="Y686" s="53"/>
    </row>
    <row r="687" spans="1:25" ht="13.5" x14ac:dyDescent="0.25">
      <c r="A687" s="53"/>
      <c r="B687" s="53"/>
      <c r="C687" s="53"/>
      <c r="E687" s="53"/>
      <c r="G687" s="591"/>
      <c r="O687" s="397"/>
      <c r="Q687" s="53"/>
      <c r="R687" s="53"/>
      <c r="S687" s="53"/>
      <c r="T687" s="53"/>
      <c r="U687" s="53"/>
      <c r="V687" s="53"/>
      <c r="W687" s="53"/>
      <c r="X687" s="53"/>
      <c r="Y687" s="53"/>
    </row>
    <row r="688" spans="1:25" ht="13.5" x14ac:dyDescent="0.25">
      <c r="A688" s="53"/>
      <c r="B688" s="53"/>
      <c r="C688" s="53"/>
      <c r="E688" s="53"/>
      <c r="G688" s="591"/>
      <c r="O688" s="397"/>
      <c r="Q688" s="53"/>
      <c r="R688" s="53"/>
      <c r="S688" s="53"/>
      <c r="T688" s="53"/>
      <c r="U688" s="53"/>
      <c r="V688" s="53"/>
      <c r="W688" s="53"/>
      <c r="X688" s="53"/>
      <c r="Y688" s="53"/>
    </row>
    <row r="689" spans="1:25" ht="13.5" x14ac:dyDescent="0.25">
      <c r="A689" s="53"/>
      <c r="B689" s="53"/>
      <c r="C689" s="53"/>
      <c r="E689" s="53"/>
      <c r="G689" s="591"/>
      <c r="O689" s="397"/>
      <c r="Q689" s="53"/>
      <c r="R689" s="53"/>
      <c r="S689" s="53"/>
      <c r="T689" s="53"/>
      <c r="U689" s="53"/>
      <c r="V689" s="53"/>
      <c r="W689" s="53"/>
      <c r="X689" s="53"/>
      <c r="Y689" s="53"/>
    </row>
    <row r="690" spans="1:25" ht="13.5" x14ac:dyDescent="0.25">
      <c r="A690" s="53"/>
      <c r="B690" s="53"/>
      <c r="C690" s="53"/>
      <c r="E690" s="53"/>
      <c r="G690" s="591"/>
      <c r="O690" s="397"/>
      <c r="Q690" s="53"/>
      <c r="R690" s="53"/>
      <c r="S690" s="53"/>
      <c r="T690" s="53"/>
      <c r="U690" s="53"/>
      <c r="V690" s="53"/>
      <c r="W690" s="53"/>
      <c r="X690" s="53"/>
      <c r="Y690" s="53"/>
    </row>
    <row r="691" spans="1:25" ht="13.5" x14ac:dyDescent="0.25">
      <c r="A691" s="53"/>
      <c r="B691" s="53"/>
      <c r="C691" s="53"/>
      <c r="E691" s="53"/>
      <c r="G691" s="591"/>
      <c r="O691" s="397"/>
      <c r="Q691" s="53"/>
      <c r="R691" s="53"/>
      <c r="S691" s="53"/>
      <c r="T691" s="53"/>
      <c r="U691" s="53"/>
      <c r="V691" s="53"/>
      <c r="W691" s="53"/>
      <c r="X691" s="53"/>
      <c r="Y691" s="53"/>
    </row>
    <row r="692" spans="1:25" ht="13.5" x14ac:dyDescent="0.25">
      <c r="A692" s="53"/>
      <c r="B692" s="53"/>
      <c r="C692" s="53"/>
      <c r="E692" s="53"/>
      <c r="G692" s="591"/>
      <c r="O692" s="397"/>
      <c r="Q692" s="53"/>
      <c r="R692" s="53"/>
      <c r="S692" s="53"/>
      <c r="T692" s="53"/>
      <c r="U692" s="53"/>
      <c r="V692" s="53"/>
      <c r="W692" s="53"/>
      <c r="X692" s="53"/>
      <c r="Y692" s="53"/>
    </row>
    <row r="693" spans="1:25" ht="13.5" x14ac:dyDescent="0.25">
      <c r="A693" s="53"/>
      <c r="B693" s="53"/>
      <c r="C693" s="53"/>
      <c r="E693" s="53"/>
      <c r="G693" s="591"/>
      <c r="O693" s="397"/>
      <c r="Q693" s="53"/>
      <c r="R693" s="53"/>
      <c r="S693" s="53"/>
      <c r="T693" s="53"/>
      <c r="U693" s="53"/>
      <c r="V693" s="53"/>
      <c r="W693" s="53"/>
      <c r="X693" s="53"/>
      <c r="Y693" s="53"/>
    </row>
    <row r="694" spans="1:25" ht="13.5" x14ac:dyDescent="0.25">
      <c r="A694" s="53"/>
      <c r="B694" s="53"/>
      <c r="C694" s="53"/>
      <c r="E694" s="53"/>
      <c r="G694" s="591"/>
      <c r="O694" s="397"/>
      <c r="Q694" s="53"/>
      <c r="R694" s="53"/>
      <c r="S694" s="53"/>
      <c r="T694" s="53"/>
      <c r="U694" s="53"/>
      <c r="V694" s="53"/>
      <c r="W694" s="53"/>
      <c r="X694" s="53"/>
      <c r="Y694" s="53"/>
    </row>
    <row r="695" spans="1:25" ht="13.5" x14ac:dyDescent="0.25">
      <c r="A695" s="53"/>
      <c r="B695" s="53"/>
      <c r="C695" s="53"/>
      <c r="E695" s="53"/>
      <c r="G695" s="591"/>
      <c r="O695" s="397"/>
      <c r="Q695" s="53"/>
      <c r="R695" s="53"/>
      <c r="S695" s="53"/>
      <c r="T695" s="53"/>
      <c r="U695" s="53"/>
      <c r="V695" s="53"/>
      <c r="W695" s="53"/>
      <c r="X695" s="53"/>
      <c r="Y695" s="53"/>
    </row>
    <row r="696" spans="1:25" ht="13.5" x14ac:dyDescent="0.25">
      <c r="A696" s="53"/>
      <c r="B696" s="53"/>
      <c r="C696" s="53"/>
      <c r="E696" s="53"/>
      <c r="G696" s="591"/>
      <c r="O696" s="397"/>
      <c r="Q696" s="53"/>
      <c r="R696" s="53"/>
      <c r="S696" s="53"/>
      <c r="T696" s="53"/>
      <c r="U696" s="53"/>
      <c r="V696" s="53"/>
      <c r="W696" s="53"/>
      <c r="X696" s="53"/>
      <c r="Y696" s="53"/>
    </row>
    <row r="697" spans="1:25" ht="13.5" x14ac:dyDescent="0.25">
      <c r="A697" s="53"/>
      <c r="B697" s="53"/>
      <c r="C697" s="53"/>
      <c r="E697" s="53"/>
      <c r="G697" s="591"/>
      <c r="O697" s="397"/>
      <c r="Q697" s="53"/>
      <c r="R697" s="53"/>
      <c r="S697" s="53"/>
      <c r="T697" s="53"/>
      <c r="U697" s="53"/>
      <c r="V697" s="53"/>
      <c r="W697" s="53"/>
      <c r="X697" s="53"/>
      <c r="Y697" s="53"/>
    </row>
    <row r="698" spans="1:25" ht="13.5" x14ac:dyDescent="0.25">
      <c r="A698" s="53"/>
      <c r="B698" s="53"/>
      <c r="C698" s="53"/>
      <c r="E698" s="53"/>
      <c r="G698" s="591"/>
      <c r="O698" s="397"/>
      <c r="Q698" s="53"/>
      <c r="R698" s="53"/>
      <c r="S698" s="53"/>
      <c r="T698" s="53"/>
      <c r="U698" s="53"/>
      <c r="V698" s="53"/>
      <c r="W698" s="53"/>
      <c r="X698" s="53"/>
      <c r="Y698" s="53"/>
    </row>
    <row r="699" spans="1:25" ht="13.5" x14ac:dyDescent="0.25">
      <c r="A699" s="53"/>
      <c r="B699" s="53"/>
      <c r="C699" s="53"/>
      <c r="E699" s="53"/>
      <c r="G699" s="591"/>
      <c r="O699" s="397"/>
      <c r="Q699" s="53"/>
      <c r="R699" s="53"/>
      <c r="S699" s="53"/>
      <c r="T699" s="53"/>
      <c r="U699" s="53"/>
      <c r="V699" s="53"/>
      <c r="W699" s="53"/>
      <c r="X699" s="53"/>
      <c r="Y699" s="53"/>
    </row>
    <row r="700" spans="1:25" ht="13.5" x14ac:dyDescent="0.25">
      <c r="A700" s="53"/>
      <c r="B700" s="53"/>
      <c r="C700" s="53"/>
      <c r="E700" s="53"/>
      <c r="G700" s="591"/>
      <c r="O700" s="397"/>
      <c r="Q700" s="53"/>
      <c r="R700" s="53"/>
      <c r="S700" s="53"/>
      <c r="T700" s="53"/>
      <c r="U700" s="53"/>
      <c r="V700" s="53"/>
      <c r="W700" s="53"/>
      <c r="X700" s="53"/>
      <c r="Y700" s="53"/>
    </row>
    <row r="701" spans="1:25" ht="13.5" x14ac:dyDescent="0.25">
      <c r="A701" s="53"/>
      <c r="B701" s="53"/>
      <c r="C701" s="53"/>
      <c r="E701" s="53"/>
      <c r="G701" s="591"/>
      <c r="O701" s="397"/>
      <c r="Q701" s="53"/>
      <c r="R701" s="53"/>
      <c r="S701" s="53"/>
      <c r="T701" s="53"/>
      <c r="U701" s="53"/>
      <c r="V701" s="53"/>
      <c r="W701" s="53"/>
      <c r="X701" s="53"/>
      <c r="Y701" s="53"/>
    </row>
    <row r="702" spans="1:25" ht="13.5" x14ac:dyDescent="0.25">
      <c r="A702" s="53"/>
      <c r="B702" s="53"/>
      <c r="C702" s="53"/>
      <c r="E702" s="53"/>
      <c r="G702" s="591"/>
      <c r="O702" s="397"/>
      <c r="Q702" s="53"/>
      <c r="R702" s="53"/>
      <c r="S702" s="53"/>
      <c r="T702" s="53"/>
      <c r="U702" s="53"/>
      <c r="V702" s="53"/>
      <c r="W702" s="53"/>
      <c r="X702" s="53"/>
      <c r="Y702" s="53"/>
    </row>
    <row r="703" spans="1:25" ht="13.5" x14ac:dyDescent="0.25">
      <c r="A703" s="53"/>
      <c r="B703" s="53"/>
      <c r="C703" s="53"/>
      <c r="E703" s="53"/>
      <c r="G703" s="591"/>
      <c r="O703" s="397"/>
      <c r="Q703" s="53"/>
      <c r="R703" s="53"/>
      <c r="S703" s="53"/>
      <c r="T703" s="53"/>
      <c r="U703" s="53"/>
      <c r="V703" s="53"/>
      <c r="W703" s="53"/>
      <c r="X703" s="53"/>
      <c r="Y703" s="53"/>
    </row>
    <row r="704" spans="1:25" ht="13.5" x14ac:dyDescent="0.25">
      <c r="A704" s="53"/>
      <c r="B704" s="53"/>
      <c r="C704" s="53"/>
      <c r="E704" s="53"/>
      <c r="G704" s="591"/>
      <c r="O704" s="397"/>
      <c r="Q704" s="53"/>
      <c r="R704" s="53"/>
      <c r="S704" s="53"/>
      <c r="T704" s="53"/>
      <c r="U704" s="53"/>
      <c r="V704" s="53"/>
      <c r="W704" s="53"/>
      <c r="X704" s="53"/>
      <c r="Y704" s="53"/>
    </row>
    <row r="705" spans="1:25" ht="13.5" x14ac:dyDescent="0.25">
      <c r="A705" s="53"/>
      <c r="B705" s="53"/>
      <c r="C705" s="53"/>
      <c r="E705" s="53"/>
      <c r="G705" s="591"/>
      <c r="O705" s="397"/>
      <c r="Q705" s="53"/>
      <c r="R705" s="53"/>
      <c r="S705" s="53"/>
      <c r="T705" s="53"/>
      <c r="U705" s="53"/>
      <c r="V705" s="53"/>
      <c r="W705" s="53"/>
      <c r="X705" s="53"/>
      <c r="Y705" s="53"/>
    </row>
    <row r="706" spans="1:25" ht="13.5" x14ac:dyDescent="0.25">
      <c r="A706" s="53"/>
      <c r="B706" s="53"/>
      <c r="C706" s="53"/>
      <c r="E706" s="53"/>
      <c r="G706" s="591"/>
      <c r="O706" s="397"/>
      <c r="Q706" s="53"/>
      <c r="R706" s="53"/>
      <c r="S706" s="53"/>
      <c r="T706" s="53"/>
      <c r="U706" s="53"/>
      <c r="V706" s="53"/>
      <c r="W706" s="53"/>
      <c r="X706" s="53"/>
      <c r="Y706" s="53"/>
    </row>
    <row r="707" spans="1:25" ht="13.5" x14ac:dyDescent="0.25">
      <c r="A707" s="53"/>
      <c r="B707" s="53"/>
      <c r="C707" s="53"/>
      <c r="E707" s="53"/>
      <c r="G707" s="591"/>
      <c r="O707" s="397"/>
      <c r="Q707" s="53"/>
      <c r="R707" s="53"/>
      <c r="S707" s="53"/>
      <c r="T707" s="53"/>
      <c r="U707" s="53"/>
      <c r="V707" s="53"/>
      <c r="W707" s="53"/>
      <c r="X707" s="53"/>
      <c r="Y707" s="53"/>
    </row>
    <row r="708" spans="1:25" ht="13.5" x14ac:dyDescent="0.25">
      <c r="A708" s="53"/>
      <c r="B708" s="53"/>
      <c r="C708" s="53"/>
      <c r="E708" s="53"/>
      <c r="G708" s="591"/>
      <c r="O708" s="397"/>
      <c r="Q708" s="53"/>
      <c r="R708" s="53"/>
      <c r="S708" s="53"/>
      <c r="T708" s="53"/>
      <c r="U708" s="53"/>
      <c r="V708" s="53"/>
      <c r="W708" s="53"/>
      <c r="X708" s="53"/>
      <c r="Y708" s="53"/>
    </row>
    <row r="709" spans="1:25" ht="13.5" x14ac:dyDescent="0.25">
      <c r="A709" s="53"/>
      <c r="B709" s="53"/>
      <c r="C709" s="53"/>
      <c r="E709" s="53"/>
      <c r="G709" s="591"/>
      <c r="O709" s="397"/>
      <c r="Q709" s="53"/>
      <c r="R709" s="53"/>
      <c r="S709" s="53"/>
      <c r="T709" s="53"/>
      <c r="U709" s="53"/>
      <c r="V709" s="53"/>
      <c r="W709" s="53"/>
      <c r="X709" s="53"/>
      <c r="Y709" s="53"/>
    </row>
    <row r="710" spans="1:25" ht="13.5" x14ac:dyDescent="0.25">
      <c r="A710" s="53"/>
      <c r="B710" s="53"/>
      <c r="C710" s="53"/>
      <c r="E710" s="53"/>
      <c r="G710" s="591"/>
      <c r="O710" s="397"/>
      <c r="Q710" s="53"/>
      <c r="R710" s="53"/>
      <c r="S710" s="53"/>
      <c r="T710" s="53"/>
      <c r="U710" s="53"/>
      <c r="V710" s="53"/>
      <c r="W710" s="53"/>
      <c r="X710" s="53"/>
      <c r="Y710" s="53"/>
    </row>
    <row r="711" spans="1:25" ht="13.5" x14ac:dyDescent="0.25">
      <c r="A711" s="53"/>
      <c r="B711" s="53"/>
      <c r="C711" s="53"/>
      <c r="E711" s="53"/>
      <c r="G711" s="591"/>
      <c r="O711" s="397"/>
      <c r="Q711" s="53"/>
      <c r="R711" s="53"/>
      <c r="S711" s="53"/>
      <c r="T711" s="53"/>
      <c r="U711" s="53"/>
      <c r="V711" s="53"/>
      <c r="W711" s="53"/>
      <c r="X711" s="53"/>
      <c r="Y711" s="53"/>
    </row>
    <row r="712" spans="1:25" ht="13.5" x14ac:dyDescent="0.25">
      <c r="A712" s="53"/>
      <c r="B712" s="53"/>
      <c r="C712" s="53"/>
      <c r="E712" s="53"/>
      <c r="G712" s="591"/>
      <c r="O712" s="397"/>
      <c r="Q712" s="53"/>
      <c r="R712" s="53"/>
      <c r="S712" s="53"/>
      <c r="T712" s="53"/>
      <c r="U712" s="53"/>
      <c r="V712" s="53"/>
      <c r="W712" s="53"/>
      <c r="X712" s="53"/>
      <c r="Y712" s="53"/>
    </row>
    <row r="713" spans="1:25" ht="13.5" x14ac:dyDescent="0.25">
      <c r="A713" s="53"/>
      <c r="B713" s="53"/>
      <c r="C713" s="53"/>
      <c r="E713" s="53"/>
      <c r="G713" s="591"/>
      <c r="O713" s="397"/>
      <c r="Q713" s="53"/>
      <c r="R713" s="53"/>
      <c r="S713" s="53"/>
      <c r="T713" s="53"/>
      <c r="U713" s="53"/>
      <c r="V713" s="53"/>
      <c r="W713" s="53"/>
      <c r="X713" s="53"/>
      <c r="Y713" s="53"/>
    </row>
    <row r="714" spans="1:25" ht="13.5" x14ac:dyDescent="0.25">
      <c r="A714" s="53"/>
      <c r="B714" s="53"/>
      <c r="C714" s="53"/>
      <c r="E714" s="53"/>
      <c r="G714" s="591"/>
      <c r="O714" s="397"/>
      <c r="Q714" s="53"/>
      <c r="R714" s="53"/>
      <c r="S714" s="53"/>
      <c r="T714" s="53"/>
      <c r="U714" s="53"/>
      <c r="V714" s="53"/>
      <c r="W714" s="53"/>
      <c r="X714" s="53"/>
      <c r="Y714" s="53"/>
    </row>
    <row r="715" spans="1:25" ht="13.5" x14ac:dyDescent="0.25">
      <c r="A715" s="53"/>
      <c r="B715" s="53"/>
      <c r="C715" s="53"/>
      <c r="E715" s="53"/>
      <c r="G715" s="591"/>
      <c r="O715" s="397"/>
      <c r="Q715" s="53"/>
      <c r="R715" s="53"/>
      <c r="S715" s="53"/>
      <c r="T715" s="53"/>
      <c r="U715" s="53"/>
      <c r="V715" s="53"/>
      <c r="W715" s="53"/>
      <c r="X715" s="53"/>
      <c r="Y715" s="53"/>
    </row>
    <row r="716" spans="1:25" ht="13.5" x14ac:dyDescent="0.25">
      <c r="A716" s="53"/>
      <c r="B716" s="53"/>
      <c r="C716" s="53"/>
      <c r="E716" s="53"/>
      <c r="G716" s="591"/>
      <c r="O716" s="397"/>
      <c r="Q716" s="53"/>
      <c r="R716" s="53"/>
      <c r="S716" s="53"/>
      <c r="T716" s="53"/>
      <c r="U716" s="53"/>
      <c r="V716" s="53"/>
      <c r="W716" s="53"/>
      <c r="X716" s="53"/>
      <c r="Y716" s="53"/>
    </row>
    <row r="717" spans="1:25" ht="13.5" x14ac:dyDescent="0.25">
      <c r="A717" s="53"/>
      <c r="B717" s="53"/>
      <c r="C717" s="53"/>
      <c r="E717" s="53"/>
      <c r="G717" s="591"/>
      <c r="O717" s="397"/>
      <c r="Q717" s="53"/>
      <c r="R717" s="53"/>
      <c r="S717" s="53"/>
      <c r="T717" s="53"/>
      <c r="U717" s="53"/>
      <c r="V717" s="53"/>
      <c r="W717" s="53"/>
      <c r="X717" s="53"/>
      <c r="Y717" s="53"/>
    </row>
    <row r="718" spans="1:25" ht="13.5" x14ac:dyDescent="0.25">
      <c r="A718" s="53"/>
      <c r="B718" s="53"/>
      <c r="C718" s="53"/>
      <c r="E718" s="53"/>
      <c r="G718" s="591"/>
      <c r="O718" s="397"/>
      <c r="Q718" s="53"/>
      <c r="R718" s="53"/>
      <c r="S718" s="53"/>
      <c r="T718" s="53"/>
      <c r="U718" s="53"/>
      <c r="V718" s="53"/>
      <c r="W718" s="53"/>
      <c r="X718" s="53"/>
      <c r="Y718" s="53"/>
    </row>
    <row r="719" spans="1:25" ht="13.5" x14ac:dyDescent="0.25">
      <c r="A719" s="53"/>
      <c r="B719" s="53"/>
      <c r="C719" s="53"/>
      <c r="E719" s="53"/>
      <c r="G719" s="591"/>
      <c r="O719" s="397"/>
      <c r="Q719" s="53"/>
      <c r="R719" s="53"/>
      <c r="S719" s="53"/>
      <c r="T719" s="53"/>
      <c r="U719" s="53"/>
      <c r="V719" s="53"/>
      <c r="W719" s="53"/>
      <c r="X719" s="53"/>
      <c r="Y719" s="53"/>
    </row>
    <row r="720" spans="1:25" ht="13.5" x14ac:dyDescent="0.25">
      <c r="A720" s="53"/>
      <c r="B720" s="53"/>
      <c r="C720" s="53"/>
      <c r="E720" s="53"/>
      <c r="G720" s="591"/>
      <c r="O720" s="397"/>
      <c r="Q720" s="53"/>
      <c r="R720" s="53"/>
      <c r="S720" s="53"/>
      <c r="T720" s="53"/>
      <c r="U720" s="53"/>
      <c r="V720" s="53"/>
      <c r="W720" s="53"/>
      <c r="X720" s="53"/>
      <c r="Y720" s="53"/>
    </row>
    <row r="721" spans="1:25" ht="13.5" x14ac:dyDescent="0.25">
      <c r="A721" s="53"/>
      <c r="B721" s="53"/>
      <c r="C721" s="53"/>
      <c r="E721" s="53"/>
      <c r="G721" s="591"/>
      <c r="O721" s="397"/>
      <c r="Q721" s="53"/>
      <c r="R721" s="53"/>
      <c r="S721" s="53"/>
      <c r="T721" s="53"/>
      <c r="U721" s="53"/>
      <c r="V721" s="53"/>
      <c r="W721" s="53"/>
      <c r="X721" s="53"/>
      <c r="Y721" s="53"/>
    </row>
    <row r="722" spans="1:25" ht="13.5" x14ac:dyDescent="0.25">
      <c r="A722" s="53"/>
      <c r="B722" s="53"/>
      <c r="C722" s="53"/>
      <c r="E722" s="53"/>
      <c r="G722" s="591"/>
      <c r="O722" s="397"/>
      <c r="Q722" s="53"/>
      <c r="R722" s="53"/>
      <c r="S722" s="53"/>
      <c r="T722" s="53"/>
      <c r="U722" s="53"/>
      <c r="V722" s="53"/>
      <c r="W722" s="53"/>
      <c r="X722" s="53"/>
      <c r="Y722" s="53"/>
    </row>
    <row r="723" spans="1:25" ht="13.5" x14ac:dyDescent="0.25">
      <c r="A723" s="53"/>
      <c r="B723" s="53"/>
      <c r="C723" s="53"/>
      <c r="E723" s="53"/>
      <c r="G723" s="591"/>
      <c r="O723" s="397"/>
      <c r="Q723" s="53"/>
      <c r="R723" s="53"/>
      <c r="S723" s="53"/>
      <c r="T723" s="53"/>
      <c r="U723" s="53"/>
      <c r="V723" s="53"/>
      <c r="W723" s="53"/>
      <c r="X723" s="53"/>
      <c r="Y723" s="53"/>
    </row>
    <row r="724" spans="1:25" ht="13.5" x14ac:dyDescent="0.25">
      <c r="A724" s="53"/>
      <c r="B724" s="53"/>
      <c r="C724" s="53"/>
      <c r="E724" s="53"/>
      <c r="G724" s="591"/>
      <c r="O724" s="397"/>
      <c r="Q724" s="53"/>
      <c r="R724" s="53"/>
      <c r="S724" s="53"/>
      <c r="T724" s="53"/>
      <c r="U724" s="53"/>
      <c r="V724" s="53"/>
      <c r="W724" s="53"/>
      <c r="X724" s="53"/>
      <c r="Y724" s="53"/>
    </row>
    <row r="725" spans="1:25" ht="13.5" x14ac:dyDescent="0.25">
      <c r="A725" s="53"/>
      <c r="B725" s="53"/>
      <c r="C725" s="53"/>
      <c r="E725" s="53"/>
      <c r="G725" s="591"/>
      <c r="O725" s="397"/>
      <c r="Q725" s="53"/>
      <c r="R725" s="53"/>
      <c r="S725" s="53"/>
      <c r="T725" s="53"/>
      <c r="U725" s="53"/>
      <c r="V725" s="53"/>
      <c r="W725" s="53"/>
      <c r="X725" s="53"/>
      <c r="Y725" s="53"/>
    </row>
    <row r="726" spans="1:25" ht="13.5" x14ac:dyDescent="0.25">
      <c r="A726" s="53"/>
      <c r="B726" s="53"/>
      <c r="C726" s="53"/>
      <c r="E726" s="53"/>
      <c r="G726" s="591"/>
      <c r="O726" s="397"/>
      <c r="Q726" s="53"/>
      <c r="R726" s="53"/>
      <c r="S726" s="53"/>
      <c r="T726" s="53"/>
      <c r="U726" s="53"/>
      <c r="V726" s="53"/>
      <c r="W726" s="53"/>
      <c r="X726" s="53"/>
      <c r="Y726" s="53"/>
    </row>
    <row r="727" spans="1:25" ht="13.5" x14ac:dyDescent="0.25">
      <c r="A727" s="53"/>
      <c r="B727" s="53"/>
      <c r="C727" s="53"/>
      <c r="E727" s="53"/>
      <c r="G727" s="591"/>
      <c r="O727" s="397"/>
      <c r="Q727" s="53"/>
      <c r="R727" s="53"/>
      <c r="S727" s="53"/>
      <c r="T727" s="53"/>
      <c r="U727" s="53"/>
      <c r="V727" s="53"/>
      <c r="W727" s="53"/>
      <c r="X727" s="53"/>
      <c r="Y727" s="53"/>
    </row>
    <row r="728" spans="1:25" ht="13.5" x14ac:dyDescent="0.25">
      <c r="A728" s="53"/>
      <c r="B728" s="53"/>
      <c r="C728" s="53"/>
      <c r="E728" s="53"/>
      <c r="G728" s="591"/>
      <c r="O728" s="397"/>
      <c r="Q728" s="53"/>
      <c r="R728" s="53"/>
      <c r="S728" s="53"/>
      <c r="T728" s="53"/>
      <c r="U728" s="53"/>
      <c r="V728" s="53"/>
      <c r="W728" s="53"/>
      <c r="X728" s="53"/>
      <c r="Y728" s="53"/>
    </row>
    <row r="729" spans="1:25" ht="13.5" x14ac:dyDescent="0.25">
      <c r="A729" s="53"/>
      <c r="B729" s="53"/>
      <c r="C729" s="53"/>
      <c r="E729" s="53"/>
      <c r="G729" s="591"/>
      <c r="O729" s="397"/>
      <c r="Q729" s="53"/>
      <c r="R729" s="53"/>
      <c r="S729" s="53"/>
      <c r="T729" s="53"/>
      <c r="U729" s="53"/>
      <c r="V729" s="53"/>
      <c r="W729" s="53"/>
      <c r="X729" s="53"/>
      <c r="Y729" s="53"/>
    </row>
    <row r="730" spans="1:25" ht="13.5" x14ac:dyDescent="0.25">
      <c r="A730" s="53"/>
      <c r="B730" s="53"/>
      <c r="C730" s="53"/>
      <c r="E730" s="53"/>
      <c r="G730" s="591"/>
      <c r="O730" s="397"/>
      <c r="Q730" s="53"/>
      <c r="R730" s="53"/>
      <c r="S730" s="53"/>
      <c r="T730" s="53"/>
      <c r="U730" s="53"/>
      <c r="V730" s="53"/>
      <c r="W730" s="53"/>
      <c r="X730" s="53"/>
      <c r="Y730" s="53"/>
    </row>
    <row r="731" spans="1:25" ht="13.5" x14ac:dyDescent="0.25">
      <c r="A731" s="53"/>
      <c r="B731" s="53"/>
      <c r="C731" s="53"/>
      <c r="E731" s="53"/>
      <c r="G731" s="591"/>
      <c r="O731" s="397"/>
      <c r="Q731" s="53"/>
      <c r="R731" s="53"/>
      <c r="S731" s="53"/>
      <c r="T731" s="53"/>
      <c r="U731" s="53"/>
      <c r="V731" s="53"/>
      <c r="W731" s="53"/>
      <c r="X731" s="53"/>
      <c r="Y731" s="53"/>
    </row>
    <row r="732" spans="1:25" ht="13.5" x14ac:dyDescent="0.25">
      <c r="A732" s="53"/>
      <c r="B732" s="53"/>
      <c r="C732" s="53"/>
      <c r="E732" s="53"/>
      <c r="G732" s="591"/>
      <c r="O732" s="397"/>
      <c r="Q732" s="53"/>
      <c r="R732" s="53"/>
      <c r="S732" s="53"/>
      <c r="T732" s="53"/>
      <c r="U732" s="53"/>
      <c r="V732" s="53"/>
      <c r="W732" s="53"/>
      <c r="X732" s="53"/>
      <c r="Y732" s="53"/>
    </row>
    <row r="733" spans="1:25" ht="13.5" x14ac:dyDescent="0.25">
      <c r="A733" s="53"/>
      <c r="B733" s="53"/>
      <c r="C733" s="53"/>
      <c r="E733" s="53"/>
      <c r="G733" s="591"/>
      <c r="O733" s="397"/>
      <c r="Q733" s="53"/>
      <c r="R733" s="53"/>
      <c r="S733" s="53"/>
      <c r="T733" s="53"/>
      <c r="U733" s="53"/>
      <c r="V733" s="53"/>
      <c r="W733" s="53"/>
      <c r="X733" s="53"/>
      <c r="Y733" s="53"/>
    </row>
    <row r="734" spans="1:25" ht="13.5" x14ac:dyDescent="0.25">
      <c r="A734" s="53"/>
      <c r="B734" s="53"/>
      <c r="C734" s="53"/>
      <c r="E734" s="53"/>
      <c r="G734" s="591"/>
      <c r="O734" s="397"/>
      <c r="Q734" s="53"/>
      <c r="R734" s="53"/>
      <c r="S734" s="53"/>
      <c r="T734" s="53"/>
      <c r="U734" s="53"/>
      <c r="V734" s="53"/>
      <c r="W734" s="53"/>
      <c r="X734" s="53"/>
      <c r="Y734" s="53"/>
    </row>
    <row r="735" spans="1:25" ht="13.5" x14ac:dyDescent="0.25">
      <c r="A735" s="53"/>
      <c r="B735" s="53"/>
      <c r="C735" s="53"/>
      <c r="E735" s="53"/>
      <c r="G735" s="591"/>
      <c r="O735" s="397"/>
      <c r="Q735" s="53"/>
      <c r="R735" s="53"/>
      <c r="S735" s="53"/>
      <c r="T735" s="53"/>
      <c r="U735" s="53"/>
      <c r="V735" s="53"/>
      <c r="W735" s="53"/>
      <c r="X735" s="53"/>
      <c r="Y735" s="53"/>
    </row>
    <row r="736" spans="1:25" ht="13.5" x14ac:dyDescent="0.25">
      <c r="A736" s="53"/>
      <c r="B736" s="53"/>
      <c r="C736" s="53"/>
      <c r="E736" s="53"/>
      <c r="G736" s="591"/>
      <c r="O736" s="397"/>
      <c r="Q736" s="53"/>
      <c r="R736" s="53"/>
      <c r="S736" s="53"/>
      <c r="T736" s="53"/>
      <c r="U736" s="53"/>
      <c r="V736" s="53"/>
      <c r="W736" s="53"/>
      <c r="X736" s="53"/>
      <c r="Y736" s="53"/>
    </row>
    <row r="737" spans="1:25" ht="13.5" x14ac:dyDescent="0.25">
      <c r="A737" s="53"/>
      <c r="B737" s="53"/>
      <c r="C737" s="53"/>
      <c r="E737" s="53"/>
      <c r="G737" s="591"/>
      <c r="O737" s="397"/>
      <c r="Q737" s="53"/>
      <c r="R737" s="53"/>
      <c r="S737" s="53"/>
      <c r="T737" s="53"/>
      <c r="U737" s="53"/>
      <c r="V737" s="53"/>
      <c r="W737" s="53"/>
      <c r="X737" s="53"/>
      <c r="Y737" s="53"/>
    </row>
    <row r="738" spans="1:25" ht="13.5" x14ac:dyDescent="0.25">
      <c r="A738" s="53"/>
      <c r="B738" s="53"/>
      <c r="C738" s="53"/>
      <c r="E738" s="53"/>
      <c r="G738" s="591"/>
      <c r="O738" s="397"/>
      <c r="Q738" s="53"/>
      <c r="R738" s="53"/>
      <c r="S738" s="53"/>
      <c r="T738" s="53"/>
      <c r="U738" s="53"/>
      <c r="V738" s="53"/>
      <c r="W738" s="53"/>
      <c r="X738" s="53"/>
      <c r="Y738" s="53"/>
    </row>
    <row r="739" spans="1:25" ht="13.5" x14ac:dyDescent="0.25">
      <c r="A739" s="53"/>
      <c r="B739" s="53"/>
      <c r="C739" s="53"/>
      <c r="E739" s="53"/>
      <c r="G739" s="591"/>
      <c r="O739" s="397"/>
      <c r="Q739" s="53"/>
      <c r="R739" s="53"/>
      <c r="S739" s="53"/>
      <c r="T739" s="53"/>
      <c r="U739" s="53"/>
      <c r="V739" s="53"/>
      <c r="W739" s="53"/>
      <c r="X739" s="53"/>
      <c r="Y739" s="53"/>
    </row>
    <row r="740" spans="1:25" ht="13.5" x14ac:dyDescent="0.25">
      <c r="A740" s="53"/>
      <c r="B740" s="53"/>
      <c r="C740" s="53"/>
      <c r="E740" s="53"/>
      <c r="G740" s="591"/>
      <c r="O740" s="397"/>
      <c r="Q740" s="53"/>
      <c r="R740" s="53"/>
      <c r="S740" s="53"/>
      <c r="T740" s="53"/>
      <c r="U740" s="53"/>
      <c r="V740" s="53"/>
      <c r="W740" s="53"/>
      <c r="X740" s="53"/>
      <c r="Y740" s="53"/>
    </row>
    <row r="741" spans="1:25" ht="13.5" x14ac:dyDescent="0.25">
      <c r="A741" s="53"/>
      <c r="B741" s="53"/>
      <c r="C741" s="53"/>
      <c r="E741" s="53"/>
      <c r="G741" s="591"/>
      <c r="O741" s="397"/>
      <c r="Q741" s="53"/>
      <c r="R741" s="53"/>
      <c r="S741" s="53"/>
      <c r="T741" s="53"/>
      <c r="U741" s="53"/>
      <c r="V741" s="53"/>
      <c r="W741" s="53"/>
      <c r="X741" s="53"/>
      <c r="Y741" s="53"/>
    </row>
    <row r="742" spans="1:25" ht="13.5" x14ac:dyDescent="0.25">
      <c r="A742" s="53"/>
      <c r="B742" s="53"/>
      <c r="C742" s="53"/>
      <c r="E742" s="53"/>
      <c r="G742" s="591"/>
      <c r="O742" s="397"/>
      <c r="Q742" s="53"/>
      <c r="R742" s="53"/>
      <c r="S742" s="53"/>
      <c r="T742" s="53"/>
      <c r="U742" s="53"/>
      <c r="V742" s="53"/>
      <c r="W742" s="53"/>
      <c r="X742" s="53"/>
      <c r="Y742" s="53"/>
    </row>
    <row r="743" spans="1:25" ht="13.5" x14ac:dyDescent="0.25">
      <c r="A743" s="53"/>
      <c r="B743" s="53"/>
      <c r="C743" s="53"/>
      <c r="E743" s="53"/>
      <c r="G743" s="591"/>
      <c r="O743" s="397"/>
      <c r="Q743" s="53"/>
      <c r="R743" s="53"/>
      <c r="S743" s="53"/>
      <c r="T743" s="53"/>
      <c r="U743" s="53"/>
      <c r="V743" s="53"/>
      <c r="W743" s="53"/>
      <c r="X743" s="53"/>
      <c r="Y743" s="53"/>
    </row>
    <row r="744" spans="1:25" ht="13.5" x14ac:dyDescent="0.25">
      <c r="A744" s="53"/>
      <c r="B744" s="53"/>
      <c r="C744" s="53"/>
      <c r="E744" s="53"/>
      <c r="G744" s="591"/>
      <c r="O744" s="397"/>
      <c r="Q744" s="53"/>
      <c r="R744" s="53"/>
      <c r="S744" s="53"/>
      <c r="T744" s="53"/>
      <c r="U744" s="53"/>
      <c r="V744" s="53"/>
      <c r="W744" s="53"/>
      <c r="X744" s="53"/>
      <c r="Y744" s="53"/>
    </row>
    <row r="745" spans="1:25" ht="13.5" x14ac:dyDescent="0.25">
      <c r="A745" s="53"/>
      <c r="B745" s="53"/>
      <c r="C745" s="53"/>
      <c r="E745" s="53"/>
      <c r="G745" s="591"/>
      <c r="O745" s="397"/>
      <c r="Q745" s="53"/>
      <c r="R745" s="53"/>
      <c r="S745" s="53"/>
      <c r="T745" s="53"/>
      <c r="U745" s="53"/>
      <c r="V745" s="53"/>
      <c r="W745" s="53"/>
      <c r="X745" s="53"/>
      <c r="Y745" s="53"/>
    </row>
    <row r="746" spans="1:25" ht="13.5" x14ac:dyDescent="0.25">
      <c r="A746" s="53"/>
      <c r="B746" s="53"/>
      <c r="C746" s="53"/>
      <c r="E746" s="53"/>
      <c r="G746" s="591"/>
      <c r="O746" s="397"/>
      <c r="Q746" s="53"/>
      <c r="R746" s="53"/>
      <c r="S746" s="53"/>
      <c r="T746" s="53"/>
      <c r="U746" s="53"/>
      <c r="V746" s="53"/>
      <c r="W746" s="53"/>
      <c r="X746" s="53"/>
      <c r="Y746" s="53"/>
    </row>
    <row r="747" spans="1:25" ht="13.5" x14ac:dyDescent="0.25">
      <c r="A747" s="53"/>
      <c r="B747" s="53"/>
      <c r="C747" s="53"/>
      <c r="E747" s="53"/>
      <c r="G747" s="591"/>
      <c r="O747" s="397"/>
      <c r="Q747" s="53"/>
      <c r="R747" s="53"/>
      <c r="S747" s="53"/>
      <c r="T747" s="53"/>
      <c r="U747" s="53"/>
      <c r="V747" s="53"/>
      <c r="W747" s="53"/>
      <c r="X747" s="53"/>
      <c r="Y747" s="53"/>
    </row>
    <row r="748" spans="1:25" ht="13.5" x14ac:dyDescent="0.25">
      <c r="A748" s="53"/>
      <c r="B748" s="53"/>
      <c r="C748" s="53"/>
      <c r="E748" s="53"/>
      <c r="G748" s="591"/>
      <c r="O748" s="397"/>
      <c r="Q748" s="53"/>
      <c r="R748" s="53"/>
      <c r="S748" s="53"/>
      <c r="T748" s="53"/>
      <c r="U748" s="53"/>
      <c r="V748" s="53"/>
      <c r="W748" s="53"/>
      <c r="X748" s="53"/>
      <c r="Y748" s="53"/>
    </row>
    <row r="749" spans="1:25" ht="13.5" x14ac:dyDescent="0.25">
      <c r="A749" s="53"/>
      <c r="B749" s="53"/>
      <c r="C749" s="53"/>
      <c r="E749" s="53"/>
      <c r="G749" s="591"/>
      <c r="O749" s="397"/>
      <c r="Q749" s="53"/>
      <c r="R749" s="53"/>
      <c r="S749" s="53"/>
      <c r="T749" s="53"/>
      <c r="U749" s="53"/>
      <c r="V749" s="53"/>
      <c r="W749" s="53"/>
      <c r="X749" s="53"/>
      <c r="Y749" s="53"/>
    </row>
    <row r="750" spans="1:25" ht="13.5" x14ac:dyDescent="0.25">
      <c r="A750" s="53"/>
      <c r="B750" s="53"/>
      <c r="C750" s="53"/>
      <c r="E750" s="53"/>
      <c r="G750" s="591"/>
      <c r="O750" s="397"/>
      <c r="Q750" s="53"/>
      <c r="R750" s="53"/>
      <c r="S750" s="53"/>
      <c r="T750" s="53"/>
      <c r="U750" s="53"/>
      <c r="V750" s="53"/>
      <c r="W750" s="53"/>
      <c r="X750" s="53"/>
      <c r="Y750" s="53"/>
    </row>
    <row r="751" spans="1:25" ht="13.5" x14ac:dyDescent="0.25">
      <c r="A751" s="53"/>
      <c r="B751" s="53"/>
      <c r="C751" s="53"/>
      <c r="E751" s="53"/>
      <c r="G751" s="591"/>
      <c r="O751" s="397"/>
      <c r="Q751" s="53"/>
      <c r="R751" s="53"/>
      <c r="S751" s="53"/>
      <c r="T751" s="53"/>
      <c r="U751" s="53"/>
      <c r="V751" s="53"/>
      <c r="W751" s="53"/>
      <c r="X751" s="53"/>
      <c r="Y751" s="53"/>
    </row>
    <row r="752" spans="1:25" ht="13.5" x14ac:dyDescent="0.25">
      <c r="A752" s="53"/>
      <c r="B752" s="53"/>
      <c r="C752" s="53"/>
      <c r="E752" s="53"/>
      <c r="G752" s="591"/>
      <c r="O752" s="397"/>
      <c r="Q752" s="53"/>
      <c r="R752" s="53"/>
      <c r="S752" s="53"/>
      <c r="T752" s="53"/>
      <c r="U752" s="53"/>
      <c r="V752" s="53"/>
      <c r="W752" s="53"/>
      <c r="X752" s="53"/>
      <c r="Y752" s="53"/>
    </row>
    <row r="753" spans="1:25" ht="13.5" x14ac:dyDescent="0.25">
      <c r="A753" s="53"/>
      <c r="B753" s="53"/>
      <c r="C753" s="53"/>
      <c r="E753" s="53"/>
      <c r="G753" s="591"/>
      <c r="O753" s="397"/>
      <c r="Q753" s="53"/>
      <c r="R753" s="53"/>
      <c r="S753" s="53"/>
      <c r="T753" s="53"/>
      <c r="U753" s="53"/>
      <c r="V753" s="53"/>
      <c r="W753" s="53"/>
      <c r="X753" s="53"/>
      <c r="Y753" s="53"/>
    </row>
    <row r="754" spans="1:25" ht="13.5" x14ac:dyDescent="0.25">
      <c r="A754" s="53"/>
      <c r="B754" s="53"/>
      <c r="C754" s="53"/>
      <c r="E754" s="53"/>
      <c r="G754" s="591"/>
      <c r="O754" s="397"/>
      <c r="Q754" s="53"/>
      <c r="R754" s="53"/>
      <c r="S754" s="53"/>
      <c r="T754" s="53"/>
      <c r="U754" s="53"/>
      <c r="V754" s="53"/>
      <c r="W754" s="53"/>
      <c r="X754" s="53"/>
      <c r="Y754" s="53"/>
    </row>
    <row r="755" spans="1:25" ht="13.5" x14ac:dyDescent="0.25">
      <c r="A755" s="53"/>
      <c r="B755" s="53"/>
      <c r="C755" s="53"/>
      <c r="E755" s="53"/>
      <c r="G755" s="591"/>
      <c r="O755" s="397"/>
      <c r="Q755" s="53"/>
      <c r="R755" s="53"/>
      <c r="S755" s="53"/>
      <c r="T755" s="53"/>
      <c r="U755" s="53"/>
      <c r="V755" s="53"/>
      <c r="W755" s="53"/>
      <c r="X755" s="53"/>
      <c r="Y755" s="53"/>
    </row>
    <row r="756" spans="1:25" ht="13.5" x14ac:dyDescent="0.25">
      <c r="A756" s="53"/>
      <c r="B756" s="53"/>
      <c r="C756" s="53"/>
      <c r="E756" s="53"/>
      <c r="G756" s="591"/>
      <c r="O756" s="397"/>
      <c r="Q756" s="53"/>
      <c r="R756" s="53"/>
      <c r="S756" s="53"/>
      <c r="T756" s="53"/>
      <c r="U756" s="53"/>
      <c r="V756" s="53"/>
      <c r="W756" s="53"/>
      <c r="X756" s="53"/>
      <c r="Y756" s="53"/>
    </row>
    <row r="757" spans="1:25" ht="13.5" x14ac:dyDescent="0.25">
      <c r="A757" s="53"/>
      <c r="B757" s="53"/>
      <c r="C757" s="53"/>
      <c r="E757" s="53"/>
      <c r="G757" s="591"/>
      <c r="O757" s="397"/>
      <c r="Q757" s="53"/>
      <c r="R757" s="53"/>
      <c r="S757" s="53"/>
      <c r="T757" s="53"/>
      <c r="U757" s="53"/>
      <c r="V757" s="53"/>
      <c r="W757" s="53"/>
      <c r="X757" s="53"/>
      <c r="Y757" s="53"/>
    </row>
    <row r="758" spans="1:25" ht="13.5" x14ac:dyDescent="0.25">
      <c r="A758" s="53"/>
      <c r="B758" s="53"/>
      <c r="C758" s="53"/>
      <c r="E758" s="53"/>
      <c r="G758" s="591"/>
      <c r="O758" s="397"/>
      <c r="Q758" s="53"/>
      <c r="R758" s="53"/>
      <c r="S758" s="53"/>
      <c r="T758" s="53"/>
      <c r="U758" s="53"/>
      <c r="V758" s="53"/>
      <c r="W758" s="53"/>
      <c r="X758" s="53"/>
      <c r="Y758" s="53"/>
    </row>
    <row r="759" spans="1:25" ht="13.5" x14ac:dyDescent="0.25">
      <c r="A759" s="53"/>
      <c r="B759" s="53"/>
      <c r="C759" s="53"/>
      <c r="E759" s="53"/>
      <c r="G759" s="591"/>
      <c r="O759" s="397"/>
      <c r="Q759" s="53"/>
      <c r="R759" s="53"/>
      <c r="S759" s="53"/>
      <c r="T759" s="53"/>
      <c r="U759" s="53"/>
      <c r="V759" s="53"/>
      <c r="W759" s="53"/>
      <c r="X759" s="53"/>
      <c r="Y759" s="53"/>
    </row>
    <row r="760" spans="1:25" ht="13.5" x14ac:dyDescent="0.25">
      <c r="A760" s="53"/>
      <c r="B760" s="53"/>
      <c r="C760" s="53"/>
      <c r="E760" s="53"/>
      <c r="G760" s="591"/>
      <c r="O760" s="397"/>
      <c r="Q760" s="53"/>
      <c r="R760" s="53"/>
      <c r="S760" s="53"/>
      <c r="T760" s="53"/>
      <c r="U760" s="53"/>
      <c r="V760" s="53"/>
      <c r="W760" s="53"/>
      <c r="X760" s="53"/>
      <c r="Y760" s="53"/>
    </row>
    <row r="761" spans="1:25" ht="13.5" x14ac:dyDescent="0.25">
      <c r="A761" s="53"/>
      <c r="B761" s="53"/>
      <c r="C761" s="53"/>
      <c r="E761" s="53"/>
      <c r="G761" s="591"/>
      <c r="O761" s="397"/>
      <c r="Q761" s="53"/>
      <c r="R761" s="53"/>
      <c r="S761" s="53"/>
      <c r="T761" s="53"/>
      <c r="U761" s="53"/>
      <c r="V761" s="53"/>
      <c r="W761" s="53"/>
      <c r="X761" s="53"/>
      <c r="Y761" s="53"/>
    </row>
    <row r="762" spans="1:25" ht="13.5" x14ac:dyDescent="0.25">
      <c r="A762" s="53"/>
      <c r="B762" s="53"/>
      <c r="C762" s="53"/>
      <c r="E762" s="53"/>
      <c r="G762" s="591"/>
      <c r="O762" s="397"/>
      <c r="Q762" s="53"/>
      <c r="R762" s="53"/>
      <c r="S762" s="53"/>
      <c r="T762" s="53"/>
      <c r="U762" s="53"/>
      <c r="V762" s="53"/>
      <c r="W762" s="53"/>
      <c r="X762" s="53"/>
      <c r="Y762" s="53"/>
    </row>
    <row r="763" spans="1:25" ht="13.5" x14ac:dyDescent="0.25">
      <c r="A763" s="53"/>
      <c r="B763" s="53"/>
      <c r="C763" s="53"/>
      <c r="E763" s="53"/>
      <c r="G763" s="591"/>
      <c r="O763" s="397"/>
      <c r="Q763" s="53"/>
      <c r="R763" s="53"/>
      <c r="S763" s="53"/>
      <c r="T763" s="53"/>
      <c r="U763" s="53"/>
      <c r="V763" s="53"/>
      <c r="W763" s="53"/>
      <c r="X763" s="53"/>
      <c r="Y763" s="53"/>
    </row>
    <row r="764" spans="1:25" ht="13.5" x14ac:dyDescent="0.25">
      <c r="A764" s="53"/>
      <c r="B764" s="53"/>
      <c r="C764" s="53"/>
      <c r="E764" s="53"/>
      <c r="G764" s="591"/>
      <c r="O764" s="397"/>
      <c r="Q764" s="53"/>
      <c r="R764" s="53"/>
      <c r="S764" s="53"/>
      <c r="T764" s="53"/>
      <c r="U764" s="53"/>
      <c r="V764" s="53"/>
      <c r="W764" s="53"/>
      <c r="X764" s="53"/>
      <c r="Y764" s="53"/>
    </row>
    <row r="765" spans="1:25" ht="13.5" x14ac:dyDescent="0.25">
      <c r="A765" s="53"/>
      <c r="B765" s="53"/>
      <c r="C765" s="53"/>
      <c r="E765" s="53"/>
      <c r="G765" s="591"/>
      <c r="O765" s="397"/>
      <c r="Q765" s="53"/>
      <c r="R765" s="53"/>
      <c r="S765" s="53"/>
      <c r="T765" s="53"/>
      <c r="U765" s="53"/>
      <c r="V765" s="53"/>
      <c r="W765" s="53"/>
      <c r="X765" s="53"/>
      <c r="Y765" s="53"/>
    </row>
    <row r="766" spans="1:25" ht="13.5" x14ac:dyDescent="0.25">
      <c r="A766" s="53"/>
      <c r="B766" s="53"/>
      <c r="C766" s="53"/>
      <c r="E766" s="53"/>
      <c r="G766" s="591"/>
      <c r="O766" s="397"/>
      <c r="Q766" s="53"/>
      <c r="R766" s="53"/>
      <c r="S766" s="53"/>
      <c r="T766" s="53"/>
      <c r="U766" s="53"/>
      <c r="V766" s="53"/>
      <c r="W766" s="53"/>
      <c r="X766" s="53"/>
      <c r="Y766" s="53"/>
    </row>
    <row r="767" spans="1:25" ht="13.5" x14ac:dyDescent="0.25">
      <c r="A767" s="53"/>
      <c r="B767" s="53"/>
      <c r="C767" s="53"/>
      <c r="E767" s="53"/>
      <c r="G767" s="591"/>
      <c r="O767" s="397"/>
      <c r="Q767" s="53"/>
      <c r="R767" s="53"/>
      <c r="S767" s="53"/>
      <c r="T767" s="53"/>
      <c r="U767" s="53"/>
      <c r="V767" s="53"/>
      <c r="W767" s="53"/>
      <c r="X767" s="53"/>
      <c r="Y767" s="53"/>
    </row>
    <row r="768" spans="1:25" ht="13.5" x14ac:dyDescent="0.25">
      <c r="A768" s="53"/>
      <c r="B768" s="53"/>
      <c r="C768" s="53"/>
      <c r="E768" s="53"/>
      <c r="G768" s="591"/>
      <c r="O768" s="397"/>
      <c r="Q768" s="53"/>
      <c r="R768" s="53"/>
      <c r="S768" s="53"/>
      <c r="T768" s="53"/>
      <c r="U768" s="53"/>
      <c r="V768" s="53"/>
      <c r="W768" s="53"/>
      <c r="X768" s="53"/>
      <c r="Y768" s="53"/>
    </row>
    <row r="769" spans="1:25" ht="13.5" x14ac:dyDescent="0.25">
      <c r="A769" s="53"/>
      <c r="B769" s="53"/>
      <c r="C769" s="53"/>
      <c r="E769" s="53"/>
      <c r="G769" s="591"/>
      <c r="O769" s="397"/>
      <c r="Q769" s="53"/>
      <c r="R769" s="53"/>
      <c r="S769" s="53"/>
      <c r="T769" s="53"/>
      <c r="U769" s="53"/>
      <c r="V769" s="53"/>
      <c r="W769" s="53"/>
      <c r="X769" s="53"/>
      <c r="Y769" s="53"/>
    </row>
    <row r="770" spans="1:25" ht="13.5" x14ac:dyDescent="0.25">
      <c r="A770" s="53"/>
      <c r="B770" s="53"/>
      <c r="C770" s="53"/>
      <c r="E770" s="53"/>
      <c r="G770" s="591"/>
      <c r="O770" s="397"/>
      <c r="Q770" s="53"/>
      <c r="R770" s="53"/>
      <c r="S770" s="53"/>
      <c r="T770" s="53"/>
      <c r="U770" s="53"/>
      <c r="V770" s="53"/>
      <c r="W770" s="53"/>
      <c r="X770" s="53"/>
      <c r="Y770" s="53"/>
    </row>
    <row r="771" spans="1:25" ht="13.5" x14ac:dyDescent="0.25">
      <c r="A771" s="53"/>
      <c r="B771" s="53"/>
      <c r="C771" s="53"/>
      <c r="E771" s="53"/>
      <c r="G771" s="591"/>
      <c r="O771" s="397"/>
      <c r="Q771" s="53"/>
      <c r="R771" s="53"/>
      <c r="S771" s="53"/>
      <c r="T771" s="53"/>
      <c r="U771" s="53"/>
      <c r="V771" s="53"/>
      <c r="W771" s="53"/>
      <c r="X771" s="53"/>
      <c r="Y771" s="53"/>
    </row>
    <row r="772" spans="1:25" ht="13.5" x14ac:dyDescent="0.25">
      <c r="A772" s="53"/>
      <c r="B772" s="53"/>
      <c r="C772" s="53"/>
      <c r="E772" s="53"/>
      <c r="G772" s="591"/>
      <c r="O772" s="397"/>
      <c r="Q772" s="53"/>
      <c r="R772" s="53"/>
      <c r="S772" s="53"/>
      <c r="T772" s="53"/>
      <c r="U772" s="53"/>
      <c r="V772" s="53"/>
      <c r="W772" s="53"/>
      <c r="X772" s="53"/>
      <c r="Y772" s="53"/>
    </row>
    <row r="773" spans="1:25" ht="13.5" x14ac:dyDescent="0.25">
      <c r="A773" s="53"/>
      <c r="B773" s="53"/>
      <c r="C773" s="53"/>
      <c r="E773" s="53"/>
      <c r="G773" s="591"/>
      <c r="O773" s="397"/>
      <c r="Q773" s="53"/>
      <c r="R773" s="53"/>
      <c r="S773" s="53"/>
      <c r="T773" s="53"/>
      <c r="U773" s="53"/>
      <c r="V773" s="53"/>
      <c r="W773" s="53"/>
      <c r="X773" s="53"/>
      <c r="Y773" s="53"/>
    </row>
    <row r="774" spans="1:25" ht="13.5" x14ac:dyDescent="0.25">
      <c r="A774" s="53"/>
      <c r="B774" s="53"/>
      <c r="C774" s="53"/>
      <c r="E774" s="53"/>
      <c r="G774" s="591"/>
      <c r="O774" s="397"/>
      <c r="Q774" s="53"/>
      <c r="R774" s="53"/>
      <c r="S774" s="53"/>
      <c r="T774" s="53"/>
      <c r="U774" s="53"/>
      <c r="V774" s="53"/>
      <c r="W774" s="53"/>
      <c r="X774" s="53"/>
      <c r="Y774" s="53"/>
    </row>
    <row r="775" spans="1:25" ht="13.5" x14ac:dyDescent="0.25">
      <c r="A775" s="53"/>
      <c r="B775" s="53"/>
      <c r="C775" s="53"/>
      <c r="E775" s="53"/>
      <c r="G775" s="591"/>
      <c r="O775" s="397"/>
      <c r="Q775" s="53"/>
      <c r="R775" s="53"/>
      <c r="S775" s="53"/>
      <c r="T775" s="53"/>
      <c r="U775" s="53"/>
      <c r="V775" s="53"/>
      <c r="W775" s="53"/>
      <c r="X775" s="53"/>
      <c r="Y775" s="53"/>
    </row>
    <row r="776" spans="1:25" ht="13.5" x14ac:dyDescent="0.25">
      <c r="A776" s="53"/>
      <c r="B776" s="53"/>
      <c r="C776" s="53"/>
      <c r="E776" s="53"/>
      <c r="G776" s="591"/>
      <c r="O776" s="397"/>
      <c r="Q776" s="53"/>
      <c r="R776" s="53"/>
      <c r="S776" s="53"/>
      <c r="T776" s="53"/>
      <c r="U776" s="53"/>
      <c r="V776" s="53"/>
      <c r="W776" s="53"/>
      <c r="X776" s="53"/>
      <c r="Y776" s="53"/>
    </row>
    <row r="777" spans="1:25" ht="13.5" x14ac:dyDescent="0.25">
      <c r="A777" s="53"/>
      <c r="B777" s="53"/>
      <c r="C777" s="53"/>
      <c r="E777" s="53"/>
      <c r="G777" s="591"/>
      <c r="O777" s="397"/>
      <c r="Q777" s="53"/>
      <c r="R777" s="53"/>
      <c r="S777" s="53"/>
      <c r="T777" s="53"/>
      <c r="U777" s="53"/>
      <c r="V777" s="53"/>
      <c r="W777" s="53"/>
      <c r="X777" s="53"/>
      <c r="Y777" s="53"/>
    </row>
    <row r="778" spans="1:25" ht="13.5" x14ac:dyDescent="0.25">
      <c r="A778" s="53"/>
      <c r="B778" s="53"/>
      <c r="C778" s="53"/>
      <c r="E778" s="53"/>
      <c r="G778" s="591"/>
      <c r="O778" s="397"/>
      <c r="Q778" s="53"/>
      <c r="R778" s="53"/>
      <c r="S778" s="53"/>
      <c r="T778" s="53"/>
      <c r="U778" s="53"/>
      <c r="V778" s="53"/>
      <c r="W778" s="53"/>
      <c r="X778" s="53"/>
      <c r="Y778" s="53"/>
    </row>
    <row r="779" spans="1:25" ht="13.5" x14ac:dyDescent="0.25">
      <c r="A779" s="53"/>
      <c r="B779" s="53"/>
      <c r="C779" s="53"/>
      <c r="E779" s="53"/>
      <c r="G779" s="591"/>
      <c r="O779" s="397"/>
      <c r="Q779" s="53"/>
      <c r="R779" s="53"/>
      <c r="S779" s="53"/>
      <c r="T779" s="53"/>
      <c r="U779" s="53"/>
      <c r="V779" s="53"/>
      <c r="W779" s="53"/>
      <c r="X779" s="53"/>
      <c r="Y779" s="53"/>
    </row>
    <row r="780" spans="1:25" ht="13.5" x14ac:dyDescent="0.25">
      <c r="A780" s="53"/>
      <c r="B780" s="53"/>
      <c r="C780" s="53"/>
      <c r="E780" s="53"/>
      <c r="G780" s="591"/>
      <c r="O780" s="397"/>
      <c r="Q780" s="53"/>
      <c r="R780" s="53"/>
      <c r="S780" s="53"/>
      <c r="T780" s="53"/>
      <c r="U780" s="53"/>
      <c r="V780" s="53"/>
      <c r="W780" s="53"/>
      <c r="X780" s="53"/>
      <c r="Y780" s="53"/>
    </row>
    <row r="781" spans="1:25" ht="13.5" x14ac:dyDescent="0.25">
      <c r="A781" s="53"/>
      <c r="B781" s="53"/>
      <c r="C781" s="53"/>
      <c r="E781" s="53"/>
      <c r="G781" s="591"/>
      <c r="O781" s="397"/>
      <c r="Q781" s="53"/>
      <c r="R781" s="53"/>
      <c r="S781" s="53"/>
      <c r="T781" s="53"/>
      <c r="U781" s="53"/>
      <c r="V781" s="53"/>
      <c r="W781" s="53"/>
      <c r="X781" s="53"/>
      <c r="Y781" s="53"/>
    </row>
    <row r="782" spans="1:25" ht="13.5" x14ac:dyDescent="0.25">
      <c r="A782" s="53"/>
      <c r="B782" s="53"/>
      <c r="C782" s="53"/>
      <c r="E782" s="53"/>
      <c r="G782" s="591"/>
      <c r="O782" s="397"/>
      <c r="Q782" s="53"/>
      <c r="R782" s="53"/>
      <c r="S782" s="53"/>
      <c r="T782" s="53"/>
      <c r="U782" s="53"/>
      <c r="V782" s="53"/>
      <c r="W782" s="53"/>
      <c r="X782" s="53"/>
      <c r="Y782" s="53"/>
    </row>
    <row r="783" spans="1:25" ht="13.5" x14ac:dyDescent="0.25">
      <c r="A783" s="53"/>
      <c r="B783" s="53"/>
      <c r="C783" s="53"/>
      <c r="E783" s="53"/>
      <c r="G783" s="591"/>
      <c r="O783" s="397"/>
      <c r="Q783" s="53"/>
      <c r="R783" s="53"/>
      <c r="S783" s="53"/>
      <c r="T783" s="53"/>
      <c r="U783" s="53"/>
      <c r="V783" s="53"/>
      <c r="W783" s="53"/>
      <c r="X783" s="53"/>
      <c r="Y783" s="53"/>
    </row>
    <row r="784" spans="1:25" ht="13.5" x14ac:dyDescent="0.25">
      <c r="A784" s="53"/>
      <c r="B784" s="53"/>
      <c r="C784" s="53"/>
      <c r="E784" s="53"/>
      <c r="G784" s="591"/>
      <c r="O784" s="397"/>
      <c r="Q784" s="53"/>
      <c r="R784" s="53"/>
      <c r="S784" s="53"/>
      <c r="T784" s="53"/>
      <c r="U784" s="53"/>
      <c r="V784" s="53"/>
      <c r="W784" s="53"/>
      <c r="X784" s="53"/>
      <c r="Y784" s="53"/>
    </row>
    <row r="785" spans="1:25" ht="13.5" x14ac:dyDescent="0.25">
      <c r="A785" s="53"/>
      <c r="B785" s="53"/>
      <c r="C785" s="53"/>
      <c r="E785" s="53"/>
      <c r="G785" s="591"/>
      <c r="O785" s="397"/>
      <c r="Q785" s="53"/>
      <c r="R785" s="53"/>
      <c r="S785" s="53"/>
      <c r="T785" s="53"/>
      <c r="U785" s="53"/>
      <c r="V785" s="53"/>
      <c r="W785" s="53"/>
      <c r="X785" s="53"/>
      <c r="Y785" s="53"/>
    </row>
    <row r="786" spans="1:25" ht="13.5" x14ac:dyDescent="0.25">
      <c r="A786" s="53"/>
      <c r="B786" s="53"/>
      <c r="C786" s="53"/>
      <c r="E786" s="53"/>
      <c r="G786" s="591"/>
      <c r="O786" s="397"/>
      <c r="Q786" s="53"/>
      <c r="R786" s="53"/>
      <c r="S786" s="53"/>
      <c r="T786" s="53"/>
      <c r="U786" s="53"/>
      <c r="V786" s="53"/>
      <c r="W786" s="53"/>
      <c r="X786" s="53"/>
      <c r="Y786" s="53"/>
    </row>
    <row r="787" spans="1:25" ht="13.5" x14ac:dyDescent="0.25">
      <c r="A787" s="53"/>
      <c r="B787" s="53"/>
      <c r="C787" s="53"/>
      <c r="E787" s="53"/>
      <c r="G787" s="591"/>
      <c r="O787" s="397"/>
      <c r="Q787" s="53"/>
      <c r="R787" s="53"/>
      <c r="S787" s="53"/>
      <c r="T787" s="53"/>
      <c r="U787" s="53"/>
      <c r="V787" s="53"/>
      <c r="W787" s="53"/>
      <c r="X787" s="53"/>
      <c r="Y787" s="53"/>
    </row>
    <row r="788" spans="1:25" ht="13.5" x14ac:dyDescent="0.25">
      <c r="A788" s="53"/>
      <c r="B788" s="53"/>
      <c r="C788" s="53"/>
      <c r="E788" s="53"/>
      <c r="G788" s="591"/>
      <c r="O788" s="397"/>
      <c r="Q788" s="53"/>
      <c r="R788" s="53"/>
      <c r="S788" s="53"/>
      <c r="T788" s="53"/>
      <c r="U788" s="53"/>
      <c r="V788" s="53"/>
      <c r="W788" s="53"/>
      <c r="X788" s="53"/>
      <c r="Y788" s="53"/>
    </row>
    <row r="789" spans="1:25" ht="13.5" x14ac:dyDescent="0.25">
      <c r="A789" s="53"/>
      <c r="B789" s="53"/>
      <c r="C789" s="53"/>
      <c r="E789" s="53"/>
      <c r="G789" s="591"/>
      <c r="O789" s="397"/>
      <c r="Q789" s="53"/>
      <c r="R789" s="53"/>
      <c r="S789" s="53"/>
      <c r="T789" s="53"/>
      <c r="U789" s="53"/>
      <c r="V789" s="53"/>
      <c r="W789" s="53"/>
      <c r="X789" s="53"/>
      <c r="Y789" s="53"/>
    </row>
    <row r="790" spans="1:25" ht="13.5" x14ac:dyDescent="0.25">
      <c r="A790" s="53"/>
      <c r="B790" s="53"/>
      <c r="C790" s="53"/>
      <c r="E790" s="53"/>
      <c r="G790" s="591"/>
      <c r="O790" s="397"/>
      <c r="Q790" s="53"/>
      <c r="R790" s="53"/>
      <c r="S790" s="53"/>
      <c r="T790" s="53"/>
      <c r="U790" s="53"/>
      <c r="V790" s="53"/>
      <c r="W790" s="53"/>
      <c r="X790" s="53"/>
      <c r="Y790" s="53"/>
    </row>
    <row r="791" spans="1:25" ht="13.5" x14ac:dyDescent="0.25">
      <c r="A791" s="53"/>
      <c r="B791" s="53"/>
      <c r="C791" s="53"/>
      <c r="E791" s="53"/>
      <c r="G791" s="591"/>
      <c r="O791" s="397"/>
      <c r="Q791" s="53"/>
      <c r="R791" s="53"/>
      <c r="S791" s="53"/>
      <c r="T791" s="53"/>
      <c r="U791" s="53"/>
      <c r="V791" s="53"/>
      <c r="W791" s="53"/>
      <c r="X791" s="53"/>
      <c r="Y791" s="53"/>
    </row>
    <row r="792" spans="1:25" ht="13.5" x14ac:dyDescent="0.25">
      <c r="A792" s="53"/>
      <c r="B792" s="53"/>
      <c r="C792" s="53"/>
      <c r="E792" s="53"/>
      <c r="G792" s="591"/>
      <c r="O792" s="397"/>
      <c r="Q792" s="53"/>
      <c r="R792" s="53"/>
      <c r="S792" s="53"/>
      <c r="T792" s="53"/>
      <c r="U792" s="53"/>
      <c r="V792" s="53"/>
      <c r="W792" s="53"/>
      <c r="X792" s="53"/>
      <c r="Y792" s="53"/>
    </row>
    <row r="793" spans="1:25" ht="13.5" x14ac:dyDescent="0.25">
      <c r="A793" s="53"/>
      <c r="B793" s="53"/>
      <c r="C793" s="53"/>
      <c r="E793" s="53"/>
      <c r="G793" s="591"/>
      <c r="O793" s="397"/>
      <c r="Q793" s="53"/>
      <c r="R793" s="53"/>
      <c r="S793" s="53"/>
      <c r="T793" s="53"/>
      <c r="U793" s="53"/>
      <c r="V793" s="53"/>
      <c r="W793" s="53"/>
      <c r="X793" s="53"/>
      <c r="Y793" s="53"/>
    </row>
    <row r="794" spans="1:25" ht="13.5" x14ac:dyDescent="0.25">
      <c r="A794" s="53"/>
      <c r="B794" s="53"/>
      <c r="C794" s="53"/>
      <c r="E794" s="53"/>
      <c r="G794" s="591"/>
      <c r="O794" s="397"/>
      <c r="Q794" s="53"/>
      <c r="R794" s="53"/>
      <c r="S794" s="53"/>
      <c r="T794" s="53"/>
      <c r="U794" s="53"/>
      <c r="V794" s="53"/>
      <c r="W794" s="53"/>
      <c r="X794" s="53"/>
      <c r="Y794" s="53"/>
    </row>
    <row r="795" spans="1:25" ht="13.5" x14ac:dyDescent="0.25">
      <c r="A795" s="53"/>
      <c r="B795" s="53"/>
      <c r="C795" s="53"/>
      <c r="E795" s="53"/>
      <c r="G795" s="591"/>
      <c r="O795" s="397"/>
      <c r="Q795" s="53"/>
      <c r="R795" s="53"/>
      <c r="S795" s="53"/>
      <c r="T795" s="53"/>
      <c r="U795" s="53"/>
      <c r="V795" s="53"/>
      <c r="W795" s="53"/>
      <c r="X795" s="53"/>
      <c r="Y795" s="53"/>
    </row>
    <row r="796" spans="1:25" ht="13.5" x14ac:dyDescent="0.25">
      <c r="A796" s="53"/>
      <c r="B796" s="53"/>
      <c r="C796" s="53"/>
      <c r="E796" s="53"/>
      <c r="G796" s="591"/>
      <c r="O796" s="397"/>
      <c r="Q796" s="53"/>
      <c r="R796" s="53"/>
      <c r="S796" s="53"/>
      <c r="T796" s="53"/>
      <c r="U796" s="53"/>
      <c r="V796" s="53"/>
      <c r="W796" s="53"/>
      <c r="X796" s="53"/>
      <c r="Y796" s="53"/>
    </row>
    <row r="797" spans="1:25" ht="13.5" x14ac:dyDescent="0.25">
      <c r="A797" s="53"/>
      <c r="B797" s="53"/>
      <c r="C797" s="53"/>
      <c r="E797" s="53"/>
      <c r="G797" s="591"/>
      <c r="O797" s="397"/>
      <c r="Q797" s="53"/>
      <c r="R797" s="53"/>
      <c r="S797" s="53"/>
      <c r="T797" s="53"/>
      <c r="U797" s="53"/>
      <c r="V797" s="53"/>
      <c r="W797" s="53"/>
      <c r="X797" s="53"/>
      <c r="Y797" s="53"/>
    </row>
    <row r="798" spans="1:25" ht="13.5" x14ac:dyDescent="0.25">
      <c r="A798" s="53"/>
      <c r="B798" s="53"/>
      <c r="C798" s="53"/>
      <c r="E798" s="53"/>
      <c r="G798" s="591"/>
      <c r="O798" s="397"/>
      <c r="Q798" s="53"/>
      <c r="R798" s="53"/>
      <c r="S798" s="53"/>
      <c r="T798" s="53"/>
      <c r="U798" s="53"/>
      <c r="V798" s="53"/>
      <c r="W798" s="53"/>
      <c r="X798" s="53"/>
      <c r="Y798" s="53"/>
    </row>
    <row r="799" spans="1:25" ht="13.5" x14ac:dyDescent="0.25">
      <c r="A799" s="53"/>
      <c r="B799" s="53"/>
      <c r="C799" s="53"/>
      <c r="E799" s="53"/>
      <c r="G799" s="591"/>
      <c r="O799" s="397"/>
      <c r="Q799" s="53"/>
      <c r="R799" s="53"/>
      <c r="S799" s="53"/>
      <c r="T799" s="53"/>
      <c r="U799" s="53"/>
      <c r="V799" s="53"/>
      <c r="W799" s="53"/>
      <c r="X799" s="53"/>
      <c r="Y799" s="53"/>
    </row>
    <row r="800" spans="1:25" ht="13.5" x14ac:dyDescent="0.25">
      <c r="A800" s="53"/>
      <c r="B800" s="53"/>
      <c r="C800" s="53"/>
      <c r="E800" s="53"/>
      <c r="G800" s="591"/>
      <c r="O800" s="397"/>
      <c r="Q800" s="53"/>
      <c r="R800" s="53"/>
      <c r="S800" s="53"/>
      <c r="T800" s="53"/>
      <c r="U800" s="53"/>
      <c r="V800" s="53"/>
      <c r="W800" s="53"/>
      <c r="X800" s="53"/>
      <c r="Y800" s="53"/>
    </row>
    <row r="801" spans="1:25" ht="13.5" x14ac:dyDescent="0.25">
      <c r="A801" s="53"/>
      <c r="B801" s="53"/>
      <c r="C801" s="53"/>
      <c r="E801" s="53"/>
      <c r="G801" s="591"/>
      <c r="O801" s="397"/>
      <c r="Q801" s="53"/>
      <c r="R801" s="53"/>
      <c r="S801" s="53"/>
      <c r="T801" s="53"/>
      <c r="U801" s="53"/>
      <c r="V801" s="53"/>
      <c r="W801" s="53"/>
      <c r="X801" s="53"/>
      <c r="Y801" s="53"/>
    </row>
    <row r="802" spans="1:25" ht="13.5" x14ac:dyDescent="0.25">
      <c r="A802" s="53"/>
      <c r="B802" s="53"/>
      <c r="C802" s="53"/>
      <c r="E802" s="53"/>
      <c r="G802" s="591"/>
      <c r="O802" s="397"/>
      <c r="Q802" s="53"/>
      <c r="R802" s="53"/>
      <c r="S802" s="53"/>
      <c r="T802" s="53"/>
      <c r="U802" s="53"/>
      <c r="V802" s="53"/>
      <c r="W802" s="53"/>
      <c r="X802" s="53"/>
      <c r="Y802" s="53"/>
    </row>
    <row r="803" spans="1:25" ht="13.5" x14ac:dyDescent="0.25">
      <c r="A803" s="53"/>
      <c r="B803" s="53"/>
      <c r="C803" s="53"/>
      <c r="E803" s="53"/>
      <c r="G803" s="591"/>
      <c r="O803" s="397"/>
      <c r="Q803" s="53"/>
      <c r="R803" s="53"/>
      <c r="S803" s="53"/>
      <c r="T803" s="53"/>
      <c r="U803" s="53"/>
      <c r="V803" s="53"/>
      <c r="W803" s="53"/>
      <c r="X803" s="53"/>
      <c r="Y803" s="53"/>
    </row>
    <row r="804" spans="1:25" ht="13.5" x14ac:dyDescent="0.25">
      <c r="A804" s="53"/>
      <c r="B804" s="53"/>
      <c r="C804" s="53"/>
      <c r="E804" s="53"/>
      <c r="G804" s="591"/>
      <c r="O804" s="397"/>
      <c r="Q804" s="53"/>
      <c r="R804" s="53"/>
      <c r="S804" s="53"/>
      <c r="T804" s="53"/>
      <c r="U804" s="53"/>
      <c r="V804" s="53"/>
      <c r="W804" s="53"/>
      <c r="X804" s="53"/>
      <c r="Y804" s="53"/>
    </row>
    <row r="805" spans="1:25" ht="13.5" x14ac:dyDescent="0.25">
      <c r="A805" s="53"/>
      <c r="B805" s="53"/>
      <c r="C805" s="53"/>
      <c r="E805" s="53"/>
      <c r="G805" s="591"/>
      <c r="O805" s="397"/>
      <c r="Q805" s="53"/>
      <c r="R805" s="53"/>
      <c r="S805" s="53"/>
      <c r="T805" s="53"/>
      <c r="U805" s="53"/>
      <c r="V805" s="53"/>
      <c r="W805" s="53"/>
      <c r="X805" s="53"/>
      <c r="Y805" s="53"/>
    </row>
    <row r="806" spans="1:25" ht="13.5" x14ac:dyDescent="0.25">
      <c r="A806" s="53"/>
      <c r="B806" s="53"/>
      <c r="C806" s="53"/>
      <c r="E806" s="53"/>
      <c r="G806" s="591"/>
      <c r="O806" s="397"/>
      <c r="Q806" s="53"/>
      <c r="R806" s="53"/>
      <c r="S806" s="53"/>
      <c r="T806" s="53"/>
      <c r="U806" s="53"/>
      <c r="V806" s="53"/>
      <c r="W806" s="53"/>
      <c r="X806" s="53"/>
      <c r="Y806" s="53"/>
    </row>
    <row r="807" spans="1:25" ht="13.5" x14ac:dyDescent="0.25">
      <c r="A807" s="53"/>
      <c r="B807" s="53"/>
      <c r="C807" s="53"/>
      <c r="E807" s="53"/>
      <c r="G807" s="591"/>
      <c r="O807" s="397"/>
      <c r="Q807" s="53"/>
      <c r="R807" s="53"/>
      <c r="S807" s="53"/>
      <c r="T807" s="53"/>
      <c r="U807" s="53"/>
      <c r="V807" s="53"/>
      <c r="W807" s="53"/>
      <c r="X807" s="53"/>
      <c r="Y807" s="53"/>
    </row>
    <row r="808" spans="1:25" ht="13.5" x14ac:dyDescent="0.25">
      <c r="A808" s="53"/>
      <c r="B808" s="53"/>
      <c r="C808" s="53"/>
      <c r="E808" s="53"/>
      <c r="G808" s="591"/>
      <c r="O808" s="397"/>
      <c r="Q808" s="53"/>
      <c r="R808" s="53"/>
      <c r="S808" s="53"/>
      <c r="T808" s="53"/>
      <c r="U808" s="53"/>
      <c r="V808" s="53"/>
      <c r="W808" s="53"/>
      <c r="X808" s="53"/>
      <c r="Y808" s="53"/>
    </row>
    <row r="809" spans="1:25" ht="13.5" x14ac:dyDescent="0.25">
      <c r="A809" s="53"/>
      <c r="B809" s="53"/>
      <c r="C809" s="53"/>
      <c r="E809" s="53"/>
      <c r="G809" s="591"/>
      <c r="O809" s="397"/>
      <c r="Q809" s="53"/>
      <c r="R809" s="53"/>
      <c r="S809" s="53"/>
      <c r="T809" s="53"/>
      <c r="U809" s="53"/>
      <c r="V809" s="53"/>
      <c r="W809" s="53"/>
      <c r="X809" s="53"/>
      <c r="Y809" s="53"/>
    </row>
    <row r="810" spans="1:25" ht="13.5" x14ac:dyDescent="0.25">
      <c r="A810" s="53"/>
      <c r="B810" s="53"/>
      <c r="C810" s="53"/>
      <c r="E810" s="53"/>
      <c r="G810" s="591"/>
      <c r="O810" s="397"/>
      <c r="Q810" s="53"/>
      <c r="R810" s="53"/>
      <c r="S810" s="53"/>
      <c r="T810" s="53"/>
      <c r="U810" s="53"/>
      <c r="V810" s="53"/>
      <c r="W810" s="53"/>
      <c r="X810" s="53"/>
      <c r="Y810" s="53"/>
    </row>
    <row r="811" spans="1:25" ht="13.5" x14ac:dyDescent="0.25">
      <c r="A811" s="53"/>
      <c r="B811" s="53"/>
      <c r="C811" s="53"/>
      <c r="E811" s="53"/>
      <c r="G811" s="591"/>
      <c r="O811" s="397"/>
      <c r="Q811" s="53"/>
      <c r="R811" s="53"/>
      <c r="S811" s="53"/>
      <c r="T811" s="53"/>
      <c r="U811" s="53"/>
      <c r="V811" s="53"/>
      <c r="W811" s="53"/>
      <c r="X811" s="53"/>
      <c r="Y811" s="53"/>
    </row>
    <row r="812" spans="1:25" ht="13.5" x14ac:dyDescent="0.25">
      <c r="A812" s="53"/>
      <c r="B812" s="53"/>
      <c r="C812" s="53"/>
      <c r="E812" s="53"/>
      <c r="G812" s="591"/>
      <c r="O812" s="397"/>
      <c r="Q812" s="53"/>
      <c r="R812" s="53"/>
      <c r="S812" s="53"/>
      <c r="T812" s="53"/>
      <c r="U812" s="53"/>
      <c r="V812" s="53"/>
      <c r="W812" s="53"/>
      <c r="X812" s="53"/>
      <c r="Y812" s="53"/>
    </row>
    <row r="813" spans="1:25" ht="13.5" x14ac:dyDescent="0.25">
      <c r="A813" s="53"/>
      <c r="B813" s="53"/>
      <c r="C813" s="53"/>
      <c r="E813" s="53"/>
      <c r="G813" s="591"/>
      <c r="O813" s="397"/>
      <c r="Q813" s="53"/>
      <c r="R813" s="53"/>
      <c r="S813" s="53"/>
      <c r="T813" s="53"/>
      <c r="U813" s="53"/>
      <c r="V813" s="53"/>
      <c r="W813" s="53"/>
      <c r="X813" s="53"/>
      <c r="Y813" s="53"/>
    </row>
    <row r="814" spans="1:25" ht="13.5" x14ac:dyDescent="0.25">
      <c r="A814" s="53"/>
      <c r="B814" s="53"/>
      <c r="C814" s="53"/>
      <c r="E814" s="53"/>
      <c r="G814" s="591"/>
      <c r="O814" s="397"/>
      <c r="Q814" s="53"/>
      <c r="R814" s="53"/>
      <c r="S814" s="53"/>
      <c r="T814" s="53"/>
      <c r="U814" s="53"/>
      <c r="V814" s="53"/>
      <c r="W814" s="53"/>
      <c r="X814" s="53"/>
      <c r="Y814" s="53"/>
    </row>
    <row r="815" spans="1:25" ht="13.5" x14ac:dyDescent="0.25">
      <c r="A815" s="53"/>
      <c r="B815" s="53"/>
      <c r="C815" s="53"/>
      <c r="E815" s="53"/>
      <c r="G815" s="591"/>
      <c r="O815" s="397"/>
      <c r="Q815" s="53"/>
      <c r="R815" s="53"/>
      <c r="S815" s="53"/>
      <c r="T815" s="53"/>
      <c r="U815" s="53"/>
      <c r="V815" s="53"/>
      <c r="W815" s="53"/>
      <c r="X815" s="53"/>
      <c r="Y815" s="53"/>
    </row>
    <row r="816" spans="1:25" ht="13.5" x14ac:dyDescent="0.25">
      <c r="A816" s="53"/>
      <c r="B816" s="53"/>
      <c r="C816" s="53"/>
      <c r="E816" s="53"/>
      <c r="G816" s="591"/>
      <c r="O816" s="397"/>
      <c r="Q816" s="53"/>
      <c r="R816" s="53"/>
      <c r="S816" s="53"/>
      <c r="T816" s="53"/>
      <c r="U816" s="53"/>
      <c r="V816" s="53"/>
      <c r="W816" s="53"/>
      <c r="X816" s="53"/>
      <c r="Y816" s="53"/>
    </row>
    <row r="817" spans="1:25" ht="13.5" x14ac:dyDescent="0.25">
      <c r="A817" s="53"/>
      <c r="B817" s="53"/>
      <c r="C817" s="53"/>
      <c r="E817" s="53"/>
      <c r="G817" s="591"/>
      <c r="O817" s="397"/>
      <c r="Q817" s="53"/>
      <c r="R817" s="53"/>
      <c r="S817" s="53"/>
      <c r="T817" s="53"/>
      <c r="U817" s="53"/>
      <c r="V817" s="53"/>
      <c r="W817" s="53"/>
      <c r="X817" s="53"/>
      <c r="Y817" s="53"/>
    </row>
    <row r="818" spans="1:25" ht="13.5" x14ac:dyDescent="0.25">
      <c r="A818" s="53"/>
      <c r="B818" s="53"/>
      <c r="C818" s="53"/>
      <c r="E818" s="53"/>
      <c r="G818" s="591"/>
      <c r="O818" s="397"/>
      <c r="Q818" s="53"/>
      <c r="R818" s="53"/>
      <c r="S818" s="53"/>
      <c r="T818" s="53"/>
      <c r="U818" s="53"/>
      <c r="V818" s="53"/>
      <c r="W818" s="53"/>
      <c r="X818" s="53"/>
      <c r="Y818" s="53"/>
    </row>
    <row r="819" spans="1:25" ht="13.5" x14ac:dyDescent="0.25">
      <c r="A819" s="53"/>
      <c r="B819" s="53"/>
      <c r="C819" s="53"/>
      <c r="E819" s="53"/>
      <c r="G819" s="591"/>
      <c r="O819" s="397"/>
      <c r="Q819" s="53"/>
      <c r="R819" s="53"/>
      <c r="S819" s="53"/>
      <c r="T819" s="53"/>
      <c r="U819" s="53"/>
      <c r="V819" s="53"/>
      <c r="W819" s="53"/>
      <c r="X819" s="53"/>
      <c r="Y819" s="53"/>
    </row>
    <row r="820" spans="1:25" ht="13.5" x14ac:dyDescent="0.25">
      <c r="A820" s="53"/>
      <c r="B820" s="53"/>
      <c r="C820" s="53"/>
      <c r="E820" s="53"/>
      <c r="G820" s="591"/>
      <c r="O820" s="397"/>
      <c r="Q820" s="53"/>
      <c r="R820" s="53"/>
      <c r="S820" s="53"/>
      <c r="T820" s="53"/>
      <c r="U820" s="53"/>
      <c r="V820" s="53"/>
      <c r="W820" s="53"/>
      <c r="X820" s="53"/>
      <c r="Y820" s="53"/>
    </row>
    <row r="821" spans="1:25" ht="13.5" x14ac:dyDescent="0.25">
      <c r="A821" s="53"/>
      <c r="B821" s="53"/>
      <c r="C821" s="53"/>
      <c r="E821" s="53"/>
      <c r="G821" s="591"/>
      <c r="O821" s="397"/>
      <c r="Q821" s="53"/>
      <c r="R821" s="53"/>
      <c r="S821" s="53"/>
      <c r="T821" s="53"/>
      <c r="U821" s="53"/>
      <c r="V821" s="53"/>
      <c r="W821" s="53"/>
      <c r="X821" s="53"/>
      <c r="Y821" s="53"/>
    </row>
    <row r="822" spans="1:25" ht="13.5" x14ac:dyDescent="0.25">
      <c r="A822" s="53"/>
      <c r="B822" s="53"/>
      <c r="C822" s="53"/>
      <c r="E822" s="53"/>
      <c r="G822" s="591"/>
      <c r="O822" s="397"/>
      <c r="Q822" s="53"/>
      <c r="R822" s="53"/>
      <c r="S822" s="53"/>
      <c r="T822" s="53"/>
      <c r="U822" s="53"/>
      <c r="V822" s="53"/>
      <c r="W822" s="53"/>
      <c r="X822" s="53"/>
      <c r="Y822" s="53"/>
    </row>
    <row r="823" spans="1:25" ht="13.5" x14ac:dyDescent="0.25">
      <c r="A823" s="53"/>
      <c r="B823" s="53"/>
      <c r="C823" s="53"/>
      <c r="E823" s="53"/>
      <c r="G823" s="591"/>
      <c r="O823" s="397"/>
      <c r="Q823" s="53"/>
      <c r="R823" s="53"/>
      <c r="S823" s="53"/>
      <c r="T823" s="53"/>
      <c r="U823" s="53"/>
      <c r="V823" s="53"/>
      <c r="W823" s="53"/>
      <c r="X823" s="53"/>
      <c r="Y823" s="53"/>
    </row>
    <row r="824" spans="1:25" ht="13.5" x14ac:dyDescent="0.25">
      <c r="A824" s="53"/>
      <c r="B824" s="53"/>
      <c r="C824" s="53"/>
      <c r="E824" s="53"/>
      <c r="G824" s="591"/>
      <c r="O824" s="397"/>
      <c r="Q824" s="53"/>
      <c r="R824" s="53"/>
      <c r="S824" s="53"/>
      <c r="T824" s="53"/>
      <c r="U824" s="53"/>
      <c r="V824" s="53"/>
      <c r="W824" s="53"/>
      <c r="X824" s="53"/>
      <c r="Y824" s="53"/>
    </row>
    <row r="825" spans="1:25" ht="13.5" x14ac:dyDescent="0.25">
      <c r="A825" s="53"/>
      <c r="B825" s="53"/>
      <c r="C825" s="53"/>
      <c r="E825" s="53"/>
      <c r="G825" s="591"/>
      <c r="O825" s="397"/>
      <c r="Q825" s="53"/>
      <c r="R825" s="53"/>
      <c r="S825" s="53"/>
      <c r="T825" s="53"/>
      <c r="U825" s="53"/>
      <c r="V825" s="53"/>
      <c r="W825" s="53"/>
      <c r="X825" s="53"/>
      <c r="Y825" s="53"/>
    </row>
    <row r="826" spans="1:25" ht="13.5" x14ac:dyDescent="0.25">
      <c r="A826" s="53"/>
      <c r="B826" s="53"/>
      <c r="C826" s="53"/>
      <c r="E826" s="53"/>
      <c r="G826" s="591"/>
      <c r="O826" s="397"/>
      <c r="Q826" s="53"/>
      <c r="R826" s="53"/>
      <c r="S826" s="53"/>
      <c r="T826" s="53"/>
      <c r="U826" s="53"/>
      <c r="V826" s="53"/>
      <c r="W826" s="53"/>
      <c r="X826" s="53"/>
      <c r="Y826" s="53"/>
    </row>
    <row r="827" spans="1:25" ht="13.5" x14ac:dyDescent="0.25">
      <c r="A827" s="53"/>
      <c r="B827" s="53"/>
      <c r="C827" s="53"/>
      <c r="E827" s="53"/>
      <c r="G827" s="591"/>
      <c r="O827" s="397"/>
      <c r="Q827" s="53"/>
      <c r="R827" s="53"/>
      <c r="S827" s="53"/>
      <c r="T827" s="53"/>
      <c r="U827" s="53"/>
      <c r="V827" s="53"/>
      <c r="W827" s="53"/>
      <c r="X827" s="53"/>
      <c r="Y827" s="53"/>
    </row>
    <row r="828" spans="1:25" ht="13.5" x14ac:dyDescent="0.25">
      <c r="A828" s="53"/>
      <c r="B828" s="53"/>
      <c r="C828" s="53"/>
      <c r="E828" s="53"/>
      <c r="G828" s="591"/>
      <c r="O828" s="397"/>
      <c r="Q828" s="53"/>
      <c r="R828" s="53"/>
      <c r="S828" s="53"/>
      <c r="T828" s="53"/>
      <c r="U828" s="53"/>
      <c r="V828" s="53"/>
      <c r="W828" s="53"/>
      <c r="X828" s="53"/>
      <c r="Y828" s="53"/>
    </row>
    <row r="829" spans="1:25" ht="13.5" x14ac:dyDescent="0.25">
      <c r="A829" s="53"/>
      <c r="B829" s="53"/>
      <c r="C829" s="53"/>
      <c r="E829" s="53"/>
      <c r="G829" s="591"/>
      <c r="O829" s="397"/>
      <c r="Q829" s="53"/>
      <c r="R829" s="53"/>
      <c r="S829" s="53"/>
      <c r="T829" s="53"/>
      <c r="U829" s="53"/>
      <c r="V829" s="53"/>
      <c r="W829" s="53"/>
      <c r="X829" s="53"/>
      <c r="Y829" s="53"/>
    </row>
    <row r="830" spans="1:25" ht="13.5" x14ac:dyDescent="0.25">
      <c r="A830" s="53"/>
      <c r="B830" s="53"/>
      <c r="C830" s="53"/>
      <c r="E830" s="53"/>
      <c r="G830" s="591"/>
      <c r="O830" s="397"/>
      <c r="Q830" s="53"/>
      <c r="R830" s="53"/>
      <c r="S830" s="53"/>
      <c r="T830" s="53"/>
      <c r="U830" s="53"/>
      <c r="V830" s="53"/>
      <c r="W830" s="53"/>
      <c r="X830" s="53"/>
      <c r="Y830" s="53"/>
    </row>
    <row r="831" spans="1:25" ht="13.5" x14ac:dyDescent="0.25">
      <c r="A831" s="53"/>
      <c r="B831" s="53"/>
      <c r="C831" s="53"/>
      <c r="E831" s="53"/>
      <c r="G831" s="591"/>
      <c r="O831" s="397"/>
      <c r="Q831" s="53"/>
      <c r="R831" s="53"/>
      <c r="S831" s="53"/>
      <c r="T831" s="53"/>
      <c r="U831" s="53"/>
      <c r="V831" s="53"/>
      <c r="W831" s="53"/>
      <c r="X831" s="53"/>
      <c r="Y831" s="53"/>
    </row>
    <row r="832" spans="1:25" ht="13.5" x14ac:dyDescent="0.25">
      <c r="A832" s="53"/>
      <c r="B832" s="53"/>
      <c r="C832" s="53"/>
      <c r="E832" s="53"/>
      <c r="G832" s="591"/>
      <c r="O832" s="397"/>
      <c r="Q832" s="53"/>
      <c r="R832" s="53"/>
      <c r="S832" s="53"/>
      <c r="T832" s="53"/>
      <c r="U832" s="53"/>
      <c r="V832" s="53"/>
      <c r="W832" s="53"/>
      <c r="X832" s="53"/>
      <c r="Y832" s="53"/>
    </row>
    <row r="833" spans="1:25" ht="13.5" x14ac:dyDescent="0.25">
      <c r="A833" s="53"/>
      <c r="B833" s="53"/>
      <c r="C833" s="53"/>
      <c r="E833" s="53"/>
      <c r="G833" s="591"/>
      <c r="O833" s="397"/>
      <c r="Q833" s="53"/>
      <c r="R833" s="53"/>
      <c r="S833" s="53"/>
      <c r="T833" s="53"/>
      <c r="U833" s="53"/>
      <c r="V833" s="53"/>
      <c r="W833" s="53"/>
      <c r="X833" s="53"/>
      <c r="Y833" s="53"/>
    </row>
    <row r="834" spans="1:25" ht="13.5" x14ac:dyDescent="0.25">
      <c r="A834" s="53"/>
      <c r="B834" s="53"/>
      <c r="C834" s="53"/>
      <c r="E834" s="53"/>
      <c r="G834" s="591"/>
      <c r="O834" s="397"/>
      <c r="Q834" s="53"/>
      <c r="R834" s="53"/>
      <c r="S834" s="53"/>
      <c r="T834" s="53"/>
      <c r="U834" s="53"/>
      <c r="V834" s="53"/>
      <c r="W834" s="53"/>
      <c r="X834" s="53"/>
      <c r="Y834" s="53"/>
    </row>
    <row r="835" spans="1:25" ht="13.5" x14ac:dyDescent="0.25">
      <c r="A835" s="53"/>
      <c r="B835" s="53"/>
      <c r="C835" s="53"/>
      <c r="E835" s="53"/>
      <c r="G835" s="591"/>
      <c r="O835" s="397"/>
      <c r="Q835" s="53"/>
      <c r="R835" s="53"/>
      <c r="S835" s="53"/>
      <c r="T835" s="53"/>
      <c r="U835" s="53"/>
      <c r="V835" s="53"/>
      <c r="W835" s="53"/>
      <c r="X835" s="53"/>
      <c r="Y835" s="53"/>
    </row>
    <row r="836" spans="1:25" ht="13.5" x14ac:dyDescent="0.25">
      <c r="A836" s="53"/>
      <c r="B836" s="53"/>
      <c r="C836" s="53"/>
      <c r="E836" s="53"/>
      <c r="G836" s="591"/>
      <c r="O836" s="397"/>
      <c r="Q836" s="53"/>
      <c r="R836" s="53"/>
      <c r="S836" s="53"/>
      <c r="T836" s="53"/>
      <c r="U836" s="53"/>
      <c r="V836" s="53"/>
      <c r="W836" s="53"/>
      <c r="X836" s="53"/>
      <c r="Y836" s="53"/>
    </row>
    <row r="837" spans="1:25" ht="13.5" x14ac:dyDescent="0.25">
      <c r="A837" s="53"/>
      <c r="B837" s="53"/>
      <c r="C837" s="53"/>
      <c r="E837" s="53"/>
      <c r="G837" s="591"/>
      <c r="O837" s="397"/>
      <c r="Q837" s="53"/>
      <c r="R837" s="53"/>
      <c r="S837" s="53"/>
      <c r="T837" s="53"/>
      <c r="U837" s="53"/>
      <c r="V837" s="53"/>
      <c r="W837" s="53"/>
      <c r="X837" s="53"/>
      <c r="Y837" s="53"/>
    </row>
    <row r="838" spans="1:25" ht="13.5" x14ac:dyDescent="0.25">
      <c r="A838" s="53"/>
      <c r="B838" s="53"/>
      <c r="C838" s="53"/>
      <c r="E838" s="53"/>
      <c r="G838" s="591"/>
      <c r="O838" s="397"/>
      <c r="Q838" s="53"/>
      <c r="R838" s="53"/>
      <c r="S838" s="53"/>
      <c r="T838" s="53"/>
      <c r="U838" s="53"/>
      <c r="V838" s="53"/>
      <c r="W838" s="53"/>
      <c r="X838" s="53"/>
      <c r="Y838" s="53"/>
    </row>
    <row r="839" spans="1:25" ht="13.5" x14ac:dyDescent="0.25">
      <c r="A839" s="53"/>
      <c r="B839" s="53"/>
      <c r="C839" s="53"/>
      <c r="E839" s="53"/>
      <c r="G839" s="591"/>
      <c r="O839" s="397"/>
      <c r="Q839" s="53"/>
      <c r="R839" s="53"/>
      <c r="S839" s="53"/>
      <c r="T839" s="53"/>
      <c r="U839" s="53"/>
      <c r="V839" s="53"/>
      <c r="W839" s="53"/>
      <c r="X839" s="53"/>
      <c r="Y839" s="53"/>
    </row>
    <row r="840" spans="1:25" ht="13.5" x14ac:dyDescent="0.25">
      <c r="A840" s="53"/>
      <c r="B840" s="53"/>
      <c r="C840" s="53"/>
      <c r="E840" s="53"/>
      <c r="G840" s="591"/>
      <c r="O840" s="397"/>
      <c r="Q840" s="53"/>
      <c r="R840" s="53"/>
      <c r="S840" s="53"/>
      <c r="T840" s="53"/>
      <c r="U840" s="53"/>
      <c r="V840" s="53"/>
      <c r="W840" s="53"/>
      <c r="X840" s="53"/>
      <c r="Y840" s="53"/>
    </row>
    <row r="841" spans="1:25" ht="13.5" x14ac:dyDescent="0.25">
      <c r="A841" s="53"/>
      <c r="B841" s="53"/>
      <c r="C841" s="53"/>
      <c r="E841" s="53"/>
      <c r="G841" s="591"/>
      <c r="O841" s="397"/>
      <c r="Q841" s="53"/>
      <c r="R841" s="53"/>
      <c r="S841" s="53"/>
      <c r="T841" s="53"/>
      <c r="U841" s="53"/>
      <c r="V841" s="53"/>
      <c r="W841" s="53"/>
      <c r="X841" s="53"/>
      <c r="Y841" s="53"/>
    </row>
    <row r="842" spans="1:25" ht="13.5" x14ac:dyDescent="0.25">
      <c r="A842" s="53"/>
      <c r="B842" s="53"/>
      <c r="C842" s="53"/>
      <c r="E842" s="53"/>
      <c r="G842" s="591"/>
      <c r="O842" s="397"/>
      <c r="Q842" s="53"/>
      <c r="R842" s="53"/>
      <c r="S842" s="53"/>
      <c r="T842" s="53"/>
      <c r="U842" s="53"/>
      <c r="V842" s="53"/>
      <c r="W842" s="53"/>
      <c r="X842" s="53"/>
      <c r="Y842" s="53"/>
    </row>
    <row r="843" spans="1:25" ht="13.5" x14ac:dyDescent="0.25">
      <c r="A843" s="53"/>
      <c r="B843" s="53"/>
      <c r="C843" s="53"/>
      <c r="E843" s="53"/>
      <c r="G843" s="591"/>
      <c r="O843" s="397"/>
      <c r="Q843" s="53"/>
      <c r="R843" s="53"/>
      <c r="S843" s="53"/>
      <c r="T843" s="53"/>
      <c r="U843" s="53"/>
      <c r="V843" s="53"/>
      <c r="W843" s="53"/>
      <c r="X843" s="53"/>
      <c r="Y843" s="53"/>
    </row>
    <row r="844" spans="1:25" ht="13.5" x14ac:dyDescent="0.25">
      <c r="A844" s="53"/>
      <c r="B844" s="53"/>
      <c r="C844" s="53"/>
      <c r="E844" s="53"/>
      <c r="G844" s="591"/>
      <c r="O844" s="397"/>
      <c r="Q844" s="53"/>
      <c r="R844" s="53"/>
      <c r="S844" s="53"/>
      <c r="T844" s="53"/>
      <c r="U844" s="53"/>
      <c r="V844" s="53"/>
      <c r="W844" s="53"/>
      <c r="X844" s="53"/>
      <c r="Y844" s="53"/>
    </row>
    <row r="845" spans="1:25" ht="13.5" x14ac:dyDescent="0.25">
      <c r="A845" s="53"/>
      <c r="B845" s="53"/>
      <c r="C845" s="53"/>
      <c r="E845" s="53"/>
      <c r="G845" s="591"/>
      <c r="O845" s="397"/>
      <c r="Q845" s="53"/>
      <c r="R845" s="53"/>
      <c r="S845" s="53"/>
      <c r="T845" s="53"/>
      <c r="U845" s="53"/>
      <c r="V845" s="53"/>
      <c r="W845" s="53"/>
      <c r="X845" s="53"/>
      <c r="Y845" s="53"/>
    </row>
    <row r="846" spans="1:25" ht="13.5" x14ac:dyDescent="0.25">
      <c r="A846" s="53"/>
      <c r="B846" s="53"/>
      <c r="C846" s="53"/>
      <c r="E846" s="53"/>
      <c r="G846" s="591"/>
      <c r="O846" s="397"/>
      <c r="Q846" s="53"/>
      <c r="R846" s="53"/>
      <c r="S846" s="53"/>
      <c r="T846" s="53"/>
      <c r="U846" s="53"/>
      <c r="V846" s="53"/>
      <c r="W846" s="53"/>
      <c r="X846" s="53"/>
      <c r="Y846" s="53"/>
    </row>
    <row r="847" spans="1:25" ht="13.5" x14ac:dyDescent="0.25">
      <c r="A847" s="53"/>
      <c r="B847" s="53"/>
      <c r="C847" s="53"/>
      <c r="E847" s="53"/>
      <c r="G847" s="591"/>
      <c r="O847" s="397"/>
      <c r="Q847" s="53"/>
      <c r="R847" s="53"/>
      <c r="S847" s="53"/>
      <c r="T847" s="53"/>
      <c r="U847" s="53"/>
      <c r="V847" s="53"/>
      <c r="W847" s="53"/>
      <c r="X847" s="53"/>
      <c r="Y847" s="53"/>
    </row>
    <row r="848" spans="1:25" ht="13.5" x14ac:dyDescent="0.25">
      <c r="A848" s="53"/>
      <c r="B848" s="53"/>
      <c r="C848" s="53"/>
      <c r="E848" s="53"/>
      <c r="G848" s="591"/>
      <c r="O848" s="397"/>
      <c r="Q848" s="53"/>
      <c r="R848" s="53"/>
      <c r="S848" s="53"/>
      <c r="T848" s="53"/>
      <c r="U848" s="53"/>
      <c r="V848" s="53"/>
      <c r="W848" s="53"/>
      <c r="X848" s="53"/>
      <c r="Y848" s="53"/>
    </row>
    <row r="849" spans="1:25" ht="13.5" x14ac:dyDescent="0.25">
      <c r="A849" s="53"/>
      <c r="B849" s="53"/>
      <c r="C849" s="53"/>
      <c r="E849" s="53"/>
      <c r="G849" s="591"/>
      <c r="O849" s="397"/>
      <c r="Q849" s="53"/>
      <c r="R849" s="53"/>
      <c r="S849" s="53"/>
      <c r="T849" s="53"/>
      <c r="U849" s="53"/>
      <c r="V849" s="53"/>
      <c r="W849" s="53"/>
      <c r="X849" s="53"/>
      <c r="Y849" s="53"/>
    </row>
    <row r="850" spans="1:25" ht="13.5" x14ac:dyDescent="0.25">
      <c r="A850" s="53"/>
      <c r="B850" s="53"/>
      <c r="C850" s="53"/>
      <c r="E850" s="53"/>
      <c r="G850" s="591"/>
      <c r="O850" s="397"/>
      <c r="Q850" s="53"/>
      <c r="R850" s="53"/>
      <c r="S850" s="53"/>
      <c r="T850" s="53"/>
      <c r="U850" s="53"/>
      <c r="V850" s="53"/>
      <c r="W850" s="53"/>
      <c r="X850" s="53"/>
      <c r="Y850" s="53"/>
    </row>
    <row r="851" spans="1:25" ht="13.5" x14ac:dyDescent="0.25">
      <c r="A851" s="53"/>
      <c r="B851" s="53"/>
      <c r="C851" s="53"/>
      <c r="E851" s="53"/>
      <c r="G851" s="591"/>
      <c r="O851" s="397"/>
      <c r="Q851" s="53"/>
      <c r="R851" s="53"/>
      <c r="S851" s="53"/>
      <c r="T851" s="53"/>
      <c r="U851" s="53"/>
      <c r="V851" s="53"/>
      <c r="W851" s="53"/>
      <c r="X851" s="53"/>
      <c r="Y851" s="53"/>
    </row>
    <row r="852" spans="1:25" ht="13.5" x14ac:dyDescent="0.25">
      <c r="A852" s="53"/>
      <c r="B852" s="53"/>
      <c r="C852" s="53"/>
      <c r="E852" s="53"/>
      <c r="G852" s="591"/>
      <c r="O852" s="397"/>
      <c r="Q852" s="53"/>
      <c r="R852" s="53"/>
      <c r="S852" s="53"/>
      <c r="T852" s="53"/>
      <c r="U852" s="53"/>
      <c r="V852" s="53"/>
      <c r="W852" s="53"/>
      <c r="X852" s="53"/>
      <c r="Y852" s="53"/>
    </row>
    <row r="853" spans="1:25" ht="13.5" x14ac:dyDescent="0.25">
      <c r="A853" s="53"/>
      <c r="B853" s="53"/>
      <c r="C853" s="53"/>
      <c r="E853" s="53"/>
      <c r="G853" s="591"/>
      <c r="O853" s="397"/>
      <c r="Q853" s="53"/>
      <c r="R853" s="53"/>
      <c r="S853" s="53"/>
      <c r="T853" s="53"/>
      <c r="U853" s="53"/>
      <c r="V853" s="53"/>
      <c r="W853" s="53"/>
      <c r="X853" s="53"/>
      <c r="Y853" s="53"/>
    </row>
    <row r="854" spans="1:25" ht="13.5" x14ac:dyDescent="0.25">
      <c r="A854" s="53"/>
      <c r="B854" s="53"/>
      <c r="C854" s="53"/>
      <c r="E854" s="53"/>
      <c r="G854" s="591"/>
      <c r="O854" s="397"/>
      <c r="Q854" s="53"/>
      <c r="R854" s="53"/>
      <c r="S854" s="53"/>
      <c r="T854" s="53"/>
      <c r="U854" s="53"/>
      <c r="V854" s="53"/>
      <c r="W854" s="53"/>
      <c r="X854" s="53"/>
      <c r="Y854" s="53"/>
    </row>
    <row r="855" spans="1:25" ht="13.5" x14ac:dyDescent="0.25">
      <c r="A855" s="53"/>
      <c r="B855" s="53"/>
      <c r="C855" s="53"/>
      <c r="E855" s="53"/>
      <c r="G855" s="591"/>
      <c r="O855" s="397"/>
      <c r="Q855" s="53"/>
      <c r="R855" s="53"/>
      <c r="S855" s="53"/>
      <c r="T855" s="53"/>
      <c r="U855" s="53"/>
      <c r="V855" s="53"/>
      <c r="W855" s="53"/>
      <c r="X855" s="53"/>
      <c r="Y855" s="53"/>
    </row>
    <row r="856" spans="1:25" ht="13.5" x14ac:dyDescent="0.25">
      <c r="A856" s="53"/>
      <c r="B856" s="53"/>
      <c r="C856" s="53"/>
      <c r="E856" s="53"/>
      <c r="G856" s="591"/>
      <c r="O856" s="397"/>
      <c r="Q856" s="53"/>
      <c r="R856" s="53"/>
      <c r="S856" s="53"/>
      <c r="T856" s="53"/>
      <c r="U856" s="53"/>
      <c r="V856" s="53"/>
      <c r="W856" s="53"/>
      <c r="X856" s="53"/>
      <c r="Y856" s="53"/>
    </row>
    <row r="857" spans="1:25" ht="13.5" x14ac:dyDescent="0.25">
      <c r="A857" s="53"/>
      <c r="B857" s="53"/>
      <c r="C857" s="53"/>
      <c r="E857" s="53"/>
      <c r="G857" s="591"/>
      <c r="O857" s="397"/>
      <c r="Q857" s="53"/>
      <c r="R857" s="53"/>
      <c r="S857" s="53"/>
      <c r="T857" s="53"/>
      <c r="U857" s="53"/>
      <c r="V857" s="53"/>
      <c r="W857" s="53"/>
      <c r="X857" s="53"/>
      <c r="Y857" s="53"/>
    </row>
    <row r="858" spans="1:25" ht="13.5" x14ac:dyDescent="0.25">
      <c r="A858" s="53"/>
      <c r="B858" s="53"/>
      <c r="C858" s="53"/>
      <c r="E858" s="53"/>
      <c r="G858" s="591"/>
      <c r="O858" s="397"/>
      <c r="Q858" s="53"/>
      <c r="R858" s="53"/>
      <c r="S858" s="53"/>
      <c r="T858" s="53"/>
      <c r="U858" s="53"/>
      <c r="V858" s="53"/>
      <c r="W858" s="53"/>
      <c r="X858" s="53"/>
      <c r="Y858" s="53"/>
    </row>
    <row r="859" spans="1:25" ht="13.5" x14ac:dyDescent="0.25">
      <c r="A859" s="53"/>
      <c r="B859" s="53"/>
      <c r="C859" s="53"/>
      <c r="E859" s="53"/>
      <c r="G859" s="591"/>
      <c r="O859" s="397"/>
      <c r="Q859" s="53"/>
      <c r="R859" s="53"/>
      <c r="S859" s="53"/>
      <c r="T859" s="53"/>
      <c r="U859" s="53"/>
      <c r="V859" s="53"/>
      <c r="W859" s="53"/>
      <c r="X859" s="53"/>
      <c r="Y859" s="53"/>
    </row>
    <row r="860" spans="1:25" ht="13.5" x14ac:dyDescent="0.25">
      <c r="A860" s="53"/>
      <c r="B860" s="53"/>
      <c r="C860" s="53"/>
      <c r="E860" s="53"/>
      <c r="G860" s="591"/>
      <c r="O860" s="397"/>
      <c r="Q860" s="53"/>
      <c r="R860" s="53"/>
      <c r="S860" s="53"/>
      <c r="T860" s="53"/>
      <c r="U860" s="53"/>
      <c r="V860" s="53"/>
      <c r="W860" s="53"/>
      <c r="X860" s="53"/>
      <c r="Y860" s="53"/>
    </row>
    <row r="861" spans="1:25" ht="13.5" x14ac:dyDescent="0.25">
      <c r="A861" s="53"/>
      <c r="B861" s="53"/>
      <c r="C861" s="53"/>
      <c r="E861" s="53"/>
      <c r="G861" s="591"/>
      <c r="O861" s="397"/>
      <c r="Q861" s="53"/>
      <c r="R861" s="53"/>
      <c r="S861" s="53"/>
      <c r="T861" s="53"/>
      <c r="U861" s="53"/>
      <c r="V861" s="53"/>
      <c r="W861" s="53"/>
      <c r="X861" s="53"/>
      <c r="Y861" s="53"/>
    </row>
    <row r="862" spans="1:25" ht="13.5" x14ac:dyDescent="0.25">
      <c r="A862" s="53"/>
      <c r="B862" s="53"/>
      <c r="C862" s="53"/>
      <c r="E862" s="53"/>
      <c r="G862" s="591"/>
      <c r="O862" s="397"/>
      <c r="Q862" s="53"/>
      <c r="R862" s="53"/>
      <c r="S862" s="53"/>
      <c r="T862" s="53"/>
      <c r="U862" s="53"/>
      <c r="V862" s="53"/>
      <c r="W862" s="53"/>
      <c r="X862" s="53"/>
      <c r="Y862" s="53"/>
    </row>
    <row r="863" spans="1:25" ht="13.5" x14ac:dyDescent="0.25">
      <c r="A863" s="53"/>
      <c r="B863" s="53"/>
      <c r="C863" s="53"/>
      <c r="E863" s="53"/>
      <c r="G863" s="591"/>
      <c r="O863" s="397"/>
      <c r="Q863" s="53"/>
      <c r="R863" s="53"/>
      <c r="S863" s="53"/>
      <c r="T863" s="53"/>
      <c r="U863" s="53"/>
      <c r="V863" s="53"/>
      <c r="W863" s="53"/>
      <c r="X863" s="53"/>
      <c r="Y863" s="53"/>
    </row>
    <row r="864" spans="1:25" ht="13.5" x14ac:dyDescent="0.25">
      <c r="A864" s="53"/>
      <c r="B864" s="53"/>
      <c r="C864" s="53"/>
      <c r="E864" s="53"/>
      <c r="G864" s="591"/>
      <c r="O864" s="397"/>
      <c r="Q864" s="53"/>
      <c r="R864" s="53"/>
      <c r="S864" s="53"/>
      <c r="T864" s="53"/>
      <c r="U864" s="53"/>
      <c r="V864" s="53"/>
      <c r="W864" s="53"/>
      <c r="X864" s="53"/>
      <c r="Y864" s="53"/>
    </row>
    <row r="865" spans="1:25" ht="13.5" x14ac:dyDescent="0.25">
      <c r="A865" s="53"/>
      <c r="B865" s="53"/>
      <c r="C865" s="53"/>
      <c r="E865" s="53"/>
      <c r="G865" s="591"/>
      <c r="O865" s="397"/>
      <c r="Q865" s="53"/>
      <c r="R865" s="53"/>
      <c r="S865" s="53"/>
      <c r="T865" s="53"/>
      <c r="U865" s="53"/>
      <c r="V865" s="53"/>
      <c r="W865" s="53"/>
      <c r="X865" s="53"/>
      <c r="Y865" s="53"/>
    </row>
    <row r="866" spans="1:25" ht="13.5" x14ac:dyDescent="0.25">
      <c r="A866" s="53"/>
      <c r="B866" s="53"/>
      <c r="C866" s="53"/>
      <c r="E866" s="53"/>
      <c r="G866" s="591"/>
      <c r="O866" s="397"/>
      <c r="Q866" s="53"/>
      <c r="R866" s="53"/>
      <c r="S866" s="53"/>
      <c r="T866" s="53"/>
      <c r="U866" s="53"/>
      <c r="V866" s="53"/>
      <c r="W866" s="53"/>
      <c r="X866" s="53"/>
      <c r="Y866" s="53"/>
    </row>
    <row r="867" spans="1:25" ht="13.5" x14ac:dyDescent="0.25">
      <c r="A867" s="53"/>
      <c r="B867" s="53"/>
      <c r="C867" s="53"/>
      <c r="E867" s="53"/>
      <c r="G867" s="591"/>
      <c r="O867" s="397"/>
      <c r="Q867" s="53"/>
      <c r="R867" s="53"/>
      <c r="S867" s="53"/>
      <c r="T867" s="53"/>
      <c r="U867" s="53"/>
      <c r="V867" s="53"/>
      <c r="W867" s="53"/>
      <c r="X867" s="53"/>
      <c r="Y867" s="53"/>
    </row>
    <row r="868" spans="1:25" ht="13.5" x14ac:dyDescent="0.25">
      <c r="A868" s="53"/>
      <c r="B868" s="53"/>
      <c r="C868" s="53"/>
      <c r="E868" s="53"/>
      <c r="G868" s="591"/>
      <c r="O868" s="397"/>
      <c r="Q868" s="53"/>
      <c r="R868" s="53"/>
      <c r="S868" s="53"/>
      <c r="T868" s="53"/>
      <c r="U868" s="53"/>
      <c r="V868" s="53"/>
      <c r="W868" s="53"/>
      <c r="X868" s="53"/>
      <c r="Y868" s="53"/>
    </row>
    <row r="869" spans="1:25" ht="13.5" x14ac:dyDescent="0.25">
      <c r="A869" s="53"/>
      <c r="B869" s="53"/>
      <c r="C869" s="53"/>
      <c r="E869" s="53"/>
      <c r="G869" s="591"/>
      <c r="O869" s="397"/>
      <c r="Q869" s="53"/>
      <c r="R869" s="53"/>
      <c r="S869" s="53"/>
      <c r="T869" s="53"/>
      <c r="U869" s="53"/>
      <c r="V869" s="53"/>
      <c r="W869" s="53"/>
      <c r="X869" s="53"/>
      <c r="Y869" s="53"/>
    </row>
    <row r="870" spans="1:25" ht="13.5" x14ac:dyDescent="0.25">
      <c r="A870" s="53"/>
      <c r="B870" s="53"/>
      <c r="C870" s="53"/>
      <c r="E870" s="53"/>
      <c r="G870" s="591"/>
      <c r="O870" s="397"/>
      <c r="Q870" s="53"/>
      <c r="R870" s="53"/>
      <c r="S870" s="53"/>
      <c r="T870" s="53"/>
      <c r="U870" s="53"/>
      <c r="V870" s="53"/>
      <c r="W870" s="53"/>
      <c r="X870" s="53"/>
      <c r="Y870" s="53"/>
    </row>
    <row r="871" spans="1:25" ht="13.5" x14ac:dyDescent="0.25">
      <c r="A871" s="53"/>
      <c r="B871" s="53"/>
      <c r="C871" s="53"/>
      <c r="E871" s="53"/>
      <c r="G871" s="591"/>
      <c r="O871" s="397"/>
      <c r="Q871" s="53"/>
      <c r="R871" s="53"/>
      <c r="S871" s="53"/>
      <c r="T871" s="53"/>
      <c r="U871" s="53"/>
      <c r="V871" s="53"/>
      <c r="W871" s="53"/>
      <c r="X871" s="53"/>
      <c r="Y871" s="53"/>
    </row>
    <row r="872" spans="1:25" ht="13.5" x14ac:dyDescent="0.25">
      <c r="A872" s="53"/>
      <c r="B872" s="53"/>
      <c r="C872" s="53"/>
      <c r="E872" s="53"/>
      <c r="G872" s="591"/>
      <c r="O872" s="397"/>
      <c r="Q872" s="53"/>
      <c r="R872" s="53"/>
      <c r="S872" s="53"/>
      <c r="T872" s="53"/>
      <c r="U872" s="53"/>
      <c r="V872" s="53"/>
      <c r="W872" s="53"/>
      <c r="X872" s="53"/>
      <c r="Y872" s="53"/>
    </row>
    <row r="873" spans="1:25" ht="13.5" x14ac:dyDescent="0.25">
      <c r="A873" s="53"/>
      <c r="B873" s="53"/>
      <c r="C873" s="53"/>
      <c r="E873" s="53"/>
      <c r="G873" s="591"/>
      <c r="O873" s="397"/>
      <c r="Q873" s="53"/>
      <c r="R873" s="53"/>
      <c r="S873" s="53"/>
      <c r="T873" s="53"/>
      <c r="U873" s="53"/>
      <c r="V873" s="53"/>
      <c r="W873" s="53"/>
      <c r="X873" s="53"/>
      <c r="Y873" s="53"/>
    </row>
    <row r="874" spans="1:25" ht="13.5" x14ac:dyDescent="0.25">
      <c r="A874" s="53"/>
      <c r="B874" s="53"/>
      <c r="C874" s="53"/>
      <c r="E874" s="53"/>
      <c r="G874" s="591"/>
      <c r="O874" s="397"/>
      <c r="Q874" s="53"/>
      <c r="R874" s="53"/>
      <c r="S874" s="53"/>
      <c r="T874" s="53"/>
      <c r="U874" s="53"/>
      <c r="V874" s="53"/>
      <c r="W874" s="53"/>
      <c r="X874" s="53"/>
      <c r="Y874" s="53"/>
    </row>
    <row r="875" spans="1:25" ht="13.5" x14ac:dyDescent="0.25">
      <c r="A875" s="53"/>
      <c r="B875" s="53"/>
      <c r="C875" s="53"/>
      <c r="E875" s="53"/>
      <c r="G875" s="591"/>
      <c r="O875" s="397"/>
      <c r="Q875" s="53"/>
      <c r="R875" s="53"/>
      <c r="S875" s="53"/>
      <c r="T875" s="53"/>
      <c r="U875" s="53"/>
      <c r="V875" s="53"/>
      <c r="W875" s="53"/>
      <c r="X875" s="53"/>
      <c r="Y875" s="53"/>
    </row>
    <row r="876" spans="1:25" ht="13.5" x14ac:dyDescent="0.25">
      <c r="A876" s="53"/>
      <c r="B876" s="53"/>
      <c r="C876" s="53"/>
      <c r="E876" s="53"/>
      <c r="G876" s="591"/>
      <c r="O876" s="397"/>
      <c r="Q876" s="53"/>
      <c r="R876" s="53"/>
      <c r="S876" s="53"/>
      <c r="T876" s="53"/>
      <c r="U876" s="53"/>
      <c r="V876" s="53"/>
      <c r="W876" s="53"/>
      <c r="X876" s="53"/>
      <c r="Y876" s="53"/>
    </row>
    <row r="877" spans="1:25" ht="13.5" x14ac:dyDescent="0.25">
      <c r="A877" s="53"/>
      <c r="B877" s="53"/>
      <c r="C877" s="53"/>
      <c r="E877" s="53"/>
      <c r="G877" s="591"/>
      <c r="O877" s="397"/>
      <c r="Q877" s="53"/>
      <c r="R877" s="53"/>
      <c r="S877" s="53"/>
      <c r="T877" s="53"/>
      <c r="U877" s="53"/>
      <c r="V877" s="53"/>
      <c r="W877" s="53"/>
      <c r="X877" s="53"/>
      <c r="Y877" s="53"/>
    </row>
    <row r="878" spans="1:25" ht="13.5" x14ac:dyDescent="0.25">
      <c r="A878" s="53"/>
      <c r="B878" s="53"/>
      <c r="C878" s="53"/>
      <c r="E878" s="53"/>
      <c r="G878" s="591"/>
      <c r="O878" s="397"/>
      <c r="Q878" s="53"/>
      <c r="R878" s="53"/>
      <c r="S878" s="53"/>
      <c r="T878" s="53"/>
      <c r="U878" s="53"/>
      <c r="V878" s="53"/>
      <c r="W878" s="53"/>
      <c r="X878" s="53"/>
      <c r="Y878" s="53"/>
    </row>
    <row r="879" spans="1:25" ht="13.5" x14ac:dyDescent="0.25">
      <c r="A879" s="53"/>
      <c r="B879" s="53"/>
      <c r="C879" s="53"/>
      <c r="E879" s="53"/>
      <c r="G879" s="591"/>
      <c r="O879" s="397"/>
      <c r="Q879" s="53"/>
      <c r="R879" s="53"/>
      <c r="S879" s="53"/>
      <c r="T879" s="53"/>
      <c r="U879" s="53"/>
      <c r="V879" s="53"/>
      <c r="W879" s="53"/>
      <c r="X879" s="53"/>
      <c r="Y879" s="53"/>
    </row>
    <row r="880" spans="1:25" ht="13.5" x14ac:dyDescent="0.25">
      <c r="A880" s="53"/>
      <c r="B880" s="53"/>
      <c r="C880" s="53"/>
      <c r="E880" s="53"/>
      <c r="G880" s="591"/>
      <c r="O880" s="397"/>
      <c r="Q880" s="53"/>
      <c r="R880" s="53"/>
      <c r="S880" s="53"/>
      <c r="T880" s="53"/>
      <c r="U880" s="53"/>
      <c r="V880" s="53"/>
      <c r="W880" s="53"/>
      <c r="X880" s="53"/>
      <c r="Y880" s="53"/>
    </row>
    <row r="881" spans="1:25" ht="13.5" x14ac:dyDescent="0.25">
      <c r="A881" s="53"/>
      <c r="B881" s="53"/>
      <c r="C881" s="53"/>
      <c r="E881" s="53"/>
      <c r="G881" s="591"/>
      <c r="O881" s="397"/>
      <c r="Q881" s="53"/>
      <c r="R881" s="53"/>
      <c r="S881" s="53"/>
      <c r="T881" s="53"/>
      <c r="U881" s="53"/>
      <c r="V881" s="53"/>
      <c r="W881" s="53"/>
      <c r="X881" s="53"/>
      <c r="Y881" s="53"/>
    </row>
    <row r="882" spans="1:25" ht="13.5" x14ac:dyDescent="0.25">
      <c r="A882" s="53"/>
      <c r="B882" s="53"/>
      <c r="C882" s="53"/>
      <c r="E882" s="53"/>
      <c r="G882" s="591"/>
      <c r="O882" s="397"/>
      <c r="Q882" s="53"/>
      <c r="R882" s="53"/>
      <c r="S882" s="53"/>
      <c r="T882" s="53"/>
      <c r="U882" s="53"/>
      <c r="V882" s="53"/>
      <c r="W882" s="53"/>
      <c r="X882" s="53"/>
      <c r="Y882" s="53"/>
    </row>
    <row r="883" spans="1:25" ht="13.5" x14ac:dyDescent="0.25">
      <c r="A883" s="53"/>
      <c r="B883" s="53"/>
      <c r="C883" s="53"/>
      <c r="E883" s="53"/>
      <c r="G883" s="591"/>
      <c r="O883" s="397"/>
      <c r="Q883" s="53"/>
      <c r="R883" s="53"/>
      <c r="S883" s="53"/>
      <c r="T883" s="53"/>
      <c r="U883" s="53"/>
      <c r="V883" s="53"/>
      <c r="W883" s="53"/>
      <c r="X883" s="53"/>
      <c r="Y883" s="53"/>
    </row>
    <row r="884" spans="1:25" ht="13.5" x14ac:dyDescent="0.25">
      <c r="A884" s="53"/>
      <c r="B884" s="53"/>
      <c r="C884" s="53"/>
      <c r="E884" s="53"/>
      <c r="G884" s="591"/>
      <c r="O884" s="397"/>
      <c r="Q884" s="53"/>
      <c r="R884" s="53"/>
      <c r="S884" s="53"/>
      <c r="T884" s="53"/>
      <c r="U884" s="53"/>
      <c r="V884" s="53"/>
      <c r="W884" s="53"/>
      <c r="X884" s="53"/>
      <c r="Y884" s="53"/>
    </row>
    <row r="885" spans="1:25" ht="13.5" x14ac:dyDescent="0.25">
      <c r="A885" s="53"/>
      <c r="B885" s="53"/>
      <c r="C885" s="53"/>
      <c r="E885" s="53"/>
      <c r="G885" s="591"/>
      <c r="O885" s="397"/>
      <c r="Q885" s="53"/>
      <c r="R885" s="53"/>
      <c r="S885" s="53"/>
      <c r="T885" s="53"/>
      <c r="U885" s="53"/>
      <c r="V885" s="53"/>
      <c r="W885" s="53"/>
      <c r="X885" s="53"/>
      <c r="Y885" s="53"/>
    </row>
    <row r="886" spans="1:25" ht="13.5" x14ac:dyDescent="0.25">
      <c r="A886" s="53"/>
      <c r="B886" s="53"/>
      <c r="C886" s="53"/>
      <c r="E886" s="53"/>
      <c r="G886" s="591"/>
      <c r="O886" s="397"/>
      <c r="Q886" s="53"/>
      <c r="R886" s="53"/>
      <c r="S886" s="53"/>
      <c r="T886" s="53"/>
      <c r="U886" s="53"/>
      <c r="V886" s="53"/>
      <c r="W886" s="53"/>
      <c r="X886" s="53"/>
      <c r="Y886" s="53"/>
    </row>
    <row r="887" spans="1:25" ht="13.5" x14ac:dyDescent="0.25">
      <c r="A887" s="53"/>
      <c r="B887" s="53"/>
      <c r="C887" s="53"/>
      <c r="E887" s="53"/>
      <c r="G887" s="591"/>
      <c r="O887" s="397"/>
      <c r="Q887" s="53"/>
      <c r="R887" s="53"/>
      <c r="S887" s="53"/>
      <c r="T887" s="53"/>
      <c r="U887" s="53"/>
      <c r="V887" s="53"/>
      <c r="W887" s="53"/>
      <c r="X887" s="53"/>
      <c r="Y887" s="53"/>
    </row>
    <row r="888" spans="1:25" ht="13.5" x14ac:dyDescent="0.25">
      <c r="A888" s="53"/>
      <c r="B888" s="53"/>
      <c r="C888" s="53"/>
      <c r="E888" s="53"/>
      <c r="G888" s="591"/>
      <c r="O888" s="397"/>
      <c r="Q888" s="53"/>
      <c r="R888" s="53"/>
      <c r="S888" s="53"/>
      <c r="T888" s="53"/>
      <c r="U888" s="53"/>
      <c r="V888" s="53"/>
      <c r="W888" s="53"/>
      <c r="X888" s="53"/>
      <c r="Y888" s="53"/>
    </row>
    <row r="889" spans="1:25" ht="13.5" x14ac:dyDescent="0.25">
      <c r="A889" s="53"/>
      <c r="B889" s="53"/>
      <c r="C889" s="53"/>
      <c r="E889" s="53"/>
      <c r="G889" s="591"/>
      <c r="O889" s="397"/>
      <c r="Q889" s="53"/>
      <c r="R889" s="53"/>
      <c r="S889" s="53"/>
      <c r="T889" s="53"/>
      <c r="U889" s="53"/>
      <c r="V889" s="53"/>
      <c r="W889" s="53"/>
      <c r="X889" s="53"/>
      <c r="Y889" s="53"/>
    </row>
    <row r="890" spans="1:25" ht="13.5" x14ac:dyDescent="0.25">
      <c r="A890" s="53"/>
      <c r="B890" s="53"/>
      <c r="C890" s="53"/>
      <c r="E890" s="53"/>
      <c r="G890" s="591"/>
      <c r="O890" s="397"/>
      <c r="Q890" s="53"/>
      <c r="R890" s="53"/>
      <c r="S890" s="53"/>
      <c r="T890" s="53"/>
      <c r="U890" s="53"/>
      <c r="V890" s="53"/>
      <c r="W890" s="53"/>
      <c r="X890" s="53"/>
      <c r="Y890" s="53"/>
    </row>
    <row r="891" spans="1:25" ht="13.5" x14ac:dyDescent="0.25">
      <c r="A891" s="53"/>
      <c r="B891" s="53"/>
      <c r="C891" s="53"/>
      <c r="E891" s="53"/>
      <c r="G891" s="591"/>
      <c r="O891" s="397"/>
      <c r="Q891" s="53"/>
      <c r="R891" s="53"/>
      <c r="S891" s="53"/>
      <c r="T891" s="53"/>
      <c r="U891" s="53"/>
      <c r="V891" s="53"/>
      <c r="W891" s="53"/>
      <c r="X891" s="53"/>
      <c r="Y891" s="53"/>
    </row>
    <row r="892" spans="1:25" ht="13.5" x14ac:dyDescent="0.25">
      <c r="A892" s="53"/>
      <c r="B892" s="53"/>
      <c r="C892" s="53"/>
      <c r="E892" s="53"/>
      <c r="G892" s="591"/>
      <c r="O892" s="397"/>
      <c r="Q892" s="53"/>
      <c r="R892" s="53"/>
      <c r="S892" s="53"/>
      <c r="T892" s="53"/>
      <c r="U892" s="53"/>
      <c r="V892" s="53"/>
      <c r="W892" s="53"/>
      <c r="X892" s="53"/>
      <c r="Y892" s="53"/>
    </row>
    <row r="893" spans="1:25" ht="13.5" x14ac:dyDescent="0.25">
      <c r="A893" s="53"/>
      <c r="B893" s="53"/>
      <c r="C893" s="53"/>
      <c r="E893" s="53"/>
      <c r="G893" s="591"/>
      <c r="O893" s="397"/>
      <c r="Q893" s="53"/>
      <c r="R893" s="53"/>
      <c r="S893" s="53"/>
      <c r="T893" s="53"/>
      <c r="U893" s="53"/>
      <c r="V893" s="53"/>
      <c r="W893" s="53"/>
      <c r="X893" s="53"/>
      <c r="Y893" s="53"/>
    </row>
    <row r="894" spans="1:25" ht="13.5" x14ac:dyDescent="0.25">
      <c r="A894" s="53"/>
      <c r="B894" s="53"/>
      <c r="C894" s="53"/>
      <c r="E894" s="53"/>
      <c r="G894" s="591"/>
      <c r="O894" s="397"/>
      <c r="Q894" s="53"/>
      <c r="R894" s="53"/>
      <c r="S894" s="53"/>
      <c r="T894" s="53"/>
      <c r="U894" s="53"/>
      <c r="V894" s="53"/>
      <c r="W894" s="53"/>
      <c r="X894" s="53"/>
      <c r="Y894" s="53"/>
    </row>
    <row r="895" spans="1:25" ht="13.5" x14ac:dyDescent="0.25">
      <c r="A895" s="53"/>
      <c r="B895" s="53"/>
      <c r="C895" s="53"/>
      <c r="E895" s="53"/>
      <c r="G895" s="591"/>
      <c r="O895" s="397"/>
      <c r="Q895" s="53"/>
      <c r="R895" s="53"/>
      <c r="S895" s="53"/>
      <c r="T895" s="53"/>
      <c r="U895" s="53"/>
      <c r="V895" s="53"/>
      <c r="W895" s="53"/>
      <c r="X895" s="53"/>
      <c r="Y895" s="53"/>
    </row>
    <row r="896" spans="1:25" ht="13.5" x14ac:dyDescent="0.25">
      <c r="A896" s="53"/>
      <c r="B896" s="53"/>
      <c r="C896" s="53"/>
      <c r="E896" s="53"/>
      <c r="G896" s="591"/>
      <c r="O896" s="397"/>
      <c r="Q896" s="53"/>
      <c r="R896" s="53"/>
      <c r="S896" s="53"/>
      <c r="T896" s="53"/>
      <c r="U896" s="53"/>
      <c r="V896" s="53"/>
      <c r="W896" s="53"/>
      <c r="X896" s="53"/>
      <c r="Y896" s="53"/>
    </row>
    <row r="897" spans="1:25" ht="13.5" x14ac:dyDescent="0.25">
      <c r="A897" s="53"/>
      <c r="B897" s="53"/>
      <c r="C897" s="53"/>
      <c r="E897" s="53"/>
      <c r="G897" s="591"/>
      <c r="O897" s="397"/>
      <c r="Q897" s="53"/>
      <c r="R897" s="53"/>
      <c r="S897" s="53"/>
      <c r="T897" s="53"/>
      <c r="U897" s="53"/>
      <c r="V897" s="53"/>
      <c r="W897" s="53"/>
      <c r="X897" s="53"/>
      <c r="Y897" s="53"/>
    </row>
    <row r="898" spans="1:25" ht="13.5" x14ac:dyDescent="0.25">
      <c r="A898" s="53"/>
      <c r="B898" s="53"/>
      <c r="C898" s="53"/>
      <c r="E898" s="53"/>
      <c r="G898" s="591"/>
      <c r="O898" s="397"/>
      <c r="Q898" s="53"/>
      <c r="R898" s="53"/>
      <c r="S898" s="53"/>
      <c r="T898" s="53"/>
      <c r="U898" s="53"/>
      <c r="V898" s="53"/>
      <c r="W898" s="53"/>
      <c r="X898" s="53"/>
      <c r="Y898" s="53"/>
    </row>
    <row r="899" spans="1:25" ht="13.5" x14ac:dyDescent="0.25">
      <c r="A899" s="53"/>
      <c r="B899" s="53"/>
      <c r="C899" s="53"/>
      <c r="E899" s="53"/>
      <c r="G899" s="591"/>
      <c r="O899" s="397"/>
      <c r="Q899" s="53"/>
      <c r="R899" s="53"/>
      <c r="S899" s="53"/>
      <c r="T899" s="53"/>
      <c r="U899" s="53"/>
      <c r="V899" s="53"/>
      <c r="W899" s="53"/>
      <c r="X899" s="53"/>
      <c r="Y899" s="53"/>
    </row>
    <row r="900" spans="1:25" ht="13.5" x14ac:dyDescent="0.25">
      <c r="A900" s="53"/>
      <c r="B900" s="53"/>
      <c r="C900" s="53"/>
      <c r="E900" s="53"/>
      <c r="G900" s="591"/>
      <c r="O900" s="397"/>
      <c r="Q900" s="53"/>
      <c r="R900" s="53"/>
      <c r="S900" s="53"/>
      <c r="T900" s="53"/>
      <c r="U900" s="53"/>
      <c r="V900" s="53"/>
      <c r="W900" s="53"/>
      <c r="X900" s="53"/>
      <c r="Y900" s="53"/>
    </row>
    <row r="901" spans="1:25" ht="13.5" x14ac:dyDescent="0.25">
      <c r="A901" s="53"/>
      <c r="B901" s="53"/>
      <c r="C901" s="53"/>
      <c r="E901" s="53"/>
      <c r="G901" s="591"/>
      <c r="O901" s="397"/>
      <c r="Q901" s="53"/>
      <c r="R901" s="53"/>
      <c r="S901" s="53"/>
      <c r="T901" s="53"/>
      <c r="U901" s="53"/>
      <c r="V901" s="53"/>
      <c r="W901" s="53"/>
      <c r="X901" s="53"/>
      <c r="Y901" s="53"/>
    </row>
    <row r="902" spans="1:25" ht="13.5" x14ac:dyDescent="0.25">
      <c r="A902" s="53"/>
      <c r="B902" s="53"/>
      <c r="C902" s="53"/>
      <c r="E902" s="53"/>
      <c r="G902" s="591"/>
      <c r="O902" s="397"/>
      <c r="Q902" s="53"/>
      <c r="R902" s="53"/>
      <c r="S902" s="53"/>
      <c r="T902" s="53"/>
      <c r="U902" s="53"/>
      <c r="V902" s="53"/>
      <c r="W902" s="53"/>
      <c r="X902" s="53"/>
      <c r="Y902" s="53"/>
    </row>
    <row r="903" spans="1:25" ht="13.5" x14ac:dyDescent="0.25">
      <c r="A903" s="53"/>
      <c r="B903" s="53"/>
      <c r="C903" s="53"/>
      <c r="E903" s="53"/>
      <c r="G903" s="591"/>
      <c r="O903" s="397"/>
      <c r="Q903" s="53"/>
      <c r="R903" s="53"/>
      <c r="S903" s="53"/>
      <c r="T903" s="53"/>
      <c r="U903" s="53"/>
      <c r="V903" s="53"/>
      <c r="W903" s="53"/>
      <c r="X903" s="53"/>
      <c r="Y903" s="53"/>
    </row>
    <row r="904" spans="1:25" ht="13.5" x14ac:dyDescent="0.25">
      <c r="A904" s="53"/>
      <c r="B904" s="53"/>
      <c r="C904" s="53"/>
      <c r="E904" s="53"/>
      <c r="G904" s="591"/>
      <c r="O904" s="397"/>
      <c r="Q904" s="53"/>
      <c r="R904" s="53"/>
      <c r="S904" s="53"/>
      <c r="T904" s="53"/>
      <c r="U904" s="53"/>
      <c r="V904" s="53"/>
      <c r="W904" s="53"/>
      <c r="X904" s="53"/>
      <c r="Y904" s="53"/>
    </row>
    <row r="905" spans="1:25" ht="13.5" x14ac:dyDescent="0.25">
      <c r="A905" s="53"/>
      <c r="B905" s="53"/>
      <c r="C905" s="53"/>
      <c r="E905" s="53"/>
      <c r="G905" s="591"/>
      <c r="O905" s="397"/>
      <c r="Q905" s="53"/>
      <c r="R905" s="53"/>
      <c r="S905" s="53"/>
      <c r="T905" s="53"/>
      <c r="U905" s="53"/>
      <c r="V905" s="53"/>
      <c r="W905" s="53"/>
      <c r="X905" s="53"/>
      <c r="Y905" s="53"/>
    </row>
    <row r="906" spans="1:25" ht="13.5" x14ac:dyDescent="0.25">
      <c r="A906" s="53"/>
      <c r="B906" s="53"/>
      <c r="C906" s="53"/>
      <c r="E906" s="53"/>
      <c r="G906" s="591"/>
      <c r="O906" s="397"/>
      <c r="Q906" s="53"/>
      <c r="R906" s="53"/>
      <c r="S906" s="53"/>
      <c r="T906" s="53"/>
      <c r="U906" s="53"/>
      <c r="V906" s="53"/>
      <c r="W906" s="53"/>
      <c r="X906" s="53"/>
      <c r="Y906" s="53"/>
    </row>
    <row r="907" spans="1:25" ht="13.5" x14ac:dyDescent="0.25">
      <c r="A907" s="53"/>
      <c r="B907" s="53"/>
      <c r="C907" s="53"/>
      <c r="E907" s="53"/>
      <c r="G907" s="591"/>
      <c r="O907" s="397"/>
      <c r="Q907" s="53"/>
      <c r="R907" s="53"/>
      <c r="S907" s="53"/>
      <c r="T907" s="53"/>
      <c r="U907" s="53"/>
      <c r="V907" s="53"/>
      <c r="W907" s="53"/>
      <c r="X907" s="53"/>
      <c r="Y907" s="53"/>
    </row>
    <row r="908" spans="1:25" ht="13.5" x14ac:dyDescent="0.25">
      <c r="A908" s="53"/>
      <c r="B908" s="53"/>
      <c r="C908" s="53"/>
      <c r="E908" s="53"/>
      <c r="G908" s="591"/>
      <c r="O908" s="397"/>
      <c r="Q908" s="53"/>
      <c r="R908" s="53"/>
      <c r="S908" s="53"/>
      <c r="T908" s="53"/>
      <c r="U908" s="53"/>
      <c r="V908" s="53"/>
      <c r="W908" s="53"/>
      <c r="X908" s="53"/>
      <c r="Y908" s="53"/>
    </row>
    <row r="909" spans="1:25" ht="13.5" x14ac:dyDescent="0.25">
      <c r="A909" s="53"/>
      <c r="B909" s="53"/>
      <c r="C909" s="53"/>
      <c r="E909" s="53"/>
      <c r="G909" s="591"/>
      <c r="O909" s="397"/>
      <c r="Q909" s="53"/>
      <c r="R909" s="53"/>
      <c r="S909" s="53"/>
      <c r="T909" s="53"/>
      <c r="U909" s="53"/>
      <c r="V909" s="53"/>
      <c r="W909" s="53"/>
      <c r="X909" s="53"/>
      <c r="Y909" s="53"/>
    </row>
    <row r="910" spans="1:25" ht="13.5" x14ac:dyDescent="0.25">
      <c r="A910" s="53"/>
      <c r="B910" s="53"/>
      <c r="C910" s="53"/>
      <c r="E910" s="53"/>
      <c r="G910" s="591"/>
      <c r="O910" s="397"/>
      <c r="Q910" s="53"/>
      <c r="R910" s="53"/>
      <c r="S910" s="53"/>
      <c r="T910" s="53"/>
      <c r="U910" s="53"/>
      <c r="V910" s="53"/>
      <c r="W910" s="53"/>
      <c r="X910" s="53"/>
      <c r="Y910" s="53"/>
    </row>
    <row r="911" spans="1:25" ht="13.5" x14ac:dyDescent="0.25">
      <c r="A911" s="53"/>
      <c r="B911" s="53"/>
      <c r="C911" s="53"/>
      <c r="E911" s="53"/>
      <c r="G911" s="591"/>
      <c r="O911" s="397"/>
      <c r="Q911" s="53"/>
      <c r="R911" s="53"/>
      <c r="S911" s="53"/>
      <c r="T911" s="53"/>
      <c r="U911" s="53"/>
      <c r="V911" s="53"/>
      <c r="W911" s="53"/>
      <c r="X911" s="53"/>
      <c r="Y911" s="53"/>
    </row>
    <row r="912" spans="1:25" ht="13.5" x14ac:dyDescent="0.25">
      <c r="A912" s="53"/>
      <c r="B912" s="53"/>
      <c r="C912" s="53"/>
      <c r="E912" s="53"/>
      <c r="G912" s="591"/>
      <c r="O912" s="397"/>
      <c r="Q912" s="53"/>
      <c r="R912" s="53"/>
      <c r="S912" s="53"/>
      <c r="T912" s="53"/>
      <c r="U912" s="53"/>
      <c r="V912" s="53"/>
      <c r="W912" s="53"/>
      <c r="X912" s="53"/>
      <c r="Y912" s="53"/>
    </row>
    <row r="913" spans="1:25" ht="13.5" x14ac:dyDescent="0.25">
      <c r="A913" s="53"/>
      <c r="B913" s="53"/>
      <c r="C913" s="53"/>
      <c r="E913" s="53"/>
      <c r="G913" s="591"/>
      <c r="O913" s="397"/>
      <c r="Q913" s="53"/>
      <c r="R913" s="53"/>
      <c r="S913" s="53"/>
      <c r="T913" s="53"/>
      <c r="U913" s="53"/>
      <c r="V913" s="53"/>
      <c r="W913" s="53"/>
      <c r="X913" s="53"/>
      <c r="Y913" s="53"/>
    </row>
    <row r="914" spans="1:25" ht="13.5" x14ac:dyDescent="0.25">
      <c r="A914" s="53"/>
      <c r="B914" s="53"/>
      <c r="C914" s="53"/>
      <c r="E914" s="53"/>
      <c r="G914" s="591"/>
      <c r="O914" s="397"/>
      <c r="Q914" s="53"/>
      <c r="R914" s="53"/>
      <c r="S914" s="53"/>
      <c r="T914" s="53"/>
      <c r="U914" s="53"/>
      <c r="V914" s="53"/>
      <c r="W914" s="53"/>
      <c r="X914" s="53"/>
      <c r="Y914" s="53"/>
    </row>
    <row r="915" spans="1:25" ht="13.5" x14ac:dyDescent="0.25">
      <c r="A915" s="53"/>
      <c r="B915" s="53"/>
      <c r="C915" s="53"/>
      <c r="E915" s="53"/>
      <c r="G915" s="591"/>
      <c r="O915" s="397"/>
      <c r="Q915" s="53"/>
      <c r="R915" s="53"/>
      <c r="S915" s="53"/>
      <c r="T915" s="53"/>
      <c r="U915" s="53"/>
      <c r="V915" s="53"/>
      <c r="W915" s="53"/>
      <c r="X915" s="53"/>
      <c r="Y915" s="53"/>
    </row>
    <row r="916" spans="1:25" ht="13.5" x14ac:dyDescent="0.25">
      <c r="A916" s="53"/>
      <c r="B916" s="53"/>
      <c r="C916" s="53"/>
      <c r="E916" s="53"/>
      <c r="G916" s="591"/>
      <c r="O916" s="397"/>
      <c r="Q916" s="53"/>
      <c r="R916" s="53"/>
      <c r="S916" s="53"/>
      <c r="T916" s="53"/>
      <c r="U916" s="53"/>
      <c r="V916" s="53"/>
      <c r="W916" s="53"/>
      <c r="X916" s="53"/>
      <c r="Y916" s="53"/>
    </row>
    <row r="917" spans="1:25" ht="13.5" x14ac:dyDescent="0.25">
      <c r="A917" s="53"/>
      <c r="B917" s="53"/>
      <c r="C917" s="53"/>
      <c r="E917" s="53"/>
      <c r="G917" s="591"/>
      <c r="O917" s="397"/>
      <c r="Q917" s="53"/>
      <c r="R917" s="53"/>
      <c r="S917" s="53"/>
      <c r="T917" s="53"/>
      <c r="U917" s="53"/>
      <c r="V917" s="53"/>
      <c r="W917" s="53"/>
      <c r="X917" s="53"/>
      <c r="Y917" s="53"/>
    </row>
    <row r="918" spans="1:25" ht="13.5" x14ac:dyDescent="0.25">
      <c r="A918" s="53"/>
      <c r="B918" s="53"/>
      <c r="C918" s="53"/>
      <c r="E918" s="53"/>
      <c r="G918" s="591"/>
      <c r="O918" s="397"/>
      <c r="Q918" s="53"/>
      <c r="R918" s="53"/>
      <c r="S918" s="53"/>
      <c r="T918" s="53"/>
      <c r="U918" s="53"/>
      <c r="V918" s="53"/>
      <c r="W918" s="53"/>
      <c r="X918" s="53"/>
      <c r="Y918" s="53"/>
    </row>
    <row r="919" spans="1:25" ht="13.5" x14ac:dyDescent="0.25">
      <c r="A919" s="53"/>
      <c r="B919" s="53"/>
      <c r="C919" s="53"/>
      <c r="E919" s="53"/>
      <c r="G919" s="591"/>
      <c r="O919" s="397"/>
      <c r="Q919" s="53"/>
      <c r="R919" s="53"/>
      <c r="S919" s="53"/>
      <c r="T919" s="53"/>
      <c r="U919" s="53"/>
      <c r="V919" s="53"/>
      <c r="W919" s="53"/>
      <c r="X919" s="53"/>
      <c r="Y919" s="53"/>
    </row>
    <row r="920" spans="1:25" ht="13.5" x14ac:dyDescent="0.25">
      <c r="A920" s="53"/>
      <c r="B920" s="53"/>
      <c r="C920" s="53"/>
      <c r="E920" s="53"/>
      <c r="G920" s="591"/>
      <c r="O920" s="397"/>
      <c r="Q920" s="53"/>
      <c r="R920" s="53"/>
      <c r="S920" s="53"/>
      <c r="T920" s="53"/>
      <c r="U920" s="53"/>
      <c r="V920" s="53"/>
      <c r="W920" s="53"/>
      <c r="X920" s="53"/>
      <c r="Y920" s="53"/>
    </row>
    <row r="921" spans="1:25" ht="13.5" x14ac:dyDescent="0.25">
      <c r="A921" s="53"/>
      <c r="B921" s="53"/>
      <c r="C921" s="53"/>
      <c r="E921" s="53"/>
      <c r="G921" s="591"/>
      <c r="O921" s="397"/>
      <c r="Q921" s="53"/>
      <c r="R921" s="53"/>
      <c r="S921" s="53"/>
      <c r="T921" s="53"/>
      <c r="U921" s="53"/>
      <c r="V921" s="53"/>
      <c r="W921" s="53"/>
      <c r="X921" s="53"/>
      <c r="Y921" s="53"/>
    </row>
    <row r="922" spans="1:25" ht="13.5" x14ac:dyDescent="0.25">
      <c r="A922" s="53"/>
      <c r="B922" s="53"/>
      <c r="C922" s="53"/>
      <c r="E922" s="53"/>
      <c r="G922" s="591"/>
      <c r="O922" s="397"/>
      <c r="Q922" s="53"/>
      <c r="R922" s="53"/>
      <c r="S922" s="53"/>
      <c r="T922" s="53"/>
      <c r="U922" s="53"/>
      <c r="V922" s="53"/>
      <c r="W922" s="53"/>
      <c r="X922" s="53"/>
      <c r="Y922" s="53"/>
    </row>
    <row r="923" spans="1:25" ht="13.5" x14ac:dyDescent="0.25">
      <c r="A923" s="53"/>
      <c r="B923" s="53"/>
      <c r="C923" s="53"/>
      <c r="E923" s="53"/>
      <c r="G923" s="591"/>
      <c r="O923" s="397"/>
      <c r="Q923" s="53"/>
      <c r="R923" s="53"/>
      <c r="S923" s="53"/>
      <c r="T923" s="53"/>
      <c r="U923" s="53"/>
      <c r="V923" s="53"/>
      <c r="W923" s="53"/>
      <c r="X923" s="53"/>
      <c r="Y923" s="53"/>
    </row>
    <row r="924" spans="1:25" ht="13.5" x14ac:dyDescent="0.25">
      <c r="A924" s="53"/>
      <c r="B924" s="53"/>
      <c r="C924" s="53"/>
      <c r="E924" s="53"/>
      <c r="G924" s="591"/>
      <c r="O924" s="397"/>
      <c r="Q924" s="53"/>
      <c r="R924" s="53"/>
      <c r="S924" s="53"/>
      <c r="T924" s="53"/>
      <c r="U924" s="53"/>
      <c r="V924" s="53"/>
      <c r="W924" s="53"/>
      <c r="X924" s="53"/>
      <c r="Y924" s="53"/>
    </row>
    <row r="925" spans="1:25" ht="13.5" x14ac:dyDescent="0.25">
      <c r="A925" s="53"/>
      <c r="B925" s="53"/>
      <c r="C925" s="53"/>
      <c r="E925" s="53"/>
      <c r="G925" s="591"/>
      <c r="O925" s="397"/>
      <c r="Q925" s="53"/>
      <c r="R925" s="53"/>
      <c r="S925" s="53"/>
      <c r="T925" s="53"/>
      <c r="U925" s="53"/>
      <c r="V925" s="53"/>
      <c r="W925" s="53"/>
      <c r="X925" s="53"/>
      <c r="Y925" s="53"/>
    </row>
    <row r="926" spans="1:25" ht="13.5" x14ac:dyDescent="0.25">
      <c r="A926" s="53"/>
      <c r="B926" s="53"/>
      <c r="C926" s="53"/>
      <c r="E926" s="53"/>
      <c r="G926" s="591"/>
      <c r="O926" s="397"/>
      <c r="Q926" s="53"/>
      <c r="R926" s="53"/>
      <c r="S926" s="53"/>
      <c r="T926" s="53"/>
      <c r="U926" s="53"/>
      <c r="V926" s="53"/>
      <c r="W926" s="53"/>
      <c r="X926" s="53"/>
      <c r="Y926" s="53"/>
    </row>
    <row r="927" spans="1:25" ht="13.5" x14ac:dyDescent="0.25">
      <c r="A927" s="53"/>
      <c r="B927" s="53"/>
      <c r="C927" s="53"/>
      <c r="E927" s="53"/>
      <c r="G927" s="591"/>
      <c r="O927" s="397"/>
      <c r="Q927" s="53"/>
      <c r="R927" s="53"/>
      <c r="S927" s="53"/>
      <c r="T927" s="53"/>
      <c r="U927" s="53"/>
      <c r="V927" s="53"/>
      <c r="W927" s="53"/>
      <c r="X927" s="53"/>
      <c r="Y927" s="53"/>
    </row>
    <row r="928" spans="1:25" ht="13.5" x14ac:dyDescent="0.25">
      <c r="A928" s="53"/>
      <c r="B928" s="53"/>
      <c r="C928" s="53"/>
      <c r="E928" s="53"/>
      <c r="G928" s="591"/>
      <c r="O928" s="397"/>
      <c r="Q928" s="53"/>
      <c r="R928" s="53"/>
      <c r="S928" s="53"/>
      <c r="T928" s="53"/>
      <c r="U928" s="53"/>
      <c r="V928" s="53"/>
      <c r="W928" s="53"/>
      <c r="X928" s="53"/>
      <c r="Y928" s="53"/>
    </row>
    <row r="929" spans="1:25" ht="13.5" x14ac:dyDescent="0.25">
      <c r="A929" s="53"/>
      <c r="B929" s="53"/>
      <c r="C929" s="53"/>
      <c r="E929" s="53"/>
      <c r="G929" s="591"/>
      <c r="O929" s="397"/>
      <c r="Q929" s="53"/>
      <c r="R929" s="53"/>
      <c r="S929" s="53"/>
      <c r="T929" s="53"/>
      <c r="U929" s="53"/>
      <c r="V929" s="53"/>
      <c r="W929" s="53"/>
      <c r="X929" s="53"/>
      <c r="Y929" s="53"/>
    </row>
    <row r="930" spans="1:25" ht="13.5" x14ac:dyDescent="0.25">
      <c r="A930" s="53"/>
      <c r="B930" s="53"/>
      <c r="C930" s="53"/>
      <c r="E930" s="53"/>
      <c r="G930" s="591"/>
      <c r="O930" s="397"/>
      <c r="Q930" s="53"/>
      <c r="R930" s="53"/>
      <c r="S930" s="53"/>
      <c r="T930" s="53"/>
      <c r="U930" s="53"/>
      <c r="V930" s="53"/>
      <c r="W930" s="53"/>
      <c r="X930" s="53"/>
      <c r="Y930" s="53"/>
    </row>
    <row r="931" spans="1:25" ht="13.5" x14ac:dyDescent="0.25">
      <c r="A931" s="53"/>
      <c r="B931" s="53"/>
      <c r="C931" s="53"/>
      <c r="E931" s="53"/>
      <c r="G931" s="591"/>
      <c r="O931" s="397"/>
      <c r="Q931" s="53"/>
      <c r="R931" s="53"/>
      <c r="S931" s="53"/>
      <c r="T931" s="53"/>
      <c r="U931" s="53"/>
      <c r="V931" s="53"/>
      <c r="W931" s="53"/>
      <c r="X931" s="53"/>
      <c r="Y931" s="53"/>
    </row>
    <row r="932" spans="1:25" ht="13.5" x14ac:dyDescent="0.25">
      <c r="A932" s="53"/>
      <c r="B932" s="53"/>
      <c r="C932" s="53"/>
      <c r="E932" s="53"/>
      <c r="G932" s="591"/>
      <c r="O932" s="397"/>
      <c r="Q932" s="53"/>
      <c r="R932" s="53"/>
      <c r="S932" s="53"/>
      <c r="T932" s="53"/>
      <c r="U932" s="53"/>
      <c r="V932" s="53"/>
      <c r="W932" s="53"/>
      <c r="X932" s="53"/>
      <c r="Y932" s="53"/>
    </row>
    <row r="933" spans="1:25" ht="13.5" x14ac:dyDescent="0.25">
      <c r="A933" s="53"/>
      <c r="B933" s="53"/>
      <c r="C933" s="53"/>
      <c r="E933" s="53"/>
      <c r="G933" s="591"/>
      <c r="O933" s="397"/>
      <c r="Q933" s="53"/>
      <c r="R933" s="53"/>
      <c r="S933" s="53"/>
      <c r="T933" s="53"/>
      <c r="U933" s="53"/>
      <c r="V933" s="53"/>
      <c r="W933" s="53"/>
      <c r="X933" s="53"/>
      <c r="Y933" s="53"/>
    </row>
    <row r="934" spans="1:25" ht="13.5" x14ac:dyDescent="0.25">
      <c r="A934" s="53"/>
      <c r="B934" s="53"/>
      <c r="C934" s="53"/>
      <c r="E934" s="53"/>
      <c r="G934" s="591"/>
      <c r="O934" s="397"/>
      <c r="Q934" s="53"/>
      <c r="R934" s="53"/>
      <c r="S934" s="53"/>
      <c r="T934" s="53"/>
      <c r="U934" s="53"/>
      <c r="V934" s="53"/>
      <c r="W934" s="53"/>
      <c r="X934" s="53"/>
      <c r="Y934" s="53"/>
    </row>
    <row r="935" spans="1:25" ht="13.5" x14ac:dyDescent="0.25">
      <c r="A935" s="53"/>
      <c r="B935" s="53"/>
      <c r="C935" s="53"/>
      <c r="E935" s="53"/>
      <c r="G935" s="591"/>
      <c r="O935" s="397"/>
      <c r="Q935" s="53"/>
      <c r="R935" s="53"/>
      <c r="S935" s="53"/>
      <c r="T935" s="53"/>
      <c r="U935" s="53"/>
      <c r="V935" s="53"/>
      <c r="W935" s="53"/>
      <c r="X935" s="53"/>
      <c r="Y935" s="53"/>
    </row>
    <row r="936" spans="1:25" ht="13.5" x14ac:dyDescent="0.25">
      <c r="A936" s="53"/>
      <c r="B936" s="53"/>
      <c r="C936" s="53"/>
      <c r="E936" s="53"/>
      <c r="G936" s="591"/>
      <c r="O936" s="397"/>
      <c r="Q936" s="53"/>
      <c r="R936" s="53"/>
      <c r="S936" s="53"/>
      <c r="T936" s="53"/>
      <c r="U936" s="53"/>
      <c r="V936" s="53"/>
      <c r="W936" s="53"/>
      <c r="X936" s="53"/>
      <c r="Y936" s="53"/>
    </row>
    <row r="937" spans="1:25" ht="13.5" x14ac:dyDescent="0.25">
      <c r="A937" s="53"/>
      <c r="B937" s="53"/>
      <c r="C937" s="53"/>
      <c r="E937" s="53"/>
      <c r="G937" s="591"/>
      <c r="O937" s="397"/>
      <c r="Q937" s="53"/>
      <c r="R937" s="53"/>
      <c r="S937" s="53"/>
      <c r="T937" s="53"/>
      <c r="U937" s="53"/>
      <c r="V937" s="53"/>
      <c r="W937" s="53"/>
      <c r="X937" s="53"/>
      <c r="Y937" s="53"/>
    </row>
    <row r="938" spans="1:25" ht="13.5" x14ac:dyDescent="0.25">
      <c r="A938" s="53"/>
      <c r="B938" s="53"/>
      <c r="C938" s="53"/>
      <c r="E938" s="53"/>
      <c r="G938" s="591"/>
      <c r="O938" s="397"/>
      <c r="Q938" s="53"/>
      <c r="R938" s="53"/>
      <c r="S938" s="53"/>
      <c r="T938" s="53"/>
      <c r="U938" s="53"/>
      <c r="V938" s="53"/>
      <c r="W938" s="53"/>
      <c r="X938" s="53"/>
      <c r="Y938" s="53"/>
    </row>
    <row r="939" spans="1:25" ht="13.5" x14ac:dyDescent="0.25">
      <c r="A939" s="53"/>
      <c r="B939" s="53"/>
      <c r="C939" s="53"/>
      <c r="E939" s="53"/>
      <c r="G939" s="591"/>
      <c r="O939" s="397"/>
      <c r="Q939" s="53"/>
      <c r="R939" s="53"/>
      <c r="S939" s="53"/>
      <c r="T939" s="53"/>
      <c r="U939" s="53"/>
      <c r="V939" s="53"/>
      <c r="W939" s="53"/>
      <c r="X939" s="53"/>
      <c r="Y939" s="53"/>
    </row>
    <row r="940" spans="1:25" ht="13.5" x14ac:dyDescent="0.25">
      <c r="A940" s="53"/>
      <c r="B940" s="53"/>
      <c r="C940" s="53"/>
      <c r="E940" s="53"/>
      <c r="G940" s="591"/>
      <c r="O940" s="397"/>
      <c r="Q940" s="53"/>
      <c r="R940" s="53"/>
      <c r="S940" s="53"/>
      <c r="T940" s="53"/>
      <c r="U940" s="53"/>
      <c r="V940" s="53"/>
      <c r="W940" s="53"/>
      <c r="X940" s="53"/>
      <c r="Y940" s="53"/>
    </row>
    <row r="941" spans="1:25" ht="13.5" x14ac:dyDescent="0.25">
      <c r="A941" s="53"/>
      <c r="B941" s="53"/>
      <c r="C941" s="53"/>
      <c r="E941" s="53"/>
      <c r="G941" s="591"/>
      <c r="O941" s="397"/>
      <c r="Q941" s="53"/>
      <c r="R941" s="53"/>
      <c r="S941" s="53"/>
      <c r="T941" s="53"/>
      <c r="U941" s="53"/>
      <c r="V941" s="53"/>
      <c r="W941" s="53"/>
      <c r="X941" s="53"/>
      <c r="Y941" s="53"/>
    </row>
    <row r="942" spans="1:25" ht="13.5" x14ac:dyDescent="0.25">
      <c r="A942" s="53"/>
      <c r="B942" s="53"/>
      <c r="C942" s="53"/>
      <c r="E942" s="53"/>
      <c r="G942" s="591"/>
      <c r="O942" s="397"/>
      <c r="Q942" s="53"/>
      <c r="R942" s="53"/>
      <c r="S942" s="53"/>
      <c r="T942" s="53"/>
      <c r="U942" s="53"/>
      <c r="V942" s="53"/>
      <c r="W942" s="53"/>
      <c r="X942" s="53"/>
      <c r="Y942" s="53"/>
    </row>
    <row r="943" spans="1:25" ht="13.5" x14ac:dyDescent="0.25">
      <c r="A943" s="53"/>
      <c r="B943" s="53"/>
      <c r="C943" s="53"/>
      <c r="E943" s="53"/>
      <c r="G943" s="591"/>
      <c r="O943" s="397"/>
      <c r="Q943" s="53"/>
      <c r="R943" s="53"/>
      <c r="S943" s="53"/>
      <c r="T943" s="53"/>
      <c r="U943" s="53"/>
      <c r="V943" s="53"/>
      <c r="W943" s="53"/>
      <c r="X943" s="53"/>
      <c r="Y943" s="53"/>
    </row>
    <row r="944" spans="1:25" ht="13.5" x14ac:dyDescent="0.25">
      <c r="A944" s="53"/>
      <c r="B944" s="53"/>
      <c r="C944" s="53"/>
      <c r="E944" s="53"/>
      <c r="G944" s="591"/>
      <c r="O944" s="397"/>
      <c r="Q944" s="53"/>
      <c r="R944" s="53"/>
      <c r="S944" s="53"/>
      <c r="T944" s="53"/>
      <c r="U944" s="53"/>
      <c r="V944" s="53"/>
      <c r="W944" s="53"/>
      <c r="X944" s="53"/>
      <c r="Y944" s="53"/>
    </row>
    <row r="945" spans="1:25" ht="13.5" x14ac:dyDescent="0.25">
      <c r="A945" s="53"/>
      <c r="B945" s="53"/>
      <c r="C945" s="53"/>
      <c r="E945" s="53"/>
      <c r="G945" s="591"/>
      <c r="O945" s="397"/>
      <c r="Q945" s="53"/>
      <c r="R945" s="53"/>
      <c r="S945" s="53"/>
      <c r="T945" s="53"/>
      <c r="U945" s="53"/>
      <c r="V945" s="53"/>
      <c r="W945" s="53"/>
      <c r="X945" s="53"/>
      <c r="Y945" s="53"/>
    </row>
    <row r="946" spans="1:25" ht="13.5" x14ac:dyDescent="0.25">
      <c r="A946" s="53"/>
      <c r="B946" s="53"/>
      <c r="C946" s="53"/>
      <c r="E946" s="53"/>
      <c r="G946" s="591"/>
      <c r="O946" s="397"/>
      <c r="Q946" s="53"/>
      <c r="R946" s="53"/>
      <c r="S946" s="53"/>
      <c r="T946" s="53"/>
      <c r="U946" s="53"/>
      <c r="V946" s="53"/>
      <c r="W946" s="53"/>
      <c r="X946" s="53"/>
      <c r="Y946" s="53"/>
    </row>
    <row r="947" spans="1:25" ht="13.5" x14ac:dyDescent="0.25">
      <c r="A947" s="53"/>
      <c r="B947" s="53"/>
      <c r="C947" s="53"/>
      <c r="E947" s="53"/>
      <c r="G947" s="591"/>
      <c r="O947" s="397"/>
      <c r="Q947" s="53"/>
      <c r="R947" s="53"/>
      <c r="S947" s="53"/>
      <c r="T947" s="53"/>
      <c r="U947" s="53"/>
      <c r="V947" s="53"/>
      <c r="W947" s="53"/>
      <c r="X947" s="53"/>
      <c r="Y947" s="53"/>
    </row>
    <row r="948" spans="1:25" ht="13.5" x14ac:dyDescent="0.25">
      <c r="A948" s="53"/>
      <c r="B948" s="53"/>
      <c r="C948" s="53"/>
      <c r="E948" s="53"/>
      <c r="G948" s="591"/>
      <c r="O948" s="397"/>
      <c r="Q948" s="53"/>
      <c r="R948" s="53"/>
      <c r="S948" s="53"/>
      <c r="T948" s="53"/>
      <c r="U948" s="53"/>
      <c r="V948" s="53"/>
      <c r="W948" s="53"/>
      <c r="X948" s="53"/>
      <c r="Y948" s="53"/>
    </row>
    <row r="949" spans="1:25" ht="13.5" x14ac:dyDescent="0.25">
      <c r="A949" s="53"/>
      <c r="B949" s="53"/>
      <c r="C949" s="53"/>
      <c r="E949" s="53"/>
      <c r="G949" s="591"/>
      <c r="O949" s="397"/>
      <c r="Q949" s="53"/>
      <c r="R949" s="53"/>
      <c r="S949" s="53"/>
      <c r="T949" s="53"/>
      <c r="U949" s="53"/>
      <c r="V949" s="53"/>
      <c r="W949" s="53"/>
      <c r="X949" s="53"/>
      <c r="Y949" s="53"/>
    </row>
    <row r="950" spans="1:25" ht="13.5" x14ac:dyDescent="0.25">
      <c r="A950" s="53"/>
      <c r="B950" s="53"/>
      <c r="C950" s="53"/>
      <c r="E950" s="53"/>
      <c r="G950" s="591"/>
      <c r="O950" s="397"/>
      <c r="Q950" s="53"/>
      <c r="R950" s="53"/>
      <c r="S950" s="53"/>
      <c r="T950" s="53"/>
      <c r="U950" s="53"/>
      <c r="V950" s="53"/>
      <c r="W950" s="53"/>
      <c r="X950" s="53"/>
      <c r="Y950" s="53"/>
    </row>
    <row r="951" spans="1:25" ht="13.5" x14ac:dyDescent="0.25">
      <c r="A951" s="53"/>
      <c r="B951" s="53"/>
      <c r="C951" s="53"/>
      <c r="E951" s="53"/>
      <c r="G951" s="591"/>
      <c r="O951" s="397"/>
      <c r="Q951" s="53"/>
      <c r="R951" s="53"/>
      <c r="S951" s="53"/>
      <c r="T951" s="53"/>
      <c r="U951" s="53"/>
      <c r="V951" s="53"/>
      <c r="W951" s="53"/>
      <c r="X951" s="53"/>
      <c r="Y951" s="53"/>
    </row>
    <row r="952" spans="1:25" ht="13.5" x14ac:dyDescent="0.25">
      <c r="A952" s="53"/>
      <c r="B952" s="53"/>
      <c r="C952" s="53"/>
      <c r="E952" s="53"/>
      <c r="G952" s="591"/>
      <c r="O952" s="397"/>
      <c r="Q952" s="53"/>
      <c r="R952" s="53"/>
      <c r="S952" s="53"/>
      <c r="T952" s="53"/>
      <c r="U952" s="53"/>
      <c r="V952" s="53"/>
      <c r="W952" s="53"/>
      <c r="X952" s="53"/>
      <c r="Y952" s="53"/>
    </row>
    <row r="953" spans="1:25" ht="13.5" x14ac:dyDescent="0.25">
      <c r="A953" s="53"/>
      <c r="B953" s="53"/>
      <c r="C953" s="53"/>
      <c r="E953" s="53"/>
      <c r="G953" s="591"/>
      <c r="O953" s="397"/>
      <c r="Q953" s="53"/>
      <c r="R953" s="53"/>
      <c r="S953" s="53"/>
      <c r="T953" s="53"/>
      <c r="U953" s="53"/>
      <c r="V953" s="53"/>
      <c r="W953" s="53"/>
      <c r="X953" s="53"/>
      <c r="Y953" s="53"/>
    </row>
    <row r="954" spans="1:25" ht="13.5" x14ac:dyDescent="0.25">
      <c r="A954" s="53"/>
      <c r="B954" s="53"/>
      <c r="C954" s="53"/>
      <c r="E954" s="53"/>
      <c r="G954" s="591"/>
      <c r="O954" s="397"/>
      <c r="Q954" s="53"/>
      <c r="R954" s="53"/>
      <c r="S954" s="53"/>
      <c r="T954" s="53"/>
      <c r="U954" s="53"/>
      <c r="V954" s="53"/>
      <c r="W954" s="53"/>
      <c r="X954" s="53"/>
      <c r="Y954" s="53"/>
    </row>
    <row r="955" spans="1:25" ht="13.5" x14ac:dyDescent="0.25">
      <c r="A955" s="53"/>
      <c r="B955" s="53"/>
      <c r="C955" s="53"/>
      <c r="E955" s="53"/>
      <c r="G955" s="591"/>
      <c r="O955" s="397"/>
      <c r="Q955" s="53"/>
      <c r="R955" s="53"/>
      <c r="S955" s="53"/>
      <c r="T955" s="53"/>
      <c r="U955" s="53"/>
      <c r="V955" s="53"/>
      <c r="W955" s="53"/>
      <c r="X955" s="53"/>
      <c r="Y955" s="53"/>
    </row>
    <row r="956" spans="1:25" ht="13.5" x14ac:dyDescent="0.25">
      <c r="A956" s="53"/>
      <c r="B956" s="53"/>
      <c r="C956" s="53"/>
      <c r="E956" s="53"/>
      <c r="G956" s="591"/>
      <c r="O956" s="397"/>
      <c r="Q956" s="53"/>
      <c r="R956" s="53"/>
      <c r="S956" s="53"/>
      <c r="T956" s="53"/>
      <c r="U956" s="53"/>
      <c r="V956" s="53"/>
      <c r="W956" s="53"/>
      <c r="X956" s="53"/>
      <c r="Y956" s="53"/>
    </row>
    <row r="957" spans="1:25" ht="13.5" x14ac:dyDescent="0.25">
      <c r="A957" s="53"/>
      <c r="B957" s="53"/>
      <c r="C957" s="53"/>
      <c r="E957" s="53"/>
      <c r="G957" s="591"/>
      <c r="O957" s="397"/>
      <c r="Q957" s="53"/>
      <c r="R957" s="53"/>
      <c r="S957" s="53"/>
      <c r="T957" s="53"/>
      <c r="U957" s="53"/>
      <c r="V957" s="53"/>
      <c r="W957" s="53"/>
      <c r="X957" s="53"/>
      <c r="Y957" s="53"/>
    </row>
    <row r="958" spans="1:25" ht="13.5" x14ac:dyDescent="0.25">
      <c r="A958" s="53"/>
      <c r="B958" s="53"/>
      <c r="C958" s="53"/>
      <c r="E958" s="53"/>
      <c r="G958" s="591"/>
      <c r="O958" s="397"/>
      <c r="Q958" s="53"/>
      <c r="R958" s="53"/>
      <c r="S958" s="53"/>
      <c r="T958" s="53"/>
      <c r="U958" s="53"/>
      <c r="V958" s="53"/>
      <c r="W958" s="53"/>
      <c r="X958" s="53"/>
      <c r="Y958" s="53"/>
    </row>
    <row r="959" spans="1:25" ht="13.5" x14ac:dyDescent="0.25">
      <c r="A959" s="53"/>
      <c r="B959" s="53"/>
      <c r="C959" s="53"/>
      <c r="E959" s="53"/>
      <c r="G959" s="591"/>
      <c r="O959" s="397"/>
      <c r="Q959" s="53"/>
      <c r="R959" s="53"/>
      <c r="S959" s="53"/>
      <c r="T959" s="53"/>
      <c r="U959" s="53"/>
      <c r="V959" s="53"/>
      <c r="W959" s="53"/>
      <c r="X959" s="53"/>
      <c r="Y959" s="53"/>
    </row>
    <row r="960" spans="1:25" ht="13.5" x14ac:dyDescent="0.25">
      <c r="A960" s="53"/>
      <c r="B960" s="53"/>
      <c r="C960" s="53"/>
      <c r="E960" s="53"/>
      <c r="G960" s="591"/>
      <c r="O960" s="397"/>
      <c r="Q960" s="53"/>
      <c r="R960" s="53"/>
      <c r="S960" s="53"/>
      <c r="T960" s="53"/>
      <c r="U960" s="53"/>
      <c r="V960" s="53"/>
      <c r="W960" s="53"/>
      <c r="X960" s="53"/>
      <c r="Y960" s="53"/>
    </row>
    <row r="961" spans="1:25" ht="13.5" x14ac:dyDescent="0.25">
      <c r="A961" s="53"/>
      <c r="B961" s="53"/>
      <c r="C961" s="53"/>
      <c r="E961" s="53"/>
      <c r="G961" s="591"/>
      <c r="O961" s="397"/>
      <c r="Q961" s="53"/>
      <c r="R961" s="53"/>
      <c r="S961" s="53"/>
      <c r="T961" s="53"/>
      <c r="U961" s="53"/>
      <c r="V961" s="53"/>
      <c r="W961" s="53"/>
      <c r="X961" s="53"/>
      <c r="Y961" s="53"/>
    </row>
    <row r="962" spans="1:25" ht="13.5" x14ac:dyDescent="0.25">
      <c r="A962" s="53"/>
      <c r="B962" s="53"/>
      <c r="C962" s="53"/>
      <c r="E962" s="53"/>
      <c r="G962" s="591"/>
      <c r="O962" s="397"/>
      <c r="Q962" s="53"/>
      <c r="R962" s="53"/>
      <c r="S962" s="53"/>
      <c r="T962" s="53"/>
      <c r="U962" s="53"/>
      <c r="V962" s="53"/>
      <c r="W962" s="53"/>
      <c r="X962" s="53"/>
      <c r="Y962" s="53"/>
    </row>
    <row r="963" spans="1:25" ht="13.5" x14ac:dyDescent="0.25">
      <c r="A963" s="53"/>
      <c r="B963" s="53"/>
      <c r="C963" s="53"/>
      <c r="E963" s="53"/>
      <c r="G963" s="591"/>
      <c r="O963" s="397"/>
      <c r="Q963" s="53"/>
      <c r="R963" s="53"/>
      <c r="S963" s="53"/>
      <c r="T963" s="53"/>
      <c r="U963" s="53"/>
      <c r="V963" s="53"/>
      <c r="W963" s="53"/>
      <c r="X963" s="53"/>
      <c r="Y963" s="53"/>
    </row>
    <row r="964" spans="1:25" ht="13.5" x14ac:dyDescent="0.25">
      <c r="A964" s="53"/>
      <c r="B964" s="53"/>
      <c r="C964" s="53"/>
      <c r="E964" s="53"/>
      <c r="G964" s="591"/>
      <c r="O964" s="397"/>
      <c r="Q964" s="53"/>
      <c r="R964" s="53"/>
      <c r="S964" s="53"/>
      <c r="T964" s="53"/>
      <c r="U964" s="53"/>
      <c r="V964" s="53"/>
      <c r="W964" s="53"/>
      <c r="X964" s="53"/>
      <c r="Y964" s="53"/>
    </row>
    <row r="965" spans="1:25" ht="13.5" x14ac:dyDescent="0.25">
      <c r="A965" s="53"/>
      <c r="B965" s="53"/>
      <c r="C965" s="53"/>
      <c r="E965" s="53"/>
      <c r="G965" s="591"/>
      <c r="O965" s="397"/>
      <c r="Q965" s="53"/>
      <c r="R965" s="53"/>
      <c r="S965" s="53"/>
      <c r="T965" s="53"/>
      <c r="U965" s="53"/>
      <c r="V965" s="53"/>
      <c r="W965" s="53"/>
      <c r="X965" s="53"/>
      <c r="Y965" s="53"/>
    </row>
    <row r="966" spans="1:25" ht="13.5" x14ac:dyDescent="0.25">
      <c r="A966" s="53"/>
      <c r="B966" s="53"/>
      <c r="C966" s="53"/>
      <c r="E966" s="53"/>
      <c r="G966" s="591"/>
      <c r="O966" s="397"/>
      <c r="Q966" s="53"/>
      <c r="R966" s="53"/>
      <c r="S966" s="53"/>
      <c r="T966" s="53"/>
      <c r="U966" s="53"/>
      <c r="V966" s="53"/>
      <c r="W966" s="53"/>
      <c r="X966" s="53"/>
      <c r="Y966" s="53"/>
    </row>
    <row r="967" spans="1:25" ht="13.5" x14ac:dyDescent="0.25">
      <c r="A967" s="53"/>
      <c r="B967" s="53"/>
      <c r="C967" s="53"/>
      <c r="E967" s="53"/>
      <c r="G967" s="591"/>
      <c r="O967" s="397"/>
      <c r="Q967" s="53"/>
      <c r="R967" s="53"/>
      <c r="S967" s="53"/>
      <c r="T967" s="53"/>
      <c r="U967" s="53"/>
      <c r="V967" s="53"/>
      <c r="W967" s="53"/>
      <c r="X967" s="53"/>
      <c r="Y967" s="53"/>
    </row>
    <row r="968" spans="1:25" ht="13.5" x14ac:dyDescent="0.25">
      <c r="A968" s="53"/>
      <c r="B968" s="53"/>
      <c r="C968" s="53"/>
      <c r="E968" s="53"/>
      <c r="G968" s="591"/>
      <c r="O968" s="397"/>
      <c r="Q968" s="53"/>
      <c r="R968" s="53"/>
      <c r="S968" s="53"/>
      <c r="T968" s="53"/>
      <c r="U968" s="53"/>
      <c r="V968" s="53"/>
      <c r="W968" s="53"/>
      <c r="X968" s="53"/>
      <c r="Y968" s="53"/>
    </row>
    <row r="969" spans="1:25" ht="13.5" x14ac:dyDescent="0.25">
      <c r="A969" s="53"/>
      <c r="B969" s="53"/>
      <c r="C969" s="53"/>
      <c r="E969" s="53"/>
      <c r="G969" s="591"/>
      <c r="O969" s="397"/>
      <c r="Q969" s="53"/>
      <c r="R969" s="53"/>
      <c r="S969" s="53"/>
      <c r="T969" s="53"/>
      <c r="U969" s="53"/>
      <c r="V969" s="53"/>
      <c r="W969" s="53"/>
      <c r="X969" s="53"/>
      <c r="Y969" s="53"/>
    </row>
    <row r="970" spans="1:25" ht="13.5" x14ac:dyDescent="0.25">
      <c r="A970" s="53"/>
      <c r="B970" s="53"/>
      <c r="C970" s="53"/>
      <c r="E970" s="53"/>
      <c r="G970" s="591"/>
      <c r="O970" s="397"/>
      <c r="Q970" s="53"/>
      <c r="R970" s="53"/>
      <c r="S970" s="53"/>
      <c r="T970" s="53"/>
      <c r="U970" s="53"/>
      <c r="V970" s="53"/>
      <c r="W970" s="53"/>
      <c r="X970" s="53"/>
      <c r="Y970" s="53"/>
    </row>
    <row r="971" spans="1:25" ht="13.5" x14ac:dyDescent="0.25">
      <c r="A971" s="53"/>
      <c r="B971" s="53"/>
      <c r="C971" s="53"/>
      <c r="E971" s="53"/>
      <c r="G971" s="591"/>
      <c r="O971" s="397"/>
      <c r="Q971" s="53"/>
      <c r="R971" s="53"/>
      <c r="S971" s="53"/>
      <c r="T971" s="53"/>
      <c r="U971" s="53"/>
      <c r="V971" s="53"/>
      <c r="W971" s="53"/>
      <c r="X971" s="53"/>
      <c r="Y971" s="53"/>
    </row>
    <row r="972" spans="1:25" ht="13.5" x14ac:dyDescent="0.25">
      <c r="A972" s="53"/>
      <c r="B972" s="53"/>
      <c r="C972" s="53"/>
      <c r="E972" s="53"/>
      <c r="G972" s="591"/>
      <c r="O972" s="397"/>
      <c r="Q972" s="53"/>
      <c r="R972" s="53"/>
      <c r="S972" s="53"/>
      <c r="T972" s="53"/>
      <c r="U972" s="53"/>
      <c r="V972" s="53"/>
      <c r="W972" s="53"/>
      <c r="X972" s="53"/>
      <c r="Y972" s="53"/>
    </row>
    <row r="973" spans="1:25" ht="13.5" x14ac:dyDescent="0.25">
      <c r="A973" s="53"/>
      <c r="B973" s="53"/>
      <c r="C973" s="53"/>
      <c r="E973" s="53"/>
      <c r="G973" s="591"/>
      <c r="O973" s="397"/>
      <c r="Q973" s="53"/>
      <c r="R973" s="53"/>
      <c r="S973" s="53"/>
      <c r="T973" s="53"/>
      <c r="U973" s="53"/>
      <c r="V973" s="53"/>
      <c r="W973" s="53"/>
      <c r="X973" s="53"/>
      <c r="Y973" s="53"/>
    </row>
    <row r="974" spans="1:25" ht="13.5" x14ac:dyDescent="0.25">
      <c r="A974" s="53"/>
      <c r="B974" s="53"/>
      <c r="C974" s="53"/>
      <c r="E974" s="53"/>
      <c r="G974" s="591"/>
      <c r="O974" s="397"/>
      <c r="Q974" s="53"/>
      <c r="R974" s="53"/>
      <c r="S974" s="53"/>
      <c r="T974" s="53"/>
      <c r="U974" s="53"/>
      <c r="V974" s="53"/>
      <c r="W974" s="53"/>
      <c r="X974" s="53"/>
      <c r="Y974" s="53"/>
    </row>
    <row r="975" spans="1:25" ht="13.5" x14ac:dyDescent="0.25">
      <c r="A975" s="53"/>
      <c r="B975" s="53"/>
      <c r="C975" s="53"/>
      <c r="E975" s="53"/>
      <c r="G975" s="591"/>
      <c r="O975" s="397"/>
      <c r="Q975" s="53"/>
      <c r="R975" s="53"/>
      <c r="S975" s="53"/>
      <c r="T975" s="53"/>
      <c r="U975" s="53"/>
      <c r="V975" s="53"/>
      <c r="W975" s="53"/>
      <c r="X975" s="53"/>
      <c r="Y975" s="53"/>
    </row>
    <row r="976" spans="1:25" ht="13.5" x14ac:dyDescent="0.25">
      <c r="A976" s="53"/>
      <c r="B976" s="53"/>
      <c r="C976" s="53"/>
      <c r="E976" s="53"/>
      <c r="G976" s="591"/>
      <c r="O976" s="397"/>
      <c r="Q976" s="53"/>
      <c r="R976" s="53"/>
      <c r="S976" s="53"/>
      <c r="T976" s="53"/>
      <c r="U976" s="53"/>
      <c r="V976" s="53"/>
      <c r="W976" s="53"/>
      <c r="X976" s="53"/>
      <c r="Y976" s="53"/>
    </row>
    <row r="977" spans="1:25" ht="13.5" x14ac:dyDescent="0.25">
      <c r="A977" s="53"/>
      <c r="B977" s="53"/>
      <c r="C977" s="53"/>
      <c r="E977" s="53"/>
      <c r="G977" s="591"/>
      <c r="O977" s="397"/>
      <c r="Q977" s="53"/>
      <c r="R977" s="53"/>
      <c r="S977" s="53"/>
      <c r="T977" s="53"/>
      <c r="U977" s="53"/>
      <c r="V977" s="53"/>
      <c r="W977" s="53"/>
      <c r="X977" s="53"/>
      <c r="Y977" s="53"/>
    </row>
    <row r="978" spans="1:25" ht="13.5" x14ac:dyDescent="0.25">
      <c r="A978" s="53"/>
      <c r="B978" s="53"/>
      <c r="C978" s="53"/>
      <c r="E978" s="53"/>
      <c r="G978" s="591"/>
      <c r="O978" s="397"/>
      <c r="Q978" s="53"/>
      <c r="R978" s="53"/>
      <c r="S978" s="53"/>
      <c r="T978" s="53"/>
      <c r="U978" s="53"/>
      <c r="V978" s="53"/>
      <c r="W978" s="53"/>
      <c r="X978" s="53"/>
      <c r="Y978" s="53"/>
    </row>
    <row r="979" spans="1:25" ht="13.5" x14ac:dyDescent="0.25">
      <c r="A979" s="53"/>
      <c r="B979" s="53"/>
      <c r="C979" s="53"/>
      <c r="E979" s="53"/>
      <c r="G979" s="591"/>
      <c r="O979" s="397"/>
      <c r="Q979" s="53"/>
      <c r="R979" s="53"/>
      <c r="S979" s="53"/>
      <c r="T979" s="53"/>
      <c r="U979" s="53"/>
      <c r="V979" s="53"/>
      <c r="W979" s="53"/>
      <c r="X979" s="53"/>
      <c r="Y979" s="53"/>
    </row>
    <row r="980" spans="1:25" ht="13.5" x14ac:dyDescent="0.25">
      <c r="A980" s="53"/>
      <c r="B980" s="53"/>
      <c r="C980" s="53"/>
      <c r="E980" s="53"/>
      <c r="G980" s="591"/>
      <c r="O980" s="397"/>
      <c r="Q980" s="53"/>
      <c r="R980" s="53"/>
      <c r="S980" s="53"/>
      <c r="T980" s="53"/>
      <c r="U980" s="53"/>
      <c r="V980" s="53"/>
      <c r="W980" s="53"/>
      <c r="X980" s="53"/>
      <c r="Y980" s="53"/>
    </row>
    <row r="981" spans="1:25" ht="13.5" x14ac:dyDescent="0.25">
      <c r="A981" s="53"/>
      <c r="B981" s="53"/>
      <c r="C981" s="53"/>
      <c r="E981" s="53"/>
      <c r="G981" s="591"/>
      <c r="O981" s="397"/>
      <c r="Q981" s="53"/>
      <c r="R981" s="53"/>
      <c r="S981" s="53"/>
      <c r="T981" s="53"/>
      <c r="U981" s="53"/>
      <c r="V981" s="53"/>
      <c r="W981" s="53"/>
      <c r="X981" s="53"/>
      <c r="Y981" s="53"/>
    </row>
    <row r="982" spans="1:25" ht="13.5" x14ac:dyDescent="0.25">
      <c r="A982" s="53"/>
      <c r="B982" s="53"/>
      <c r="C982" s="53"/>
      <c r="E982" s="53"/>
      <c r="G982" s="591"/>
      <c r="O982" s="397"/>
      <c r="Q982" s="53"/>
      <c r="R982" s="53"/>
      <c r="S982" s="53"/>
      <c r="T982" s="53"/>
      <c r="U982" s="53"/>
      <c r="V982" s="53"/>
      <c r="W982" s="53"/>
      <c r="X982" s="53"/>
      <c r="Y982" s="53"/>
    </row>
    <row r="983" spans="1:25" ht="13.5" x14ac:dyDescent="0.25">
      <c r="A983" s="53"/>
      <c r="B983" s="53"/>
      <c r="C983" s="53"/>
      <c r="E983" s="53"/>
      <c r="G983" s="591"/>
      <c r="O983" s="397"/>
      <c r="Q983" s="53"/>
      <c r="R983" s="53"/>
      <c r="S983" s="53"/>
      <c r="T983" s="53"/>
      <c r="U983" s="53"/>
      <c r="V983" s="53"/>
      <c r="W983" s="53"/>
      <c r="X983" s="53"/>
      <c r="Y983" s="53"/>
    </row>
    <row r="984" spans="1:25" ht="13.5" x14ac:dyDescent="0.25">
      <c r="A984" s="53"/>
      <c r="B984" s="53"/>
      <c r="C984" s="53"/>
      <c r="E984" s="53"/>
      <c r="G984" s="591"/>
      <c r="O984" s="397"/>
      <c r="Q984" s="53"/>
      <c r="R984" s="53"/>
      <c r="S984" s="53"/>
      <c r="T984" s="53"/>
      <c r="U984" s="53"/>
      <c r="V984" s="53"/>
      <c r="W984" s="53"/>
      <c r="X984" s="53"/>
      <c r="Y984" s="53"/>
    </row>
    <row r="985" spans="1:25" ht="13.5" x14ac:dyDescent="0.25">
      <c r="A985" s="53"/>
      <c r="B985" s="53"/>
      <c r="C985" s="53"/>
      <c r="E985" s="53"/>
      <c r="G985" s="591"/>
      <c r="O985" s="397"/>
      <c r="Q985" s="53"/>
      <c r="R985" s="53"/>
      <c r="S985" s="53"/>
      <c r="T985" s="53"/>
      <c r="U985" s="53"/>
      <c r="V985" s="53"/>
      <c r="W985" s="53"/>
      <c r="X985" s="53"/>
      <c r="Y985" s="53"/>
    </row>
    <row r="986" spans="1:25" ht="13.5" x14ac:dyDescent="0.25">
      <c r="A986" s="53"/>
      <c r="B986" s="53"/>
      <c r="C986" s="53"/>
      <c r="E986" s="53"/>
      <c r="G986" s="591"/>
      <c r="O986" s="397"/>
      <c r="Q986" s="53"/>
      <c r="R986" s="53"/>
      <c r="S986" s="53"/>
      <c r="T986" s="53"/>
      <c r="U986" s="53"/>
      <c r="V986" s="53"/>
      <c r="W986" s="53"/>
      <c r="X986" s="53"/>
      <c r="Y986" s="53"/>
    </row>
    <row r="987" spans="1:25" ht="13.5" x14ac:dyDescent="0.25">
      <c r="A987" s="53"/>
      <c r="B987" s="53"/>
      <c r="C987" s="53"/>
      <c r="E987" s="53"/>
      <c r="G987" s="591"/>
      <c r="O987" s="397"/>
      <c r="Q987" s="53"/>
      <c r="R987" s="53"/>
      <c r="S987" s="53"/>
      <c r="T987" s="53"/>
      <c r="U987" s="53"/>
      <c r="V987" s="53"/>
      <c r="W987" s="53"/>
      <c r="X987" s="53"/>
      <c r="Y987" s="53"/>
    </row>
    <row r="988" spans="1:25" ht="13.5" x14ac:dyDescent="0.25">
      <c r="A988" s="53"/>
      <c r="B988" s="53"/>
      <c r="C988" s="53"/>
      <c r="E988" s="53"/>
      <c r="G988" s="591"/>
      <c r="O988" s="397"/>
      <c r="Q988" s="53"/>
      <c r="R988" s="53"/>
      <c r="S988" s="53"/>
      <c r="T988" s="53"/>
      <c r="U988" s="53"/>
      <c r="V988" s="53"/>
      <c r="W988" s="53"/>
      <c r="X988" s="53"/>
      <c r="Y988" s="53"/>
    </row>
    <row r="989" spans="1:25" ht="13.5" x14ac:dyDescent="0.25">
      <c r="A989" s="53"/>
      <c r="B989" s="53"/>
      <c r="C989" s="53"/>
      <c r="E989" s="53"/>
      <c r="G989" s="591"/>
      <c r="O989" s="397"/>
      <c r="Q989" s="53"/>
      <c r="R989" s="53"/>
      <c r="S989" s="53"/>
      <c r="T989" s="53"/>
      <c r="U989" s="53"/>
      <c r="V989" s="53"/>
      <c r="W989" s="53"/>
      <c r="X989" s="53"/>
      <c r="Y989" s="53"/>
    </row>
    <row r="990" spans="1:25" ht="13.5" x14ac:dyDescent="0.25">
      <c r="A990" s="53"/>
      <c r="B990" s="53"/>
      <c r="C990" s="53"/>
      <c r="E990" s="53"/>
      <c r="G990" s="591"/>
      <c r="O990" s="397"/>
      <c r="Q990" s="53"/>
      <c r="R990" s="53"/>
      <c r="S990" s="53"/>
      <c r="T990" s="53"/>
      <c r="U990" s="53"/>
      <c r="V990" s="53"/>
      <c r="W990" s="53"/>
      <c r="X990" s="53"/>
      <c r="Y990" s="53"/>
    </row>
    <row r="991" spans="1:25" ht="13.5" x14ac:dyDescent="0.25">
      <c r="A991" s="53"/>
      <c r="B991" s="53"/>
      <c r="C991" s="53"/>
      <c r="E991" s="53"/>
      <c r="G991" s="591"/>
      <c r="O991" s="397"/>
      <c r="Q991" s="53"/>
      <c r="R991" s="53"/>
      <c r="S991" s="53"/>
      <c r="T991" s="53"/>
      <c r="U991" s="53"/>
      <c r="V991" s="53"/>
      <c r="W991" s="53"/>
      <c r="X991" s="53"/>
      <c r="Y991" s="53"/>
    </row>
    <row r="992" spans="1:25" ht="13.5" x14ac:dyDescent="0.25">
      <c r="A992" s="53"/>
      <c r="B992" s="53"/>
      <c r="C992" s="53"/>
      <c r="E992" s="53"/>
      <c r="G992" s="591"/>
      <c r="O992" s="397"/>
      <c r="Q992" s="53"/>
      <c r="R992" s="53"/>
      <c r="S992" s="53"/>
      <c r="T992" s="53"/>
      <c r="U992" s="53"/>
      <c r="V992" s="53"/>
      <c r="W992" s="53"/>
      <c r="X992" s="53"/>
      <c r="Y992" s="53"/>
    </row>
    <row r="993" spans="1:25" ht="13.5" x14ac:dyDescent="0.25">
      <c r="A993" s="53"/>
      <c r="B993" s="53"/>
      <c r="C993" s="53"/>
      <c r="E993" s="53"/>
      <c r="G993" s="591"/>
      <c r="O993" s="397"/>
      <c r="Q993" s="53"/>
      <c r="R993" s="53"/>
      <c r="S993" s="53"/>
      <c r="T993" s="53"/>
      <c r="U993" s="53"/>
      <c r="V993" s="53"/>
      <c r="W993" s="53"/>
      <c r="X993" s="53"/>
      <c r="Y993" s="53"/>
    </row>
    <row r="994" spans="1:25" ht="13.5" x14ac:dyDescent="0.25">
      <c r="A994" s="53"/>
      <c r="B994" s="53"/>
      <c r="C994" s="53"/>
      <c r="E994" s="53"/>
      <c r="G994" s="591"/>
      <c r="O994" s="397"/>
      <c r="Q994" s="53"/>
      <c r="R994" s="53"/>
      <c r="S994" s="53"/>
      <c r="T994" s="53"/>
      <c r="U994" s="53"/>
      <c r="V994" s="53"/>
      <c r="W994" s="53"/>
      <c r="X994" s="53"/>
      <c r="Y994" s="53"/>
    </row>
  </sheetData>
  <autoFilter ref="B9:P9"/>
  <mergeCells count="285">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 ref="D296:E296"/>
    <mergeCell ref="D297:E297"/>
    <mergeCell ref="D298:E298"/>
    <mergeCell ref="D286:E286"/>
    <mergeCell ref="D288:E288"/>
    <mergeCell ref="D289:E289"/>
    <mergeCell ref="D290:E290"/>
    <mergeCell ref="D291:E291"/>
    <mergeCell ref="D292:E292"/>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7:E267"/>
    <mergeCell ref="D268:E268"/>
    <mergeCell ref="B269:B271"/>
    <mergeCell ref="D269:D271"/>
    <mergeCell ref="D272:E272"/>
    <mergeCell ref="D273:E273"/>
    <mergeCell ref="D260:E260"/>
    <mergeCell ref="D262:E262"/>
    <mergeCell ref="D263:E263"/>
    <mergeCell ref="D264:E264"/>
    <mergeCell ref="D265:E265"/>
    <mergeCell ref="D253:E253"/>
    <mergeCell ref="D254:E254"/>
    <mergeCell ref="D255:E255"/>
    <mergeCell ref="D256:E256"/>
    <mergeCell ref="D258:E258"/>
    <mergeCell ref="D259:E259"/>
    <mergeCell ref="D246:E246"/>
    <mergeCell ref="D247:E247"/>
    <mergeCell ref="D249:E249"/>
    <mergeCell ref="D250:E250"/>
    <mergeCell ref="D252:E252"/>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02:E202"/>
    <mergeCell ref="D204:E204"/>
    <mergeCell ref="D205:E205"/>
    <mergeCell ref="D206:E206"/>
    <mergeCell ref="D207:E207"/>
    <mergeCell ref="D208:E208"/>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21:E121"/>
    <mergeCell ref="B122:B124"/>
    <mergeCell ref="D122:D124"/>
    <mergeCell ref="D125:E125"/>
    <mergeCell ref="D126:E126"/>
    <mergeCell ref="D127:E127"/>
    <mergeCell ref="D115:E115"/>
    <mergeCell ref="D116:E116"/>
    <mergeCell ref="D117:E117"/>
    <mergeCell ref="D118:E118"/>
    <mergeCell ref="D120:E120"/>
    <mergeCell ref="D109:E109"/>
    <mergeCell ref="D110:E110"/>
    <mergeCell ref="D112:E112"/>
    <mergeCell ref="D113:E113"/>
    <mergeCell ref="D114:E114"/>
    <mergeCell ref="D103:E103"/>
    <mergeCell ref="D104:E104"/>
    <mergeCell ref="D105:E105"/>
    <mergeCell ref="D106:E106"/>
    <mergeCell ref="D107:E107"/>
    <mergeCell ref="D108:E108"/>
    <mergeCell ref="D97:E97"/>
    <mergeCell ref="D98:E98"/>
    <mergeCell ref="D99:E99"/>
    <mergeCell ref="D100:E100"/>
    <mergeCell ref="D101:E101"/>
    <mergeCell ref="D102:E102"/>
    <mergeCell ref="D91:E91"/>
    <mergeCell ref="D92:E92"/>
    <mergeCell ref="B93:B94"/>
    <mergeCell ref="D93:D94"/>
    <mergeCell ref="D95:E95"/>
    <mergeCell ref="D96:E96"/>
    <mergeCell ref="D83:E83"/>
    <mergeCell ref="D84:E84"/>
    <mergeCell ref="D86:E86"/>
    <mergeCell ref="D88:E88"/>
    <mergeCell ref="D89:E89"/>
    <mergeCell ref="D77:E77"/>
    <mergeCell ref="D78:E78"/>
    <mergeCell ref="D79:E79"/>
    <mergeCell ref="D80:E80"/>
    <mergeCell ref="D81:E81"/>
    <mergeCell ref="D82:E82"/>
    <mergeCell ref="D70:E70"/>
    <mergeCell ref="D71:E71"/>
    <mergeCell ref="D72:E72"/>
    <mergeCell ref="D73:E73"/>
    <mergeCell ref="D75:E75"/>
    <mergeCell ref="D76:E76"/>
    <mergeCell ref="D64:E64"/>
    <mergeCell ref="D65:E65"/>
    <mergeCell ref="D66:E66"/>
    <mergeCell ref="D67:E67"/>
    <mergeCell ref="D68:E68"/>
    <mergeCell ref="D69:E69"/>
    <mergeCell ref="D57:E57"/>
    <mergeCell ref="D58:E58"/>
    <mergeCell ref="D59:E59"/>
    <mergeCell ref="D60:E60"/>
    <mergeCell ref="D61:E61"/>
    <mergeCell ref="B62:B63"/>
    <mergeCell ref="D62:D63"/>
    <mergeCell ref="D51:E51"/>
    <mergeCell ref="D52:E52"/>
    <mergeCell ref="D53:E53"/>
    <mergeCell ref="D54:E54"/>
    <mergeCell ref="B55:B56"/>
    <mergeCell ref="D55:D56"/>
    <mergeCell ref="D43:E43"/>
    <mergeCell ref="D45:E45"/>
    <mergeCell ref="D46:E46"/>
    <mergeCell ref="D47:E47"/>
    <mergeCell ref="D48:E48"/>
    <mergeCell ref="D50:E50"/>
    <mergeCell ref="D37:E37"/>
    <mergeCell ref="D38:E38"/>
    <mergeCell ref="D39:E39"/>
    <mergeCell ref="D40:E40"/>
    <mergeCell ref="D41:E41"/>
    <mergeCell ref="D42:E42"/>
    <mergeCell ref="D32:E32"/>
    <mergeCell ref="D34:E34"/>
    <mergeCell ref="D35:E35"/>
    <mergeCell ref="D36:E36"/>
    <mergeCell ref="D24:E24"/>
    <mergeCell ref="D25:E25"/>
    <mergeCell ref="D26:E26"/>
    <mergeCell ref="D27:E27"/>
    <mergeCell ref="D28:E28"/>
    <mergeCell ref="D29:E29"/>
    <mergeCell ref="D21:E21"/>
    <mergeCell ref="D22:E22"/>
    <mergeCell ref="D23:E23"/>
    <mergeCell ref="H8:L8"/>
    <mergeCell ref="B11:D11"/>
    <mergeCell ref="D14:E14"/>
    <mergeCell ref="D16:E16"/>
    <mergeCell ref="D30:E30"/>
    <mergeCell ref="D31:E31"/>
    <mergeCell ref="B2:O2"/>
    <mergeCell ref="B3:O3"/>
    <mergeCell ref="B4:O4"/>
    <mergeCell ref="B5:O5"/>
    <mergeCell ref="B6:O6"/>
    <mergeCell ref="G7:O7"/>
    <mergeCell ref="D17:E17"/>
    <mergeCell ref="D18:E18"/>
    <mergeCell ref="D20:E20"/>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4" customWidth="1"/>
    <col min="2" max="2" width="9.5703125" style="214" customWidth="1"/>
    <col min="3" max="3" width="28" style="214" customWidth="1"/>
    <col min="4" max="4" width="5.42578125" style="214" customWidth="1"/>
    <col min="5" max="5" width="36.85546875" style="214" customWidth="1"/>
    <col min="6" max="6" width="28" style="214" customWidth="1"/>
    <col min="7" max="7" width="8.140625" style="214" customWidth="1"/>
    <col min="8" max="8" width="43.28515625" style="214" customWidth="1"/>
    <col min="9" max="9" width="6.140625" style="214" customWidth="1"/>
    <col min="10" max="10" width="25.42578125" style="214" customWidth="1"/>
    <col min="11" max="11" width="22.140625" style="214" customWidth="1"/>
    <col min="12" max="12" width="11.28515625" style="214" customWidth="1"/>
    <col min="13" max="13" width="50.5703125" style="214" customWidth="1"/>
    <col min="14" max="14" width="13.7109375" style="214" customWidth="1"/>
    <col min="15" max="18" width="10.85546875" style="214" customWidth="1"/>
    <col min="19" max="19" width="12.42578125" style="214" customWidth="1"/>
    <col min="20" max="20" width="11.42578125" style="214" customWidth="1"/>
    <col min="21" max="21" width="14.28515625" style="214" customWidth="1"/>
    <col min="22" max="26" width="9.28515625" style="214" customWidth="1"/>
    <col min="27" max="27" width="10.5703125" style="214" customWidth="1"/>
    <col min="28" max="28" width="55.5703125" style="214" customWidth="1"/>
    <col min="29" max="30" width="29.42578125" style="214" customWidth="1"/>
    <col min="31" max="31" width="20.7109375" style="214" customWidth="1"/>
    <col min="32" max="37" width="14.5703125" style="214" customWidth="1"/>
    <col min="38" max="38" width="10.7109375" style="214" customWidth="1"/>
    <col min="39" max="44" width="9.140625" style="214" customWidth="1"/>
    <col min="45" max="48" width="8.28515625" style="214" customWidth="1"/>
    <col min="49" max="49" width="31.85546875" style="214" customWidth="1"/>
    <col min="50" max="61" width="8.28515625" style="214" customWidth="1"/>
    <col min="62" max="65" width="28.140625" style="214" customWidth="1"/>
    <col min="66" max="16384" width="15.140625" style="214"/>
  </cols>
  <sheetData>
    <row r="1" spans="1:63" ht="21.75" customHeight="1" x14ac:dyDescent="0.25">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B1" s="214">
        <v>27</v>
      </c>
      <c r="AC1" s="214">
        <v>29</v>
      </c>
      <c r="AD1" s="214">
        <v>28</v>
      </c>
      <c r="AE1" s="214">
        <v>30</v>
      </c>
      <c r="AF1" s="214">
        <v>30</v>
      </c>
      <c r="AG1" s="214">
        <v>31</v>
      </c>
      <c r="AH1" s="214">
        <v>32</v>
      </c>
      <c r="AI1" s="214">
        <v>33</v>
      </c>
      <c r="AJ1" s="214">
        <v>34</v>
      </c>
      <c r="AK1" s="214">
        <v>35</v>
      </c>
      <c r="AL1" s="214">
        <v>36</v>
      </c>
      <c r="AM1" s="214">
        <v>37</v>
      </c>
      <c r="AN1" s="214">
        <v>38</v>
      </c>
      <c r="AO1" s="214">
        <v>39</v>
      </c>
      <c r="AP1" s="214">
        <v>40</v>
      </c>
      <c r="AQ1" s="214">
        <v>41</v>
      </c>
    </row>
    <row r="2" spans="1:63" ht="19.5" customHeight="1" x14ac:dyDescent="0.25">
      <c r="C2" s="214">
        <v>1</v>
      </c>
      <c r="D2" s="69"/>
      <c r="E2" s="69"/>
      <c r="F2" s="69"/>
      <c r="G2" s="69"/>
      <c r="H2" s="69"/>
      <c r="I2" s="69"/>
      <c r="J2" s="69"/>
      <c r="K2" s="69"/>
      <c r="L2" s="69"/>
      <c r="M2" s="69"/>
      <c r="N2" s="69"/>
      <c r="O2" s="69"/>
      <c r="P2" s="69"/>
      <c r="Q2" s="69"/>
      <c r="R2" s="69"/>
      <c r="S2" s="69"/>
      <c r="T2" s="69"/>
      <c r="U2" s="69"/>
      <c r="V2" s="69"/>
      <c r="W2" s="69"/>
      <c r="X2" s="69"/>
      <c r="Y2" s="69"/>
      <c r="Z2" s="69"/>
      <c r="AA2" s="69"/>
      <c r="AB2" s="214">
        <v>3</v>
      </c>
      <c r="AD2" s="84"/>
      <c r="AE2" s="214">
        <v>6</v>
      </c>
      <c r="AF2" s="214">
        <v>7</v>
      </c>
      <c r="AG2" s="214">
        <v>8</v>
      </c>
      <c r="AH2" s="214">
        <v>9</v>
      </c>
      <c r="AI2" s="214">
        <v>10</v>
      </c>
      <c r="AJ2" s="214">
        <v>11</v>
      </c>
      <c r="AL2" s="214">
        <v>6</v>
      </c>
      <c r="AM2" s="214">
        <v>7</v>
      </c>
      <c r="AN2" s="214">
        <v>8</v>
      </c>
      <c r="AO2" s="214">
        <v>9</v>
      </c>
      <c r="AP2" s="214">
        <v>10</v>
      </c>
      <c r="AQ2" s="214">
        <v>11</v>
      </c>
    </row>
    <row r="3" spans="1:63" ht="49.5" customHeight="1" x14ac:dyDescent="0.25">
      <c r="A3" s="250">
        <f>+MAX(A4:A247)</f>
        <v>260</v>
      </c>
      <c r="B3" s="251"/>
      <c r="C3" s="71" t="s">
        <v>17</v>
      </c>
      <c r="D3" s="71" t="s">
        <v>743</v>
      </c>
      <c r="E3" s="71" t="s">
        <v>744</v>
      </c>
      <c r="F3" s="78" t="s">
        <v>21</v>
      </c>
      <c r="G3" s="78" t="s">
        <v>745</v>
      </c>
      <c r="H3" s="85" t="s">
        <v>24</v>
      </c>
      <c r="I3" s="85" t="s">
        <v>746</v>
      </c>
      <c r="J3" s="142" t="s">
        <v>27</v>
      </c>
      <c r="K3" s="142" t="s">
        <v>747</v>
      </c>
      <c r="L3" s="143" t="s">
        <v>903</v>
      </c>
      <c r="M3" s="142" t="s">
        <v>749</v>
      </c>
      <c r="N3" s="143" t="s">
        <v>750</v>
      </c>
      <c r="O3" s="143">
        <v>2015</v>
      </c>
      <c r="P3" s="143">
        <v>2016</v>
      </c>
      <c r="Q3" s="143">
        <v>2017</v>
      </c>
      <c r="R3" s="143">
        <v>2018</v>
      </c>
      <c r="S3" s="143" t="s">
        <v>751</v>
      </c>
      <c r="T3" s="143" t="s">
        <v>752</v>
      </c>
      <c r="U3" s="143" t="s">
        <v>750</v>
      </c>
      <c r="V3" s="143">
        <v>2015</v>
      </c>
      <c r="W3" s="143">
        <v>2016</v>
      </c>
      <c r="X3" s="143">
        <v>2017</v>
      </c>
      <c r="Y3" s="143">
        <v>2018</v>
      </c>
      <c r="Z3" s="143" t="s">
        <v>751</v>
      </c>
      <c r="AA3" s="71" t="s">
        <v>753</v>
      </c>
      <c r="AB3" s="72" t="s">
        <v>754</v>
      </c>
      <c r="AC3" s="72" t="s">
        <v>755</v>
      </c>
      <c r="AD3" s="72" t="s">
        <v>756</v>
      </c>
      <c r="AE3" s="72" t="s">
        <v>757</v>
      </c>
      <c r="AF3" s="72" t="s">
        <v>750</v>
      </c>
      <c r="AG3" s="72">
        <v>2015</v>
      </c>
      <c r="AH3" s="72">
        <v>2016</v>
      </c>
      <c r="AI3" s="72">
        <v>2017</v>
      </c>
      <c r="AJ3" s="72">
        <v>2018</v>
      </c>
      <c r="AK3" s="72" t="s">
        <v>758</v>
      </c>
      <c r="AL3" s="72" t="s">
        <v>759</v>
      </c>
      <c r="AM3" s="253" t="s">
        <v>750</v>
      </c>
      <c r="AN3" s="253">
        <v>2015</v>
      </c>
      <c r="AO3" s="253">
        <v>2016</v>
      </c>
      <c r="AP3" s="253">
        <v>2017</v>
      </c>
      <c r="AQ3" s="253">
        <v>2018</v>
      </c>
      <c r="AR3" s="253" t="s">
        <v>758</v>
      </c>
      <c r="AS3" s="252" t="s">
        <v>760</v>
      </c>
      <c r="AT3" s="252" t="s">
        <v>761</v>
      </c>
      <c r="AU3" s="252"/>
      <c r="AV3" s="252"/>
      <c r="AW3" s="252"/>
      <c r="AX3" s="252"/>
      <c r="AY3" s="252"/>
      <c r="AZ3" s="252"/>
      <c r="BA3" s="252"/>
      <c r="BB3" s="252"/>
      <c r="BC3" s="252"/>
      <c r="BD3" s="252"/>
      <c r="BE3" s="252"/>
      <c r="BF3" s="252"/>
      <c r="BG3" s="252"/>
      <c r="BH3" s="252"/>
      <c r="BI3" s="251"/>
      <c r="BJ3" s="72" t="s">
        <v>756</v>
      </c>
      <c r="BK3" s="252"/>
    </row>
    <row r="4" spans="1:63" ht="73.5" customHeight="1" x14ac:dyDescent="0.25">
      <c r="A4" s="254">
        <v>16</v>
      </c>
      <c r="B4" s="254" t="str">
        <f t="shared" ref="B4:B13" si="0">+AA4</f>
        <v>P16</v>
      </c>
      <c r="C4" s="127" t="s">
        <v>56</v>
      </c>
      <c r="D4" s="255" t="s">
        <v>19</v>
      </c>
      <c r="E4" s="74" t="str">
        <f>+'PLAN INDICATIVO ORIGINAL '!$D$12</f>
        <v>ATENCIÓN Y TRATAMIENTO PENITENCIARIO</v>
      </c>
      <c r="F4" s="256" t="str">
        <f>+'PLAN INDICATIVO ORIGINAL '!$D$13</f>
        <v>ATENCIÓN BASICA</v>
      </c>
      <c r="G4" s="256" t="s">
        <v>25</v>
      </c>
      <c r="H4" s="257" t="str">
        <f>+'PLAN INDICATIVO ORIGINAL '!$D$14</f>
        <v>Sostener la Atención Social a la PPL, que les otorgue condiciones dignas en la  Prisionalización.</v>
      </c>
      <c r="I4" s="256" t="s">
        <v>762</v>
      </c>
      <c r="J4" s="142" t="str">
        <f>+'PLAN INDICATIVO ORIGINAL '!$D$15</f>
        <v>ALIMENTACIÓN</v>
      </c>
      <c r="K4" s="142" t="s">
        <v>763</v>
      </c>
      <c r="L4" s="142" t="s">
        <v>28</v>
      </c>
      <c r="M4" s="258" t="str">
        <f>+'PLAN INDICATIVO ORIGINAL '!$E$15</f>
        <v>Informes de análisis y concepto técnico de las actas de los comités de seguimiento al suministro de alimentación para la PPL.</v>
      </c>
      <c r="N4" s="259">
        <f>VLOOKUP(L4,'PLAN INDICATIVO ORIGINAL '!$C$13:$M$343,6,0)</f>
        <v>6</v>
      </c>
      <c r="O4" s="259">
        <f>VLOOKUP(L4,'PLAN INDICATIVO ORIGINAL '!$C$13:$M$343,7,0)</f>
        <v>6</v>
      </c>
      <c r="P4" s="259">
        <f>VLOOKUP(L4,'PLAN INDICATIVO ORIGINAL '!$C$13:$M$343,8,0)</f>
        <v>6</v>
      </c>
      <c r="Q4" s="259">
        <f>VLOOKUP(L4,'PLAN INDICATIVO ORIGINAL '!$C$13:$M$343,9,0)</f>
        <v>6</v>
      </c>
      <c r="R4" s="259">
        <f>VLOOKUP(L4,'PLAN INDICATIVO ORIGINAL '!$C$13:$M$343,10,0)</f>
        <v>24</v>
      </c>
      <c r="S4" s="259" t="str">
        <f>VLOOKUP(L4,'PLAN INDICATIVO ORIGINAL '!$C$13:$M$343,11,0)</f>
        <v>Número</v>
      </c>
      <c r="T4" s="259" t="e">
        <f>VLOOKUP(L4,'PLAN INDICATIVO ORIGINAL '!$C$13:$M$343,12,0)</f>
        <v>#REF!</v>
      </c>
      <c r="U4" s="259">
        <f t="shared" ref="U4:Z4" si="1">+N4</f>
        <v>6</v>
      </c>
      <c r="V4" s="259">
        <f t="shared" si="1"/>
        <v>6</v>
      </c>
      <c r="W4" s="259">
        <f t="shared" si="1"/>
        <v>6</v>
      </c>
      <c r="X4" s="259">
        <f t="shared" si="1"/>
        <v>6</v>
      </c>
      <c r="Y4" s="259">
        <f t="shared" si="1"/>
        <v>24</v>
      </c>
      <c r="Z4" s="259" t="str">
        <f t="shared" si="1"/>
        <v>Número</v>
      </c>
      <c r="AA4" s="254" t="str">
        <f>+'PLAN INDICATIVO ORIGINAL '!C16</f>
        <v>P16</v>
      </c>
      <c r="AB4" s="254"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9" t="str">
        <f>+'PLAN INDICATIVO ORIGINAL '!F16</f>
        <v>DIRECCIÓN DE ATENCIÓN Y TRATAMIENTO</v>
      </c>
      <c r="AD4" s="59" t="str">
        <f>+'PLAN INDICATIVO ORIGINAL '!F15</f>
        <v>DIRECCIÓN DE ATENCIÓN Y TRATAMIENTO</v>
      </c>
      <c r="AE4" s="59" t="s">
        <v>764</v>
      </c>
      <c r="AF4" s="260">
        <f>VLOOKUP(AA4,'PLAN INDICATIVO ORIGINAL '!$C$13:$M$343,6,0)</f>
        <v>1</v>
      </c>
      <c r="AG4" s="261">
        <f>VLOOKUP(AA4,'PLAN INDICATIVO ORIGINAL '!$C$13:$M$343,7,0)</f>
        <v>0</v>
      </c>
      <c r="AH4" s="261">
        <f>VLOOKUP(AA4,'PLAN INDICATIVO ORIGINAL '!$C$13:$M$343,8,0)</f>
        <v>0</v>
      </c>
      <c r="AI4" s="261">
        <f>VLOOKUP(AA4,'PLAN INDICATIVO ORIGINAL '!$C$13:$M$343,9,0)</f>
        <v>0</v>
      </c>
      <c r="AJ4" s="261">
        <f>VLOOKUP(AA4,'PLAN INDICATIVO ORIGINAL '!$C$13:$M$343,10,0)</f>
        <v>1</v>
      </c>
      <c r="AK4" s="261" t="str">
        <f>VLOOKUP(AA4,'PLAN INDICATIVO ORIGINAL '!$C$13:$M$343,11,0)</f>
        <v>Número</v>
      </c>
      <c r="AL4" s="262" t="e">
        <f>VLOOKUP(AA4,'PLAN INDICATIVO ORIGINAL '!$C$13:$M$343,12,0)</f>
        <v>#REF!</v>
      </c>
      <c r="AM4" s="263">
        <f t="shared" ref="AM4:AR4" si="2">+AF4</f>
        <v>1</v>
      </c>
      <c r="AN4" s="263">
        <f t="shared" si="2"/>
        <v>0</v>
      </c>
      <c r="AO4" s="263">
        <f t="shared" si="2"/>
        <v>0</v>
      </c>
      <c r="AP4" s="263">
        <f t="shared" si="2"/>
        <v>0</v>
      </c>
      <c r="AQ4" s="263">
        <f t="shared" si="2"/>
        <v>1</v>
      </c>
      <c r="AR4" s="263" t="str">
        <f t="shared" si="2"/>
        <v>Número</v>
      </c>
      <c r="AS4" s="264" t="s">
        <v>765</v>
      </c>
      <c r="AV4" s="214" t="s">
        <v>34</v>
      </c>
      <c r="AW4" s="214" t="s">
        <v>31</v>
      </c>
      <c r="AX4" s="214" t="s">
        <v>764</v>
      </c>
      <c r="BI4" s="254">
        <v>16</v>
      </c>
      <c r="BJ4" s="59" t="s">
        <v>31</v>
      </c>
    </row>
    <row r="5" spans="1:63" ht="81" customHeight="1" x14ac:dyDescent="0.25">
      <c r="A5" s="254">
        <v>179</v>
      </c>
      <c r="B5" s="254" t="str">
        <f t="shared" si="0"/>
        <v>P179</v>
      </c>
      <c r="C5" s="127" t="s">
        <v>56</v>
      </c>
      <c r="D5" s="255" t="s">
        <v>19</v>
      </c>
      <c r="E5" s="74" t="str">
        <f>+'PLAN INDICATIVO ORIGINAL '!$D$12</f>
        <v>ATENCIÓN Y TRATAMIENTO PENITENCIARIO</v>
      </c>
      <c r="F5" s="256" t="str">
        <f>+'PLAN INDICATIVO ORIGINAL '!$D$13</f>
        <v>ATENCIÓN BASICA</v>
      </c>
      <c r="G5" s="256" t="s">
        <v>25</v>
      </c>
      <c r="H5" s="257" t="str">
        <f>+'PLAN INDICATIVO ORIGINAL '!$D$14</f>
        <v>Sostener la Atención Social a la PPL, que les otorgue condiciones dignas en la  Prisionalización.</v>
      </c>
      <c r="I5" s="256" t="s">
        <v>762</v>
      </c>
      <c r="J5" s="142" t="str">
        <f>+'PLAN INDICATIVO ORIGINAL '!$D$15</f>
        <v>ALIMENTACIÓN</v>
      </c>
      <c r="K5" s="142" t="s">
        <v>763</v>
      </c>
      <c r="L5" s="142" t="s">
        <v>28</v>
      </c>
      <c r="M5" s="258" t="str">
        <f>+'PLAN INDICATIVO ORIGINAL '!$E$15</f>
        <v>Informes de análisis y concepto técnico de las actas de los comités de seguimiento al suministro de alimentación para la PPL.</v>
      </c>
      <c r="N5" s="259">
        <f>VLOOKUP(L5,'PLAN INDICATIVO ORIGINAL '!$C$13:$M$343,6,0)</f>
        <v>6</v>
      </c>
      <c r="O5" s="259">
        <f>VLOOKUP(L5,'PLAN INDICATIVO ORIGINAL '!$C$13:$M$343,7,0)</f>
        <v>6</v>
      </c>
      <c r="P5" s="259">
        <f>VLOOKUP(L5,'PLAN INDICATIVO ORIGINAL '!$C$13:$M$343,8,0)</f>
        <v>6</v>
      </c>
      <c r="Q5" s="259">
        <f>VLOOKUP(L5,'PLAN INDICATIVO ORIGINAL '!$C$13:$M$343,9,0)</f>
        <v>6</v>
      </c>
      <c r="R5" s="259">
        <f>VLOOKUP(L5,'PLAN INDICATIVO ORIGINAL '!$C$13:$M$343,10,0)</f>
        <v>24</v>
      </c>
      <c r="S5" s="259" t="str">
        <f>VLOOKUP(L5,'PLAN INDICATIVO ORIGINAL '!$C$13:$M$343,11,0)</f>
        <v>Número</v>
      </c>
      <c r="T5" s="259" t="e">
        <f>VLOOKUP(L5,'PLAN INDICATIVO ORIGINAL '!$C$13:$M$343,12,0)</f>
        <v>#REF!</v>
      </c>
      <c r="U5" s="259">
        <f t="shared" ref="U5:Z5" si="3">+N5</f>
        <v>6</v>
      </c>
      <c r="V5" s="259">
        <f t="shared" si="3"/>
        <v>6</v>
      </c>
      <c r="W5" s="259">
        <f t="shared" si="3"/>
        <v>6</v>
      </c>
      <c r="X5" s="259">
        <f t="shared" si="3"/>
        <v>6</v>
      </c>
      <c r="Y5" s="259">
        <f t="shared" si="3"/>
        <v>24</v>
      </c>
      <c r="Z5" s="259" t="str">
        <f t="shared" si="3"/>
        <v>Número</v>
      </c>
      <c r="AA5" s="254" t="str">
        <f>+'PLAN INDICATIVO ORIGINAL '!C17</f>
        <v>P179</v>
      </c>
      <c r="AB5" s="254" t="str">
        <f>+'PLAN INDICATIVO ORIGINAL '!D17</f>
        <v>Estrategias para el mejoramiento  de las condiciones higiénico-sanitarias de las actividades productivas de los ERON relacionadas con alimentos, elaboradas e implementadas.</v>
      </c>
      <c r="AC5" s="59" t="str">
        <f>VLOOKUP(AB5,'PLAN INDICATIVO ORIGINAL '!$D$12:$F$313,3,0)</f>
        <v>DIRECCIÓN DE ATENCIÓN Y TRATAMIENTO</v>
      </c>
      <c r="AD5" s="59" t="str">
        <f>+'PLAN INDICATIVO ORIGINAL '!F16</f>
        <v>DIRECCIÓN DE ATENCIÓN Y TRATAMIENTO</v>
      </c>
      <c r="AE5" s="59" t="s">
        <v>764</v>
      </c>
      <c r="AF5" s="260">
        <f>VLOOKUP(AA5,'PLAN INDICATIVO ORIGINAL '!$C$13:$M$343,6,0)</f>
        <v>0</v>
      </c>
      <c r="AG5" s="261">
        <f>VLOOKUP(AA5,'PLAN INDICATIVO ORIGINAL '!$C$13:$M$343,7,0)</f>
        <v>1</v>
      </c>
      <c r="AH5" s="261">
        <f>VLOOKUP(AA5,'PLAN INDICATIVO ORIGINAL '!$C$13:$M$343,8,0)</f>
        <v>1</v>
      </c>
      <c r="AI5" s="261">
        <f>VLOOKUP(AA5,'PLAN INDICATIVO ORIGINAL '!$C$13:$M$343,9,0)</f>
        <v>1</v>
      </c>
      <c r="AJ5" s="261">
        <f>VLOOKUP(AA5,'PLAN INDICATIVO ORIGINAL '!$C$13:$M$343,10,0)</f>
        <v>3</v>
      </c>
      <c r="AK5" s="261" t="str">
        <f>VLOOKUP(AA5,'PLAN INDICATIVO ORIGINAL '!$C$13:$M$343,11,0)</f>
        <v>Número</v>
      </c>
      <c r="AL5" s="262" t="e">
        <f>VLOOKUP(AA5,'PLAN INDICATIVO ORIGINAL '!$C$13:$M$343,12,0)</f>
        <v>#REF!</v>
      </c>
      <c r="AM5" s="263">
        <f t="shared" ref="AM5:AR5" si="4">+AF5</f>
        <v>0</v>
      </c>
      <c r="AN5" s="263">
        <f t="shared" si="4"/>
        <v>1</v>
      </c>
      <c r="AO5" s="263">
        <f t="shared" si="4"/>
        <v>1</v>
      </c>
      <c r="AP5" s="263">
        <f t="shared" si="4"/>
        <v>1</v>
      </c>
      <c r="AQ5" s="263">
        <f t="shared" si="4"/>
        <v>3</v>
      </c>
      <c r="AR5" s="263" t="str">
        <f t="shared" si="4"/>
        <v>Número</v>
      </c>
      <c r="AS5" s="264" t="s">
        <v>765</v>
      </c>
      <c r="AV5" s="214" t="s">
        <v>37</v>
      </c>
      <c r="AW5" s="214" t="s">
        <v>31</v>
      </c>
      <c r="AX5" s="214" t="s">
        <v>764</v>
      </c>
      <c r="BI5" s="254">
        <v>179</v>
      </c>
      <c r="BJ5" s="59" t="s">
        <v>31</v>
      </c>
    </row>
    <row r="6" spans="1:63" ht="81" customHeight="1" x14ac:dyDescent="0.25">
      <c r="A6" s="254">
        <v>256</v>
      </c>
      <c r="B6" s="254" t="str">
        <f t="shared" si="0"/>
        <v>P256</v>
      </c>
      <c r="C6" s="127" t="s">
        <v>56</v>
      </c>
      <c r="D6" s="255" t="s">
        <v>19</v>
      </c>
      <c r="E6" s="74" t="str">
        <f>+'PLAN INDICATIVO ORIGINAL '!$D$12</f>
        <v>ATENCIÓN Y TRATAMIENTO PENITENCIARIO</v>
      </c>
      <c r="F6" s="256" t="str">
        <f>+'PLAN INDICATIVO ORIGINAL '!$D$13</f>
        <v>ATENCIÓN BASICA</v>
      </c>
      <c r="G6" s="256" t="s">
        <v>25</v>
      </c>
      <c r="H6" s="257" t="str">
        <f>+'PLAN INDICATIVO ORIGINAL '!$D$14</f>
        <v>Sostener la Atención Social a la PPL, que les otorgue condiciones dignas en la  Prisionalización.</v>
      </c>
      <c r="I6" s="256" t="s">
        <v>762</v>
      </c>
      <c r="J6" s="142" t="str">
        <f>+'PLAN INDICATIVO ORIGINAL '!$D$15</f>
        <v>ALIMENTACIÓN</v>
      </c>
      <c r="K6" s="142" t="s">
        <v>763</v>
      </c>
      <c r="L6" s="142" t="s">
        <v>28</v>
      </c>
      <c r="M6" s="258" t="str">
        <f>+'PLAN INDICATIVO ORIGINAL '!$E$15</f>
        <v>Informes de análisis y concepto técnico de las actas de los comités de seguimiento al suministro de alimentación para la PPL.</v>
      </c>
      <c r="N6" s="259">
        <f>VLOOKUP(L6,'PLAN INDICATIVO ORIGINAL '!$C$13:$M$343,6,0)</f>
        <v>6</v>
      </c>
      <c r="O6" s="259">
        <f>VLOOKUP(L6,'PLAN INDICATIVO ORIGINAL '!$C$13:$M$343,7,0)</f>
        <v>6</v>
      </c>
      <c r="P6" s="259">
        <f>VLOOKUP(L6,'PLAN INDICATIVO ORIGINAL '!$C$13:$M$343,8,0)</f>
        <v>6</v>
      </c>
      <c r="Q6" s="259">
        <f>VLOOKUP(L6,'PLAN INDICATIVO ORIGINAL '!$C$13:$M$343,9,0)</f>
        <v>6</v>
      </c>
      <c r="R6" s="259">
        <f>VLOOKUP(L6,'PLAN INDICATIVO ORIGINAL '!$C$13:$M$343,10,0)</f>
        <v>24</v>
      </c>
      <c r="S6" s="259" t="str">
        <f>VLOOKUP(L6,'PLAN INDICATIVO ORIGINAL '!$C$13:$M$343,11,0)</f>
        <v>Número</v>
      </c>
      <c r="T6" s="259" t="e">
        <f>VLOOKUP(L6,'PLAN INDICATIVO ORIGINAL '!$C$13:$M$343,12,0)</f>
        <v>#REF!</v>
      </c>
      <c r="U6" s="259">
        <f t="shared" ref="U6:Z6" si="5">+N6</f>
        <v>6</v>
      </c>
      <c r="V6" s="259">
        <f t="shared" si="5"/>
        <v>6</v>
      </c>
      <c r="W6" s="259">
        <f t="shared" si="5"/>
        <v>6</v>
      </c>
      <c r="X6" s="259">
        <f t="shared" si="5"/>
        <v>6</v>
      </c>
      <c r="Y6" s="259">
        <f t="shared" si="5"/>
        <v>24</v>
      </c>
      <c r="Z6" s="259" t="str">
        <f t="shared" si="5"/>
        <v>Número</v>
      </c>
      <c r="AA6" s="254" t="str">
        <f>+'PLAN INDICATIVO ORIGINAL '!C18</f>
        <v>P256</v>
      </c>
      <c r="AB6" s="254" t="str">
        <f>+'PLAN INDICATIVO ORIGINAL '!D18</f>
        <v>Informes de análisis de las actas de Comité de Seguimiento al Suministro de Alimentación COSAL</v>
      </c>
      <c r="AC6" s="59" t="str">
        <f>VLOOKUP(AB6,'PLAN INDICATIVO ORIGINAL '!$D$12:$F$313,3,0)</f>
        <v>DIRECCIÓN DE ATENCIÓN Y TRATAMIENTO</v>
      </c>
      <c r="AD6" s="59" t="str">
        <f>+'PLAN INDICATIVO ORIGINAL '!F17</f>
        <v>DIRECCIÓN DE ATENCIÓN Y TRATAMIENTO</v>
      </c>
      <c r="AE6" s="59" t="s">
        <v>764</v>
      </c>
      <c r="AF6" s="260">
        <f>VLOOKUP(AA6,'PLAN INDICATIVO ORIGINAL '!$C$13:$M$343,6,0)</f>
        <v>0</v>
      </c>
      <c r="AG6" s="261">
        <f>VLOOKUP(AA6,'PLAN INDICATIVO ORIGINAL '!$C$13:$M$343,7,0)</f>
        <v>6</v>
      </c>
      <c r="AH6" s="261">
        <f>VLOOKUP(AA6,'PLAN INDICATIVO ORIGINAL '!$C$13:$M$343,8,0)</f>
        <v>0</v>
      </c>
      <c r="AI6" s="261">
        <f>VLOOKUP(AA6,'PLAN INDICATIVO ORIGINAL '!$C$13:$M$343,9,0)</f>
        <v>0</v>
      </c>
      <c r="AJ6" s="261">
        <f>VLOOKUP(AA6,'PLAN INDICATIVO ORIGINAL '!$C$13:$M$343,10,0)</f>
        <v>6</v>
      </c>
      <c r="AK6" s="261" t="str">
        <f>VLOOKUP(AA6,'PLAN INDICATIVO ORIGINAL '!$C$13:$M$343,11,0)</f>
        <v>Número</v>
      </c>
      <c r="AL6" s="262" t="e">
        <f>VLOOKUP(AA6,'PLAN INDICATIVO ORIGINAL '!$C$13:$M$343,12,0)</f>
        <v>#REF!</v>
      </c>
      <c r="AM6" s="263">
        <f t="shared" ref="AM6:AR6" si="6">+AF6</f>
        <v>0</v>
      </c>
      <c r="AN6" s="263">
        <f t="shared" si="6"/>
        <v>6</v>
      </c>
      <c r="AO6" s="263">
        <f t="shared" si="6"/>
        <v>0</v>
      </c>
      <c r="AP6" s="263">
        <f t="shared" si="6"/>
        <v>0</v>
      </c>
      <c r="AQ6" s="263">
        <f t="shared" si="6"/>
        <v>6</v>
      </c>
      <c r="AR6" s="263" t="str">
        <f t="shared" si="6"/>
        <v>Número</v>
      </c>
      <c r="AS6" s="264" t="s">
        <v>765</v>
      </c>
      <c r="AV6" s="214" t="s">
        <v>39</v>
      </c>
      <c r="AW6" s="214" t="s">
        <v>31</v>
      </c>
      <c r="AX6" s="214" t="s">
        <v>764</v>
      </c>
      <c r="BI6" s="254">
        <v>256</v>
      </c>
      <c r="BJ6" s="59" t="s">
        <v>31</v>
      </c>
    </row>
    <row r="7" spans="1:63" ht="40.5" customHeight="1" x14ac:dyDescent="0.25">
      <c r="A7" s="254">
        <v>89</v>
      </c>
      <c r="B7" s="254" t="str">
        <f t="shared" si="0"/>
        <v>P89</v>
      </c>
      <c r="C7" s="121" t="s">
        <v>33</v>
      </c>
      <c r="D7" s="255" t="s">
        <v>19</v>
      </c>
      <c r="E7" s="74" t="str">
        <f>+'PLAN INDICATIVO ORIGINAL '!$D$12</f>
        <v>ATENCIÓN Y TRATAMIENTO PENITENCIARIO</v>
      </c>
      <c r="F7" s="256" t="str">
        <f>+'PLAN INDICATIVO ORIGINAL '!$D$13</f>
        <v>ATENCIÓN BASICA</v>
      </c>
      <c r="G7" s="256" t="s">
        <v>25</v>
      </c>
      <c r="H7" s="257" t="str">
        <f>+'PLAN INDICATIVO ORIGINAL '!$D$14</f>
        <v>Sostener la Atención Social a la PPL, que les otorgue condiciones dignas en la  Prisionalización.</v>
      </c>
      <c r="I7" s="256" t="s">
        <v>766</v>
      </c>
      <c r="J7" s="265" t="str">
        <f>+'PLAN INDICATIVO ORIGINAL '!$D$19</f>
        <v>SALUD</v>
      </c>
      <c r="K7" s="265" t="s">
        <v>767</v>
      </c>
      <c r="L7" s="142" t="s">
        <v>42</v>
      </c>
      <c r="M7" s="266" t="str">
        <f>+'PLAN INDICATIVO ORIGINAL '!$E$19</f>
        <v>Porcentaje de PPL a cargo del INPEC con cobertura en salud.</v>
      </c>
      <c r="N7" s="267">
        <f>VLOOKUP(L7,'PLAN INDICATIVO ORIGINAL '!$C$13:$M$343,6,0)</f>
        <v>0.9</v>
      </c>
      <c r="O7" s="267">
        <f>VLOOKUP(L7,'PLAN INDICATIVO ORIGINAL '!$C$13:$M$343,7,0)</f>
        <v>0.98</v>
      </c>
      <c r="P7" s="267">
        <f>VLOOKUP(L7,'PLAN INDICATIVO ORIGINAL '!$C$13:$M$343,8,0)</f>
        <v>0.98</v>
      </c>
      <c r="Q7" s="267">
        <f>VLOOKUP(L7,'PLAN INDICATIVO ORIGINAL '!$C$13:$M$343,9,0)</f>
        <v>0.98</v>
      </c>
      <c r="R7" s="267">
        <f>VLOOKUP(L7,'PLAN INDICATIVO ORIGINAL '!$C$13:$M$343,10,0)</f>
        <v>0.98</v>
      </c>
      <c r="S7" s="267" t="str">
        <f>VLOOKUP(L7,'PLAN INDICATIVO ORIGINAL '!$C$13:$M$343,11,0)</f>
        <v>Porcentaje</v>
      </c>
      <c r="T7" s="259" t="e">
        <f>VLOOKUP(L7,'PLAN INDICATIVO ORIGINAL '!$C$13:$M$343,12,0)</f>
        <v>#REF!</v>
      </c>
      <c r="U7" s="259">
        <f t="shared" ref="U7:Z7" si="7">+N7*100</f>
        <v>90</v>
      </c>
      <c r="V7" s="259">
        <f t="shared" si="7"/>
        <v>98</v>
      </c>
      <c r="W7" s="259">
        <f t="shared" si="7"/>
        <v>98</v>
      </c>
      <c r="X7" s="259">
        <f t="shared" si="7"/>
        <v>98</v>
      </c>
      <c r="Y7" s="259">
        <f t="shared" si="7"/>
        <v>98</v>
      </c>
      <c r="Z7" s="259" t="e">
        <f t="shared" si="7"/>
        <v>#VALUE!</v>
      </c>
      <c r="AA7" s="115" t="str">
        <f>+'PLAN INDICATIVO ORIGINAL '!C20</f>
        <v>P89</v>
      </c>
      <c r="AB7" s="254" t="str">
        <f>+'PLAN INDICATIVO ORIGINAL '!D20</f>
        <v>Seguimiento a la notificación obligatoria de los eventos de interés en salud pública por los ERON considerados como UPGD</v>
      </c>
      <c r="AC7" s="59" t="str">
        <f>VLOOKUP(AB7,'PLAN INDICATIVO ORIGINAL '!$D$12:$F$313,3,0)</f>
        <v>DIRECCIÓN DE ATENCIÓN Y TRATAMIENTO</v>
      </c>
      <c r="AD7" s="59" t="str">
        <f>+'PLAN INDICATIVO ORIGINAL '!F18</f>
        <v>DIRECCIÓN DE ATENCIÓN Y TRATAMIENTO</v>
      </c>
      <c r="AE7" s="59" t="s">
        <v>764</v>
      </c>
      <c r="AF7" s="268">
        <f>VLOOKUP(AA7,'PLAN INDICATIVO ORIGINAL '!$C$13:$M$343,6,0)</f>
        <v>0.6</v>
      </c>
      <c r="AG7" s="269">
        <f>VLOOKUP(AA7,'PLAN INDICATIVO ORIGINAL '!$C$13:$M$343,7,0)</f>
        <v>0.65</v>
      </c>
      <c r="AH7" s="269">
        <f>VLOOKUP(AA7,'PLAN INDICATIVO ORIGINAL '!$C$13:$M$343,8,0)</f>
        <v>0.7</v>
      </c>
      <c r="AI7" s="269">
        <f>VLOOKUP(AA7,'PLAN INDICATIVO ORIGINAL '!$C$13:$M$343,9,0)</f>
        <v>0.75</v>
      </c>
      <c r="AJ7" s="269">
        <f>VLOOKUP(AA7,'PLAN INDICATIVO ORIGINAL '!$C$13:$M$343,10,0)</f>
        <v>0.75</v>
      </c>
      <c r="AK7" s="269" t="str">
        <f>VLOOKUP(AA7,'PLAN INDICATIVO ORIGINAL '!$C$13:$M$343,11,0)</f>
        <v>Porcentaje</v>
      </c>
      <c r="AL7" s="262" t="e">
        <f>VLOOKUP(AA7,'PLAN INDICATIVO ORIGINAL '!$C$13:$M$343,12,0)</f>
        <v>#REF!</v>
      </c>
      <c r="AM7" s="270">
        <f t="shared" ref="AM7:AR7" si="8">+AF7*100</f>
        <v>60</v>
      </c>
      <c r="AN7" s="270">
        <f t="shared" si="8"/>
        <v>65</v>
      </c>
      <c r="AO7" s="270">
        <f t="shared" si="8"/>
        <v>70</v>
      </c>
      <c r="AP7" s="270">
        <f t="shared" si="8"/>
        <v>75</v>
      </c>
      <c r="AQ7" s="270">
        <f t="shared" si="8"/>
        <v>75</v>
      </c>
      <c r="AR7" s="270" t="e">
        <f t="shared" si="8"/>
        <v>#VALUE!</v>
      </c>
      <c r="AS7" s="264" t="s">
        <v>765</v>
      </c>
      <c r="AV7" s="214" t="s">
        <v>46</v>
      </c>
      <c r="AW7" s="214" t="s">
        <v>31</v>
      </c>
      <c r="AX7" s="214" t="s">
        <v>764</v>
      </c>
      <c r="BI7" s="254">
        <v>89</v>
      </c>
      <c r="BJ7" s="59" t="s">
        <v>44</v>
      </c>
    </row>
    <row r="8" spans="1:63" ht="54" customHeight="1" x14ac:dyDescent="0.25">
      <c r="A8" s="254">
        <v>198</v>
      </c>
      <c r="B8" s="254" t="str">
        <f t="shared" si="0"/>
        <v>P198</v>
      </c>
      <c r="C8" s="121" t="s">
        <v>36</v>
      </c>
      <c r="D8" s="255" t="s">
        <v>19</v>
      </c>
      <c r="E8" s="74" t="str">
        <f>+'PLAN INDICATIVO ORIGINAL '!$D$12</f>
        <v>ATENCIÓN Y TRATAMIENTO PENITENCIARIO</v>
      </c>
      <c r="F8" s="256" t="str">
        <f>+'PLAN INDICATIVO ORIGINAL '!$D$13</f>
        <v>ATENCIÓN BASICA</v>
      </c>
      <c r="G8" s="256" t="s">
        <v>25</v>
      </c>
      <c r="H8" s="257" t="str">
        <f>+'PLAN INDICATIVO ORIGINAL '!$D$14</f>
        <v>Sostener la Atención Social a la PPL, que les otorgue condiciones dignas en la  Prisionalización.</v>
      </c>
      <c r="I8" s="256" t="s">
        <v>766</v>
      </c>
      <c r="J8" s="265" t="str">
        <f>+'PLAN INDICATIVO ORIGINAL '!$D$19</f>
        <v>SALUD</v>
      </c>
      <c r="K8" s="265" t="s">
        <v>767</v>
      </c>
      <c r="L8" s="142" t="s">
        <v>42</v>
      </c>
      <c r="M8" s="266" t="str">
        <f>+'PLAN INDICATIVO ORIGINAL '!$E$19</f>
        <v>Porcentaje de PPL a cargo del INPEC con cobertura en salud.</v>
      </c>
      <c r="N8" s="267">
        <f>VLOOKUP(L8,'PLAN INDICATIVO ORIGINAL '!$C$13:$M$343,6,0)</f>
        <v>0.9</v>
      </c>
      <c r="O8" s="267">
        <f>VLOOKUP(L8,'PLAN INDICATIVO ORIGINAL '!$C$13:$M$343,7,0)</f>
        <v>0.98</v>
      </c>
      <c r="P8" s="267">
        <f>VLOOKUP(L8,'PLAN INDICATIVO ORIGINAL '!$C$13:$M$343,8,0)</f>
        <v>0.98</v>
      </c>
      <c r="Q8" s="267">
        <f>VLOOKUP(L8,'PLAN INDICATIVO ORIGINAL '!$C$13:$M$343,9,0)</f>
        <v>0.98</v>
      </c>
      <c r="R8" s="267">
        <f>VLOOKUP(L8,'PLAN INDICATIVO ORIGINAL '!$C$13:$M$343,10,0)</f>
        <v>0.98</v>
      </c>
      <c r="S8" s="267" t="str">
        <f>VLOOKUP(L8,'PLAN INDICATIVO ORIGINAL '!$C$13:$M$343,11,0)</f>
        <v>Porcentaje</v>
      </c>
      <c r="T8" s="259" t="e">
        <f>VLOOKUP(L8,'PLAN INDICATIVO ORIGINAL '!$C$13:$M$343,12,0)</f>
        <v>#REF!</v>
      </c>
      <c r="U8" s="259">
        <f t="shared" ref="U8:Z8" si="9">+N8*100</f>
        <v>90</v>
      </c>
      <c r="V8" s="259">
        <f t="shared" si="9"/>
        <v>98</v>
      </c>
      <c r="W8" s="259">
        <f t="shared" si="9"/>
        <v>98</v>
      </c>
      <c r="X8" s="259">
        <f t="shared" si="9"/>
        <v>98</v>
      </c>
      <c r="Y8" s="259">
        <f t="shared" si="9"/>
        <v>98</v>
      </c>
      <c r="Z8" s="259" t="e">
        <f t="shared" si="9"/>
        <v>#VALUE!</v>
      </c>
      <c r="AA8" s="115" t="str">
        <f>+'PLAN INDICATIVO ORIGINAL '!C21</f>
        <v>P198</v>
      </c>
      <c r="AB8" s="254" t="str">
        <f>+'PLAN INDICATIVO ORIGINAL '!D21</f>
        <v>Jornadas Cívicas penitenciarias en salud a nivel nacional realizadas</v>
      </c>
      <c r="AC8" s="59" t="str">
        <f>VLOOKUP(AB8,'PLAN INDICATIVO ORIGINAL '!$D$12:$F$313,3,0)</f>
        <v>DIRECCIÓN DE ATENCIÓN Y TRATAMIENTO</v>
      </c>
      <c r="AD8" s="59" t="str">
        <f>+'PLAN INDICATIVO ORIGINAL '!F19</f>
        <v>SUBDIRECCIÓN DE SALUD</v>
      </c>
      <c r="AE8" s="59" t="s">
        <v>764</v>
      </c>
      <c r="AF8" s="260">
        <f>VLOOKUP(AA8,'PLAN INDICATIVO ORIGINAL '!$C$13:$M$343,6,0)</f>
        <v>36</v>
      </c>
      <c r="AG8" s="261">
        <f>VLOOKUP(AA8,'PLAN INDICATIVO ORIGINAL '!$C$13:$M$343,7,0)</f>
        <v>10</v>
      </c>
      <c r="AH8" s="261">
        <f>VLOOKUP(AA8,'PLAN INDICATIVO ORIGINAL '!$C$13:$M$343,8,0)</f>
        <v>36</v>
      </c>
      <c r="AI8" s="261">
        <f>VLOOKUP(AA8,'PLAN INDICATIVO ORIGINAL '!$C$13:$M$343,9,0)</f>
        <v>36</v>
      </c>
      <c r="AJ8" s="261">
        <f>VLOOKUP(AA8,'PLAN INDICATIVO ORIGINAL '!$C$13:$M$343,10,0)</f>
        <v>118</v>
      </c>
      <c r="AK8" s="261" t="str">
        <f>VLOOKUP(AA8,'PLAN INDICATIVO ORIGINAL '!$C$13:$M$343,11,0)</f>
        <v>Número</v>
      </c>
      <c r="AL8" s="262" t="e">
        <f>VLOOKUP(AA8,'PLAN INDICATIVO ORIGINAL '!$C$13:$M$343,12,0)</f>
        <v>#REF!</v>
      </c>
      <c r="AM8" s="263">
        <f t="shared" ref="AM8:AR8" si="10">+AF8</f>
        <v>36</v>
      </c>
      <c r="AN8" s="263">
        <f t="shared" si="10"/>
        <v>10</v>
      </c>
      <c r="AO8" s="263">
        <f t="shared" si="10"/>
        <v>36</v>
      </c>
      <c r="AP8" s="263">
        <f t="shared" si="10"/>
        <v>36</v>
      </c>
      <c r="AQ8" s="263">
        <f t="shared" si="10"/>
        <v>118</v>
      </c>
      <c r="AR8" s="263" t="str">
        <f t="shared" si="10"/>
        <v>Número</v>
      </c>
      <c r="AS8" s="264" t="s">
        <v>765</v>
      </c>
      <c r="AV8" s="214" t="s">
        <v>48</v>
      </c>
      <c r="AW8" s="214" t="s">
        <v>31</v>
      </c>
      <c r="AX8" s="214" t="s">
        <v>764</v>
      </c>
      <c r="BI8" s="254">
        <v>198</v>
      </c>
      <c r="BJ8" s="59" t="s">
        <v>44</v>
      </c>
    </row>
    <row r="9" spans="1:63" ht="54" customHeight="1" x14ac:dyDescent="0.25">
      <c r="A9" s="254">
        <v>90</v>
      </c>
      <c r="B9" s="254" t="str">
        <f t="shared" si="0"/>
        <v>P90</v>
      </c>
      <c r="C9" s="121" t="s">
        <v>50</v>
      </c>
      <c r="D9" s="255" t="s">
        <v>19</v>
      </c>
      <c r="E9" s="74" t="str">
        <f>+'PLAN INDICATIVO ORIGINAL '!$D$12</f>
        <v>ATENCIÓN Y TRATAMIENTO PENITENCIARIO</v>
      </c>
      <c r="F9" s="256" t="str">
        <f>+'PLAN INDICATIVO ORIGINAL '!$D$13</f>
        <v>ATENCIÓN BASICA</v>
      </c>
      <c r="G9" s="256" t="s">
        <v>25</v>
      </c>
      <c r="H9" s="257" t="str">
        <f>+'PLAN INDICATIVO ORIGINAL '!$D$14</f>
        <v>Sostener la Atención Social a la PPL, que les otorgue condiciones dignas en la  Prisionalización.</v>
      </c>
      <c r="I9" s="256" t="s">
        <v>766</v>
      </c>
      <c r="J9" s="265" t="str">
        <f>+'PLAN INDICATIVO ORIGINAL '!$D$19</f>
        <v>SALUD</v>
      </c>
      <c r="K9" s="265" t="s">
        <v>767</v>
      </c>
      <c r="L9" s="142" t="s">
        <v>42</v>
      </c>
      <c r="M9" s="266" t="str">
        <f>+'PLAN INDICATIVO ORIGINAL '!$E$19</f>
        <v>Porcentaje de PPL a cargo del INPEC con cobertura en salud.</v>
      </c>
      <c r="N9" s="267">
        <f>VLOOKUP(L9,'PLAN INDICATIVO ORIGINAL '!$C$13:$M$343,6,0)</f>
        <v>0.9</v>
      </c>
      <c r="O9" s="267">
        <f>VLOOKUP(L9,'PLAN INDICATIVO ORIGINAL '!$C$13:$M$343,7,0)</f>
        <v>0.98</v>
      </c>
      <c r="P9" s="267">
        <f>VLOOKUP(L9,'PLAN INDICATIVO ORIGINAL '!$C$13:$M$343,8,0)</f>
        <v>0.98</v>
      </c>
      <c r="Q9" s="267">
        <f>VLOOKUP(L9,'PLAN INDICATIVO ORIGINAL '!$C$13:$M$343,9,0)</f>
        <v>0.98</v>
      </c>
      <c r="R9" s="267">
        <f>VLOOKUP(L9,'PLAN INDICATIVO ORIGINAL '!$C$13:$M$343,10,0)</f>
        <v>0.98</v>
      </c>
      <c r="S9" s="267" t="str">
        <f>VLOOKUP(L9,'PLAN INDICATIVO ORIGINAL '!$C$13:$M$343,11,0)</f>
        <v>Porcentaje</v>
      </c>
      <c r="T9" s="259" t="e">
        <f>VLOOKUP(L9,'PLAN INDICATIVO ORIGINAL '!$C$13:$M$343,12,0)</f>
        <v>#REF!</v>
      </c>
      <c r="U9" s="259">
        <f t="shared" ref="U9:Z9" si="11">+N9*100</f>
        <v>90</v>
      </c>
      <c r="V9" s="259">
        <f t="shared" si="11"/>
        <v>98</v>
      </c>
      <c r="W9" s="259">
        <f t="shared" si="11"/>
        <v>98</v>
      </c>
      <c r="X9" s="259">
        <f t="shared" si="11"/>
        <v>98</v>
      </c>
      <c r="Y9" s="259">
        <f t="shared" si="11"/>
        <v>98</v>
      </c>
      <c r="Z9" s="259" t="e">
        <f t="shared" si="11"/>
        <v>#VALUE!</v>
      </c>
      <c r="AA9" s="115" t="str">
        <f>+'PLAN INDICATIVO ORIGINAL '!C22</f>
        <v>P90</v>
      </c>
      <c r="AB9" s="254" t="str">
        <f>+'PLAN INDICATIVO ORIGINAL '!D22</f>
        <v>Población Privada de la libertad a cargo del INPEC con cobertura en salud por medio del Fondo de Salud PPL 2015</v>
      </c>
      <c r="AC9" s="59" t="str">
        <f>VLOOKUP(AB9,'PLAN INDICATIVO ORIGINAL '!$D$12:$F$313,3,0)</f>
        <v>DIRECCIÓN DE ATENCIÓN Y TRATAMIENTO</v>
      </c>
      <c r="AD9" s="59" t="str">
        <f>+'PLAN INDICATIVO ORIGINAL '!F20</f>
        <v>DIRECCIÓN DE ATENCIÓN Y TRATAMIENTO</v>
      </c>
      <c r="AE9" s="59" t="s">
        <v>764</v>
      </c>
      <c r="AF9" s="268">
        <f>VLOOKUP(AA9,'PLAN INDICATIVO ORIGINAL '!$C$13:$M$343,6,0)</f>
        <v>0.9</v>
      </c>
      <c r="AG9" s="269">
        <f>VLOOKUP(AA9,'PLAN INDICATIVO ORIGINAL '!$C$13:$M$343,7,0)</f>
        <v>0.96</v>
      </c>
      <c r="AH9" s="269">
        <f>VLOOKUP(AA9,'PLAN INDICATIVO ORIGINAL '!$C$13:$M$343,8,0)</f>
        <v>0.97</v>
      </c>
      <c r="AI9" s="269">
        <f>VLOOKUP(AA9,'PLAN INDICATIVO ORIGINAL '!$C$13:$M$343,9,0)</f>
        <v>0.98</v>
      </c>
      <c r="AJ9" s="269">
        <f>VLOOKUP(AA9,'PLAN INDICATIVO ORIGINAL '!$C$13:$M$343,10,0)</f>
        <v>0.98</v>
      </c>
      <c r="AK9" s="269" t="str">
        <f>VLOOKUP(AA9,'PLAN INDICATIVO ORIGINAL '!$C$13:$M$343,11,0)</f>
        <v>Porcentaje</v>
      </c>
      <c r="AL9" s="262" t="e">
        <f>VLOOKUP(AA9,'PLAN INDICATIVO ORIGINAL '!$C$13:$M$343,12,0)</f>
        <v>#REF!</v>
      </c>
      <c r="AM9" s="270">
        <f t="shared" ref="AM9:AR9" si="12">+AF9*100</f>
        <v>90</v>
      </c>
      <c r="AN9" s="270">
        <f t="shared" si="12"/>
        <v>96</v>
      </c>
      <c r="AO9" s="270">
        <f t="shared" si="12"/>
        <v>97</v>
      </c>
      <c r="AP9" s="270">
        <f t="shared" si="12"/>
        <v>98</v>
      </c>
      <c r="AQ9" s="270">
        <f t="shared" si="12"/>
        <v>98</v>
      </c>
      <c r="AR9" s="270" t="e">
        <f t="shared" si="12"/>
        <v>#VALUE!</v>
      </c>
      <c r="AS9" s="264" t="s">
        <v>765</v>
      </c>
      <c r="AV9" s="214" t="s">
        <v>51</v>
      </c>
      <c r="AW9" s="214" t="s">
        <v>31</v>
      </c>
      <c r="AX9" s="214" t="s">
        <v>764</v>
      </c>
      <c r="BI9" s="254">
        <v>90</v>
      </c>
      <c r="BJ9" s="59" t="s">
        <v>44</v>
      </c>
    </row>
    <row r="10" spans="1:63" ht="54" customHeight="1" x14ac:dyDescent="0.25">
      <c r="A10" s="254">
        <v>77</v>
      </c>
      <c r="B10" s="254" t="str">
        <f t="shared" si="0"/>
        <v>P77</v>
      </c>
      <c r="C10" s="121" t="s">
        <v>53</v>
      </c>
      <c r="D10" s="255" t="s">
        <v>19</v>
      </c>
      <c r="E10" s="74" t="str">
        <f>+'PLAN INDICATIVO ORIGINAL '!$D$12</f>
        <v>ATENCIÓN Y TRATAMIENTO PENITENCIARIO</v>
      </c>
      <c r="F10" s="256" t="str">
        <f>+'PLAN INDICATIVO ORIGINAL '!$D$13</f>
        <v>ATENCIÓN BASICA</v>
      </c>
      <c r="G10" s="256" t="s">
        <v>25</v>
      </c>
      <c r="H10" s="257" t="str">
        <f>+'PLAN INDICATIVO ORIGINAL '!$D$14</f>
        <v>Sostener la Atención Social a la PPL, que les otorgue condiciones dignas en la  Prisionalización.</v>
      </c>
      <c r="I10" s="256" t="s">
        <v>766</v>
      </c>
      <c r="J10" s="265" t="str">
        <f>+'PLAN INDICATIVO ORIGINAL '!$D$19</f>
        <v>SALUD</v>
      </c>
      <c r="K10" s="265" t="s">
        <v>767</v>
      </c>
      <c r="L10" s="142" t="s">
        <v>42</v>
      </c>
      <c r="M10" s="266" t="str">
        <f>+'PLAN INDICATIVO ORIGINAL '!$E$19</f>
        <v>Porcentaje de PPL a cargo del INPEC con cobertura en salud.</v>
      </c>
      <c r="N10" s="267">
        <f>VLOOKUP(L10,'PLAN INDICATIVO ORIGINAL '!$C$13:$M$343,6,0)</f>
        <v>0.9</v>
      </c>
      <c r="O10" s="267">
        <f>VLOOKUP(L10,'PLAN INDICATIVO ORIGINAL '!$C$13:$M$343,7,0)</f>
        <v>0.98</v>
      </c>
      <c r="P10" s="267">
        <f>VLOOKUP(L10,'PLAN INDICATIVO ORIGINAL '!$C$13:$M$343,8,0)</f>
        <v>0.98</v>
      </c>
      <c r="Q10" s="267">
        <f>VLOOKUP(L10,'PLAN INDICATIVO ORIGINAL '!$C$13:$M$343,9,0)</f>
        <v>0.98</v>
      </c>
      <c r="R10" s="267">
        <f>VLOOKUP(L10,'PLAN INDICATIVO ORIGINAL '!$C$13:$M$343,10,0)</f>
        <v>0.98</v>
      </c>
      <c r="S10" s="267" t="str">
        <f>VLOOKUP(L10,'PLAN INDICATIVO ORIGINAL '!$C$13:$M$343,11,0)</f>
        <v>Porcentaje</v>
      </c>
      <c r="T10" s="259" t="e">
        <f>VLOOKUP(L10,'PLAN INDICATIVO ORIGINAL '!$C$13:$M$343,12,0)</f>
        <v>#REF!</v>
      </c>
      <c r="U10" s="259">
        <f t="shared" ref="U10:Z10" si="13">+N10*100</f>
        <v>90</v>
      </c>
      <c r="V10" s="259">
        <f t="shared" si="13"/>
        <v>98</v>
      </c>
      <c r="W10" s="259">
        <f t="shared" si="13"/>
        <v>98</v>
      </c>
      <c r="X10" s="259">
        <f t="shared" si="13"/>
        <v>98</v>
      </c>
      <c r="Y10" s="259">
        <f t="shared" si="13"/>
        <v>98</v>
      </c>
      <c r="Z10" s="259" t="e">
        <f t="shared" si="13"/>
        <v>#VALUE!</v>
      </c>
      <c r="AA10" s="254" t="str">
        <f>+'PLAN INDICATIVO ORIGINAL '!C23</f>
        <v>P77</v>
      </c>
      <c r="AB10" s="254" t="str">
        <f>+'PLAN INDICATIVO ORIGINAL '!D23</f>
        <v>Informes de seguimiento a la prestación del servicio de salud en los establecimientos de reclusión, realizados.</v>
      </c>
      <c r="AC10" s="59" t="str">
        <f>VLOOKUP(AB10,'PLAN INDICATIVO ORIGINAL '!$D$12:$F$313,3,0)</f>
        <v>DIRECCIÓN DE ATENCIÓN Y TRATAMIENTO</v>
      </c>
      <c r="AD10" s="59" t="str">
        <f>+'PLAN INDICATIVO ORIGINAL '!F21</f>
        <v>DIRECCIÓN DE ATENCIÓN Y TRATAMIENTO</v>
      </c>
      <c r="AE10" s="59" t="s">
        <v>764</v>
      </c>
      <c r="AF10" s="260">
        <f>VLOOKUP(AA10,'PLAN INDICATIVO ORIGINAL '!$C$13:$M$343,6,0)</f>
        <v>12</v>
      </c>
      <c r="AG10" s="261">
        <f>VLOOKUP(AA10,'PLAN INDICATIVO ORIGINAL '!$C$13:$M$343,7,0)</f>
        <v>12</v>
      </c>
      <c r="AH10" s="261">
        <f>VLOOKUP(AA10,'PLAN INDICATIVO ORIGINAL '!$C$13:$M$343,8,0)</f>
        <v>12</v>
      </c>
      <c r="AI10" s="261">
        <f>VLOOKUP(AA10,'PLAN INDICATIVO ORIGINAL '!$C$13:$M$343,9,0)</f>
        <v>12</v>
      </c>
      <c r="AJ10" s="261">
        <f>VLOOKUP(AA10,'PLAN INDICATIVO ORIGINAL '!$C$13:$M$343,10,0)</f>
        <v>48</v>
      </c>
      <c r="AK10" s="261" t="str">
        <f>VLOOKUP(AA10,'PLAN INDICATIVO ORIGINAL '!$C$13:$M$343,11,0)</f>
        <v>Número</v>
      </c>
      <c r="AL10" s="262" t="e">
        <f>VLOOKUP(AA10,'PLAN INDICATIVO ORIGINAL '!$C$13:$M$343,12,0)</f>
        <v>#REF!</v>
      </c>
      <c r="AM10" s="263">
        <f t="shared" ref="AM10:AR10" si="14">+AF10</f>
        <v>12</v>
      </c>
      <c r="AN10" s="263">
        <f t="shared" si="14"/>
        <v>12</v>
      </c>
      <c r="AO10" s="263">
        <f t="shared" si="14"/>
        <v>12</v>
      </c>
      <c r="AP10" s="263">
        <f t="shared" si="14"/>
        <v>12</v>
      </c>
      <c r="AQ10" s="263">
        <f t="shared" si="14"/>
        <v>48</v>
      </c>
      <c r="AR10" s="263" t="str">
        <f t="shared" si="14"/>
        <v>Número</v>
      </c>
      <c r="AS10" s="264" t="s">
        <v>765</v>
      </c>
      <c r="AV10" s="214" t="s">
        <v>54</v>
      </c>
      <c r="AW10" s="214" t="s">
        <v>31</v>
      </c>
      <c r="AX10" s="214" t="s">
        <v>764</v>
      </c>
      <c r="BI10" s="254">
        <v>77</v>
      </c>
      <c r="BJ10" s="59" t="s">
        <v>44</v>
      </c>
    </row>
    <row r="11" spans="1:63" ht="54" customHeight="1" x14ac:dyDescent="0.25">
      <c r="A11" s="254">
        <v>180</v>
      </c>
      <c r="B11" s="254" t="str">
        <f t="shared" si="0"/>
        <v>P180</v>
      </c>
      <c r="C11" s="121" t="s">
        <v>56</v>
      </c>
      <c r="D11" s="255" t="s">
        <v>19</v>
      </c>
      <c r="E11" s="74" t="str">
        <f>+'PLAN INDICATIVO ORIGINAL '!$D$12</f>
        <v>ATENCIÓN Y TRATAMIENTO PENITENCIARIO</v>
      </c>
      <c r="F11" s="256" t="str">
        <f>+'PLAN INDICATIVO ORIGINAL '!$D$13</f>
        <v>ATENCIÓN BASICA</v>
      </c>
      <c r="G11" s="256" t="s">
        <v>25</v>
      </c>
      <c r="H11" s="257" t="str">
        <f>+'PLAN INDICATIVO ORIGINAL '!$D$14</f>
        <v>Sostener la Atención Social a la PPL, que les otorgue condiciones dignas en la  Prisionalización.</v>
      </c>
      <c r="I11" s="256" t="s">
        <v>766</v>
      </c>
      <c r="J11" s="265" t="str">
        <f>+'PLAN INDICATIVO ORIGINAL '!$D$19</f>
        <v>SALUD</v>
      </c>
      <c r="K11" s="265" t="s">
        <v>767</v>
      </c>
      <c r="L11" s="142" t="s">
        <v>42</v>
      </c>
      <c r="M11" s="266" t="str">
        <f>+'PLAN INDICATIVO ORIGINAL '!$E$19</f>
        <v>Porcentaje de PPL a cargo del INPEC con cobertura en salud.</v>
      </c>
      <c r="N11" s="267">
        <f>VLOOKUP(L11,'PLAN INDICATIVO ORIGINAL '!$C$13:$M$343,6,0)</f>
        <v>0.9</v>
      </c>
      <c r="O11" s="267">
        <f>VLOOKUP(L11,'PLAN INDICATIVO ORIGINAL '!$C$13:$M$343,7,0)</f>
        <v>0.98</v>
      </c>
      <c r="P11" s="267">
        <f>VLOOKUP(L11,'PLAN INDICATIVO ORIGINAL '!$C$13:$M$343,8,0)</f>
        <v>0.98</v>
      </c>
      <c r="Q11" s="267">
        <f>VLOOKUP(L11,'PLAN INDICATIVO ORIGINAL '!$C$13:$M$343,9,0)</f>
        <v>0.98</v>
      </c>
      <c r="R11" s="267">
        <f>VLOOKUP(L11,'PLAN INDICATIVO ORIGINAL '!$C$13:$M$343,10,0)</f>
        <v>0.98</v>
      </c>
      <c r="S11" s="267" t="str">
        <f>VLOOKUP(L11,'PLAN INDICATIVO ORIGINAL '!$C$13:$M$343,11,0)</f>
        <v>Porcentaje</v>
      </c>
      <c r="T11" s="259" t="e">
        <f>VLOOKUP(L11,'PLAN INDICATIVO ORIGINAL '!$C$13:$M$343,12,0)</f>
        <v>#REF!</v>
      </c>
      <c r="U11" s="259">
        <f t="shared" ref="U11:Z11" si="15">+N11*100</f>
        <v>90</v>
      </c>
      <c r="V11" s="259">
        <f t="shared" si="15"/>
        <v>98</v>
      </c>
      <c r="W11" s="259">
        <f t="shared" si="15"/>
        <v>98</v>
      </c>
      <c r="X11" s="259">
        <f t="shared" si="15"/>
        <v>98</v>
      </c>
      <c r="Y11" s="259">
        <f t="shared" si="15"/>
        <v>98</v>
      </c>
      <c r="Z11" s="259" t="e">
        <f t="shared" si="15"/>
        <v>#VALUE!</v>
      </c>
      <c r="AA11" s="254" t="str">
        <f>+'PLAN INDICATIVO ORIGINAL '!C24</f>
        <v>P180</v>
      </c>
      <c r="AB11" s="254" t="str">
        <f>+'PLAN INDICATIVO ORIGINAL '!D24</f>
        <v>Manual Técnico administrativo para la prestación de los servicios de salud a la población privada de la libertad elaborado en coordinación con la USPEC</v>
      </c>
      <c r="AC11" s="59" t="str">
        <f>VLOOKUP(AB11,'PLAN INDICATIVO ORIGINAL '!$D$12:$F$313,3,0)</f>
        <v>DIRECCIÓN DE ATENCIÓN Y TRATAMIENTO</v>
      </c>
      <c r="AD11" s="59" t="str">
        <f>+'PLAN INDICATIVO ORIGINAL '!F22</f>
        <v>DIRECCIÓN DE ATENCIÓN Y TRATAMIENTO</v>
      </c>
      <c r="AE11" s="59" t="s">
        <v>764</v>
      </c>
      <c r="AF11" s="260">
        <f>VLOOKUP(AA11,'PLAN INDICATIVO ORIGINAL '!$C$13:$M$343,6,0)</f>
        <v>0</v>
      </c>
      <c r="AG11" s="261">
        <f>VLOOKUP(AA11,'PLAN INDICATIVO ORIGINAL '!$C$13:$M$343,7,0)</f>
        <v>1</v>
      </c>
      <c r="AH11" s="261">
        <f>VLOOKUP(AA11,'PLAN INDICATIVO ORIGINAL '!$C$13:$M$343,8,0)</f>
        <v>0</v>
      </c>
      <c r="AI11" s="261">
        <f>VLOOKUP(AA11,'PLAN INDICATIVO ORIGINAL '!$C$13:$M$343,9,0)</f>
        <v>0</v>
      </c>
      <c r="AJ11" s="261">
        <f>VLOOKUP(AA11,'PLAN INDICATIVO ORIGINAL '!$C$13:$M$343,10,0)</f>
        <v>1</v>
      </c>
      <c r="AK11" s="261" t="str">
        <f>VLOOKUP(AA11,'PLAN INDICATIVO ORIGINAL '!$C$13:$M$343,11,0)</f>
        <v>Número</v>
      </c>
      <c r="AL11" s="262" t="e">
        <f>VLOOKUP(AA11,'PLAN INDICATIVO ORIGINAL '!$C$13:$M$343,12,0)</f>
        <v>#REF!</v>
      </c>
      <c r="AM11" s="263">
        <f t="shared" ref="AM11:AR11" si="16">+AF11</f>
        <v>0</v>
      </c>
      <c r="AN11" s="263">
        <f t="shared" si="16"/>
        <v>1</v>
      </c>
      <c r="AO11" s="263">
        <f t="shared" si="16"/>
        <v>0</v>
      </c>
      <c r="AP11" s="263">
        <f t="shared" si="16"/>
        <v>0</v>
      </c>
      <c r="AQ11" s="263">
        <f t="shared" si="16"/>
        <v>1</v>
      </c>
      <c r="AR11" s="263" t="str">
        <f t="shared" si="16"/>
        <v>Número</v>
      </c>
      <c r="AS11" s="264" t="s">
        <v>765</v>
      </c>
      <c r="AV11" s="214" t="s">
        <v>57</v>
      </c>
      <c r="AW11" s="214" t="s">
        <v>31</v>
      </c>
      <c r="AX11" s="214" t="s">
        <v>764</v>
      </c>
      <c r="BI11" s="254">
        <v>180</v>
      </c>
      <c r="BJ11" s="59" t="s">
        <v>44</v>
      </c>
    </row>
    <row r="12" spans="1:63" ht="36.75" customHeight="1" x14ac:dyDescent="0.25">
      <c r="A12" s="254">
        <v>181</v>
      </c>
      <c r="B12" s="254" t="str">
        <f t="shared" si="0"/>
        <v>P181</v>
      </c>
      <c r="C12" s="121" t="s">
        <v>56</v>
      </c>
      <c r="D12" s="255" t="s">
        <v>19</v>
      </c>
      <c r="E12" s="74" t="str">
        <f>+'PLAN INDICATIVO ORIGINAL '!$D$12</f>
        <v>ATENCIÓN Y TRATAMIENTO PENITENCIARIO</v>
      </c>
      <c r="F12" s="256" t="str">
        <f>+'PLAN INDICATIVO ORIGINAL '!$D$13</f>
        <v>ATENCIÓN BASICA</v>
      </c>
      <c r="G12" s="256" t="s">
        <v>25</v>
      </c>
      <c r="H12" s="257" t="str">
        <f>+'PLAN INDICATIVO ORIGINAL '!$D$14</f>
        <v>Sostener la Atención Social a la PPL, que les otorgue condiciones dignas en la  Prisionalización.</v>
      </c>
      <c r="I12" s="256" t="s">
        <v>766</v>
      </c>
      <c r="J12" s="265" t="str">
        <f>+'PLAN INDICATIVO ORIGINAL '!$D$19</f>
        <v>SALUD</v>
      </c>
      <c r="K12" s="265" t="s">
        <v>767</v>
      </c>
      <c r="L12" s="142" t="s">
        <v>42</v>
      </c>
      <c r="M12" s="266" t="str">
        <f>+'PLAN INDICATIVO ORIGINAL '!$E$19</f>
        <v>Porcentaje de PPL a cargo del INPEC con cobertura en salud.</v>
      </c>
      <c r="N12" s="267">
        <f>VLOOKUP(L12,'PLAN INDICATIVO ORIGINAL '!$C$13:$M$343,6,0)</f>
        <v>0.9</v>
      </c>
      <c r="O12" s="267">
        <f>VLOOKUP(L12,'PLAN INDICATIVO ORIGINAL '!$C$13:$M$343,7,0)</f>
        <v>0.98</v>
      </c>
      <c r="P12" s="267">
        <f>VLOOKUP(L12,'PLAN INDICATIVO ORIGINAL '!$C$13:$M$343,8,0)</f>
        <v>0.98</v>
      </c>
      <c r="Q12" s="267">
        <f>VLOOKUP(L12,'PLAN INDICATIVO ORIGINAL '!$C$13:$M$343,9,0)</f>
        <v>0.98</v>
      </c>
      <c r="R12" s="267">
        <f>VLOOKUP(L12,'PLAN INDICATIVO ORIGINAL '!$C$13:$M$343,10,0)</f>
        <v>0.98</v>
      </c>
      <c r="S12" s="267" t="str">
        <f>VLOOKUP(L12,'PLAN INDICATIVO ORIGINAL '!$C$13:$M$343,11,0)</f>
        <v>Porcentaje</v>
      </c>
      <c r="T12" s="259" t="e">
        <f>VLOOKUP(L12,'PLAN INDICATIVO ORIGINAL '!$C$13:$M$343,12,0)</f>
        <v>#REF!</v>
      </c>
      <c r="U12" s="259">
        <f t="shared" ref="U12:Z12" si="17">+N12*100</f>
        <v>90</v>
      </c>
      <c r="V12" s="259">
        <f t="shared" si="17"/>
        <v>98</v>
      </c>
      <c r="W12" s="259">
        <f t="shared" si="17"/>
        <v>98</v>
      </c>
      <c r="X12" s="259">
        <f t="shared" si="17"/>
        <v>98</v>
      </c>
      <c r="Y12" s="259">
        <f t="shared" si="17"/>
        <v>98</v>
      </c>
      <c r="Z12" s="259" t="e">
        <f t="shared" si="17"/>
        <v>#VALUE!</v>
      </c>
      <c r="AA12" s="254" t="str">
        <f>+'PLAN INDICATIVO ORIGINAL '!C25</f>
        <v>P181</v>
      </c>
      <c r="AB12" s="254" t="str">
        <f>+'PLAN INDICATIVO ORIGINAL '!D25</f>
        <v>Adaptación del contexto penitenciario del SOGCS documentado</v>
      </c>
      <c r="AC12" s="59" t="str">
        <f>VLOOKUP(AB12,'PLAN INDICATIVO ORIGINAL '!$D$12:$F$313,3,0)</f>
        <v>DIRECCIÓN DE ATENCIÓN Y TRATAMIENTO</v>
      </c>
      <c r="AD12" s="59" t="str">
        <f>+'PLAN INDICATIVO ORIGINAL '!F23</f>
        <v>DIRECCIÓN DE ATENCIÓN Y TRATAMIENTO</v>
      </c>
      <c r="AE12" s="59" t="s">
        <v>764</v>
      </c>
      <c r="AF12" s="260">
        <f>VLOOKUP(AA12,'PLAN INDICATIVO ORIGINAL '!$C$13:$M$343,6,0)</f>
        <v>0</v>
      </c>
      <c r="AG12" s="261">
        <f>VLOOKUP(AA12,'PLAN INDICATIVO ORIGINAL '!$C$13:$M$343,7,0)</f>
        <v>1</v>
      </c>
      <c r="AH12" s="261">
        <f>VLOOKUP(AA12,'PLAN INDICATIVO ORIGINAL '!$C$13:$M$343,8,0)</f>
        <v>0</v>
      </c>
      <c r="AI12" s="261">
        <f>VLOOKUP(AA12,'PLAN INDICATIVO ORIGINAL '!$C$13:$M$343,9,0)</f>
        <v>0</v>
      </c>
      <c r="AJ12" s="261">
        <f>VLOOKUP(AA12,'PLAN INDICATIVO ORIGINAL '!$C$13:$M$343,10,0)</f>
        <v>1</v>
      </c>
      <c r="AK12" s="261" t="str">
        <f>VLOOKUP(AA12,'PLAN INDICATIVO ORIGINAL '!$C$13:$M$343,11,0)</f>
        <v>Número</v>
      </c>
      <c r="AL12" s="262" t="e">
        <f>VLOOKUP(AA12,'PLAN INDICATIVO ORIGINAL '!$C$13:$M$343,12,0)</f>
        <v>#REF!</v>
      </c>
      <c r="AM12" s="263">
        <f t="shared" ref="AM12:AR12" si="18">+AF12</f>
        <v>0</v>
      </c>
      <c r="AN12" s="263">
        <f t="shared" si="18"/>
        <v>1</v>
      </c>
      <c r="AO12" s="263">
        <f t="shared" si="18"/>
        <v>0</v>
      </c>
      <c r="AP12" s="263">
        <f t="shared" si="18"/>
        <v>0</v>
      </c>
      <c r="AQ12" s="263">
        <f t="shared" si="18"/>
        <v>1</v>
      </c>
      <c r="AR12" s="263" t="str">
        <f t="shared" si="18"/>
        <v>Número</v>
      </c>
      <c r="AS12" s="264" t="s">
        <v>765</v>
      </c>
      <c r="AV12" s="214" t="s">
        <v>60</v>
      </c>
      <c r="AW12" s="214" t="s">
        <v>31</v>
      </c>
      <c r="AX12" s="214" t="s">
        <v>764</v>
      </c>
      <c r="BI12" s="254">
        <v>181</v>
      </c>
      <c r="BJ12" s="59" t="s">
        <v>44</v>
      </c>
    </row>
    <row r="13" spans="1:63" ht="54" customHeight="1" x14ac:dyDescent="0.25">
      <c r="A13" s="254">
        <v>94</v>
      </c>
      <c r="B13" s="254" t="str">
        <f t="shared" si="0"/>
        <v>P94</v>
      </c>
      <c r="C13" s="121" t="s">
        <v>99</v>
      </c>
      <c r="D13" s="255" t="s">
        <v>19</v>
      </c>
      <c r="E13" s="74" t="str">
        <f>+'PLAN INDICATIVO ORIGINAL '!$D$12</f>
        <v>ATENCIÓN Y TRATAMIENTO PENITENCIARIO</v>
      </c>
      <c r="F13" s="256" t="str">
        <f>+'PLAN INDICATIVO ORIGINAL '!$D$13</f>
        <v>ATENCIÓN BASICA</v>
      </c>
      <c r="G13" s="256" t="s">
        <v>25</v>
      </c>
      <c r="H13" s="257" t="str">
        <f>+'PLAN INDICATIVO ORIGINAL '!$D$14</f>
        <v>Sostener la Atención Social a la PPL, que les otorgue condiciones dignas en la  Prisionalización.</v>
      </c>
      <c r="I13" s="256" t="s">
        <v>766</v>
      </c>
      <c r="J13" s="265" t="str">
        <f>+'PLAN INDICATIVO ORIGINAL '!$D$19</f>
        <v>SALUD</v>
      </c>
      <c r="K13" s="265" t="s">
        <v>767</v>
      </c>
      <c r="L13" s="142" t="s">
        <v>42</v>
      </c>
      <c r="M13" s="266" t="str">
        <f>+'PLAN INDICATIVO ORIGINAL '!$E$19</f>
        <v>Porcentaje de PPL a cargo del INPEC con cobertura en salud.</v>
      </c>
      <c r="N13" s="267">
        <f>VLOOKUP(L13,'PLAN INDICATIVO ORIGINAL '!$C$13:$M$343,6,0)</f>
        <v>0.9</v>
      </c>
      <c r="O13" s="267">
        <f>VLOOKUP(L13,'PLAN INDICATIVO ORIGINAL '!$C$13:$M$343,7,0)</f>
        <v>0.98</v>
      </c>
      <c r="P13" s="267">
        <f>VLOOKUP(L13,'PLAN INDICATIVO ORIGINAL '!$C$13:$M$343,8,0)</f>
        <v>0.98</v>
      </c>
      <c r="Q13" s="267">
        <f>VLOOKUP(L13,'PLAN INDICATIVO ORIGINAL '!$C$13:$M$343,9,0)</f>
        <v>0.98</v>
      </c>
      <c r="R13" s="267">
        <f>VLOOKUP(L13,'PLAN INDICATIVO ORIGINAL '!$C$13:$M$343,10,0)</f>
        <v>0.98</v>
      </c>
      <c r="S13" s="267" t="str">
        <f>VLOOKUP(L13,'PLAN INDICATIVO ORIGINAL '!$C$13:$M$343,11,0)</f>
        <v>Porcentaje</v>
      </c>
      <c r="T13" s="259" t="e">
        <f>VLOOKUP(L13,'PLAN INDICATIVO ORIGINAL '!$C$13:$M$343,12,0)</f>
        <v>#REF!</v>
      </c>
      <c r="U13" s="259">
        <f t="shared" ref="U13:Z13" si="19">+N13*100</f>
        <v>90</v>
      </c>
      <c r="V13" s="259">
        <f t="shared" si="19"/>
        <v>98</v>
      </c>
      <c r="W13" s="259">
        <f t="shared" si="19"/>
        <v>98</v>
      </c>
      <c r="X13" s="259">
        <f t="shared" si="19"/>
        <v>98</v>
      </c>
      <c r="Y13" s="259">
        <f t="shared" si="19"/>
        <v>98</v>
      </c>
      <c r="Z13" s="259" t="e">
        <f t="shared" si="19"/>
        <v>#VALUE!</v>
      </c>
      <c r="AA13" s="115" t="str">
        <f>+'PLAN INDICATIVO ORIGINAL '!C26</f>
        <v>P94</v>
      </c>
      <c r="AB13" s="254" t="str">
        <f>+'PLAN INDICATIVO ORIGINAL '!D26</f>
        <v>Lineamientos para seguimiento y mejoramiento continuo de las acciones, de salud pública y prevención del riesgo elaborados.</v>
      </c>
      <c r="AC13" s="59" t="str">
        <f>VLOOKUP(AB13,'PLAN INDICATIVO ORIGINAL '!$D$12:$F$313,3,0)</f>
        <v>DIRECCIÓN DE ATENCIÓN Y TRATAMIENTO</v>
      </c>
      <c r="AD13" s="59" t="str">
        <f>+'PLAN INDICATIVO ORIGINAL '!F24</f>
        <v>DIRECCIÓN DE ATENCIÓN Y TRATAMIENTO</v>
      </c>
      <c r="AE13" s="59" t="s">
        <v>764</v>
      </c>
      <c r="AF13" s="271">
        <f>VLOOKUP(AA13,'PLAN INDICATIVO ORIGINAL '!$C$13:$M$343,6,0)</f>
        <v>1</v>
      </c>
      <c r="AG13" s="272">
        <f>VLOOKUP(AA13,'PLAN INDICATIVO ORIGINAL '!$C$13:$M$343,7,0)</f>
        <v>1</v>
      </c>
      <c r="AH13" s="272">
        <f>VLOOKUP(AA13,'PLAN INDICATIVO ORIGINAL '!$C$13:$M$343,8,0)</f>
        <v>1</v>
      </c>
      <c r="AI13" s="272">
        <f>VLOOKUP(AA13,'PLAN INDICATIVO ORIGINAL '!$C$13:$M$343,9,0)</f>
        <v>1</v>
      </c>
      <c r="AJ13" s="272">
        <f>VLOOKUP(AA13,'PLAN INDICATIVO ORIGINAL '!$C$13:$M$343,10,0)</f>
        <v>1</v>
      </c>
      <c r="AK13" s="272" t="str">
        <f>VLOOKUP(AA13,'PLAN INDICATIVO ORIGINAL '!$C$13:$M$343,11,0)</f>
        <v>Número</v>
      </c>
      <c r="AL13" s="262" t="e">
        <f>VLOOKUP(AA13,'PLAN INDICATIVO ORIGINAL '!$C$13:$M$343,12,0)</f>
        <v>#REF!</v>
      </c>
      <c r="AM13" s="273">
        <f t="shared" ref="AM13:AR13" si="20">+AF13</f>
        <v>1</v>
      </c>
      <c r="AN13" s="273">
        <f t="shared" si="20"/>
        <v>1</v>
      </c>
      <c r="AO13" s="273">
        <f t="shared" si="20"/>
        <v>1</v>
      </c>
      <c r="AP13" s="273">
        <f t="shared" si="20"/>
        <v>1</v>
      </c>
      <c r="AQ13" s="273">
        <f t="shared" si="20"/>
        <v>1</v>
      </c>
      <c r="AR13" s="273" t="str">
        <f t="shared" si="20"/>
        <v>Número</v>
      </c>
      <c r="AS13" s="264" t="s">
        <v>765</v>
      </c>
      <c r="AV13" s="214" t="s">
        <v>63</v>
      </c>
      <c r="AW13" s="214" t="s">
        <v>31</v>
      </c>
      <c r="AX13" s="214" t="s">
        <v>764</v>
      </c>
      <c r="BI13" s="254">
        <v>94</v>
      </c>
      <c r="BJ13" s="59" t="s">
        <v>44</v>
      </c>
    </row>
    <row r="14" spans="1:63" ht="54" customHeight="1" x14ac:dyDescent="0.25">
      <c r="A14" s="254">
        <v>182</v>
      </c>
      <c r="B14" s="254"/>
      <c r="C14" s="121" t="s">
        <v>82</v>
      </c>
      <c r="D14" s="255" t="s">
        <v>19</v>
      </c>
      <c r="E14" s="74" t="str">
        <f>+'PLAN INDICATIVO ORIGINAL '!$D$12</f>
        <v>ATENCIÓN Y TRATAMIENTO PENITENCIARIO</v>
      </c>
      <c r="F14" s="256" t="str">
        <f>+'PLAN INDICATIVO ORIGINAL '!$D$13</f>
        <v>ATENCIÓN BASICA</v>
      </c>
      <c r="G14" s="256" t="s">
        <v>25</v>
      </c>
      <c r="H14" s="257" t="str">
        <f>+'PLAN INDICATIVO ORIGINAL '!$D$14</f>
        <v>Sostener la Atención Social a la PPL, que les otorgue condiciones dignas en la  Prisionalización.</v>
      </c>
      <c r="I14" s="256" t="s">
        <v>766</v>
      </c>
      <c r="J14" s="265" t="str">
        <f>+'PLAN INDICATIVO ORIGINAL '!$D$19</f>
        <v>SALUD</v>
      </c>
      <c r="K14" s="265" t="s">
        <v>767</v>
      </c>
      <c r="L14" s="142" t="s">
        <v>42</v>
      </c>
      <c r="M14" s="266" t="str">
        <f>+'PLAN INDICATIVO ORIGINAL '!$E$19</f>
        <v>Porcentaje de PPL a cargo del INPEC con cobertura en salud.</v>
      </c>
      <c r="N14" s="267">
        <f>VLOOKUP(L14,'PLAN INDICATIVO ORIGINAL '!$C$13:$M$343,6,0)</f>
        <v>0.9</v>
      </c>
      <c r="O14" s="267">
        <f>VLOOKUP(L14,'PLAN INDICATIVO ORIGINAL '!$C$13:$M$343,7,0)</f>
        <v>0.98</v>
      </c>
      <c r="P14" s="267">
        <f>VLOOKUP(L14,'PLAN INDICATIVO ORIGINAL '!$C$13:$M$343,8,0)</f>
        <v>0.98</v>
      </c>
      <c r="Q14" s="267">
        <f>VLOOKUP(L14,'PLAN INDICATIVO ORIGINAL '!$C$13:$M$343,9,0)</f>
        <v>0.98</v>
      </c>
      <c r="R14" s="267">
        <f>VLOOKUP(L14,'PLAN INDICATIVO ORIGINAL '!$C$13:$M$343,10,0)</f>
        <v>0.98</v>
      </c>
      <c r="S14" s="267" t="str">
        <f>VLOOKUP(L14,'PLAN INDICATIVO ORIGINAL '!$C$13:$M$343,11,0)</f>
        <v>Porcentaje</v>
      </c>
      <c r="T14" s="259" t="e">
        <f>VLOOKUP(L14,'PLAN INDICATIVO ORIGINAL '!$C$13:$M$343,12,0)</f>
        <v>#REF!</v>
      </c>
      <c r="U14" s="259">
        <f t="shared" ref="U14:Z14" si="21">+N14*100</f>
        <v>90</v>
      </c>
      <c r="V14" s="259">
        <f t="shared" si="21"/>
        <v>98</v>
      </c>
      <c r="W14" s="259">
        <f t="shared" si="21"/>
        <v>98</v>
      </c>
      <c r="X14" s="259">
        <f t="shared" si="21"/>
        <v>98</v>
      </c>
      <c r="Y14" s="259">
        <f t="shared" si="21"/>
        <v>98</v>
      </c>
      <c r="Z14" s="259" t="e">
        <f t="shared" si="21"/>
        <v>#VALUE!</v>
      </c>
      <c r="AA14" s="274"/>
      <c r="AB14" s="274" t="e">
        <f>+'PLAN INDICATIVO ORIGINAL '!#REF!</f>
        <v>#REF!</v>
      </c>
      <c r="AC14" s="275" t="e">
        <f>VLOOKUP(AB14,'PLAN INDICATIVO ORIGINAL '!$D$12:$F$313,3,0)</f>
        <v>#REF!</v>
      </c>
      <c r="AD14" s="59" t="str">
        <f>+'PLAN INDICATIVO ORIGINAL '!F25</f>
        <v>DIRECCIÓN DE ATENCIÓN Y TRATAMIENTO</v>
      </c>
      <c r="AE14" s="275" t="s">
        <v>764</v>
      </c>
      <c r="AF14" s="276"/>
      <c r="AG14" s="277"/>
      <c r="AH14" s="277"/>
      <c r="AI14" s="277"/>
      <c r="AJ14" s="277"/>
      <c r="AK14" s="277"/>
      <c r="AL14" s="278"/>
      <c r="AM14" s="279"/>
      <c r="AN14" s="279"/>
      <c r="AO14" s="279"/>
      <c r="AP14" s="279"/>
      <c r="AQ14" s="279"/>
      <c r="AR14" s="279"/>
      <c r="AS14" s="264" t="s">
        <v>765</v>
      </c>
      <c r="AW14" s="214" t="s">
        <v>31</v>
      </c>
      <c r="AX14" s="214" t="s">
        <v>764</v>
      </c>
      <c r="BI14" s="254">
        <v>182</v>
      </c>
      <c r="BJ14" s="59" t="s">
        <v>44</v>
      </c>
    </row>
    <row r="15" spans="1:63" ht="43.5" customHeight="1" x14ac:dyDescent="0.25">
      <c r="A15" s="254">
        <v>78</v>
      </c>
      <c r="B15" s="254" t="str">
        <f>+AA15</f>
        <v>P78</v>
      </c>
      <c r="C15" s="127" t="s">
        <v>334</v>
      </c>
      <c r="D15" s="255" t="s">
        <v>19</v>
      </c>
      <c r="E15" s="74" t="str">
        <f>+'PLAN INDICATIVO ORIGINAL '!$D$12</f>
        <v>ATENCIÓN Y TRATAMIENTO PENITENCIARIO</v>
      </c>
      <c r="F15" s="256" t="str">
        <f>+'PLAN INDICATIVO ORIGINAL '!$D$13</f>
        <v>ATENCIÓN BASICA</v>
      </c>
      <c r="G15" s="256" t="s">
        <v>25</v>
      </c>
      <c r="H15" s="257" t="str">
        <f>+'PLAN INDICATIVO ORIGINAL '!$D$14</f>
        <v>Sostener la Atención Social a la PPL, que les otorgue condiciones dignas en la  Prisionalización.</v>
      </c>
      <c r="I15" s="256" t="s">
        <v>766</v>
      </c>
      <c r="J15" s="265" t="str">
        <f>+'PLAN INDICATIVO ORIGINAL '!$D$19</f>
        <v>SALUD</v>
      </c>
      <c r="K15" s="265" t="s">
        <v>767</v>
      </c>
      <c r="L15" s="142" t="s">
        <v>42</v>
      </c>
      <c r="M15" s="266" t="str">
        <f>+'PLAN INDICATIVO ORIGINAL '!$E$19</f>
        <v>Porcentaje de PPL a cargo del INPEC con cobertura en salud.</v>
      </c>
      <c r="N15" s="267">
        <f>VLOOKUP(L15,'PLAN INDICATIVO ORIGINAL '!$C$13:$M$343,6,0)</f>
        <v>0.9</v>
      </c>
      <c r="O15" s="267">
        <f>VLOOKUP(L15,'PLAN INDICATIVO ORIGINAL '!$C$13:$M$343,7,0)</f>
        <v>0.98</v>
      </c>
      <c r="P15" s="267">
        <f>VLOOKUP(L15,'PLAN INDICATIVO ORIGINAL '!$C$13:$M$343,8,0)</f>
        <v>0.98</v>
      </c>
      <c r="Q15" s="267">
        <f>VLOOKUP(L15,'PLAN INDICATIVO ORIGINAL '!$C$13:$M$343,9,0)</f>
        <v>0.98</v>
      </c>
      <c r="R15" s="267">
        <f>VLOOKUP(L15,'PLAN INDICATIVO ORIGINAL '!$C$13:$M$343,10,0)</f>
        <v>0.98</v>
      </c>
      <c r="S15" s="267" t="str">
        <f>VLOOKUP(L15,'PLAN INDICATIVO ORIGINAL '!$C$13:$M$343,11,0)</f>
        <v>Porcentaje</v>
      </c>
      <c r="T15" s="259" t="e">
        <f>VLOOKUP(L15,'PLAN INDICATIVO ORIGINAL '!$C$13:$M$343,12,0)</f>
        <v>#REF!</v>
      </c>
      <c r="U15" s="259">
        <f t="shared" ref="U15:Z15" si="22">+N15*100</f>
        <v>90</v>
      </c>
      <c r="V15" s="259">
        <f t="shared" si="22"/>
        <v>98</v>
      </c>
      <c r="W15" s="259">
        <f t="shared" si="22"/>
        <v>98</v>
      </c>
      <c r="X15" s="259">
        <f t="shared" si="22"/>
        <v>98</v>
      </c>
      <c r="Y15" s="259">
        <f t="shared" si="22"/>
        <v>98</v>
      </c>
      <c r="Z15" s="259" t="e">
        <f t="shared" si="22"/>
        <v>#VALUE!</v>
      </c>
      <c r="AA15" s="254" t="str">
        <f>+'PLAN INDICATIVO ORIGINAL '!C27</f>
        <v>P78</v>
      </c>
      <c r="AB15" s="254" t="str">
        <f>+'PLAN INDICATIVO ORIGINAL '!D27</f>
        <v>Informe técnico de seguimiento a la prestación de servicios de salud realizado</v>
      </c>
      <c r="AC15" s="59" t="str">
        <f>VLOOKUP(AB15,'PLAN INDICATIVO ORIGINAL '!$D$12:$F$313,3,0)</f>
        <v>DIRECCIÓN DE ATENCIÓN Y TRATAMIENTO</v>
      </c>
      <c r="AD15" s="59" t="str">
        <f>+'PLAN INDICATIVO ORIGINAL '!F26</f>
        <v>DIRECCIÓN DE ATENCIÓN Y TRATAMIENTO</v>
      </c>
      <c r="AE15" s="59" t="s">
        <v>764</v>
      </c>
      <c r="AF15" s="260">
        <f>VLOOKUP(AA15,'PLAN INDICATIVO ORIGINAL '!$C$13:$M$343,6,0)</f>
        <v>6</v>
      </c>
      <c r="AG15" s="261">
        <f>VLOOKUP(AA15,'PLAN INDICATIVO ORIGINAL '!$C$13:$M$343,7,0)</f>
        <v>12</v>
      </c>
      <c r="AH15" s="261">
        <f>VLOOKUP(AA15,'PLAN INDICATIVO ORIGINAL '!$C$13:$M$343,8,0)</f>
        <v>12</v>
      </c>
      <c r="AI15" s="261">
        <f>VLOOKUP(AA15,'PLAN INDICATIVO ORIGINAL '!$C$13:$M$343,9,0)</f>
        <v>12</v>
      </c>
      <c r="AJ15" s="261">
        <f>VLOOKUP(AA15,'PLAN INDICATIVO ORIGINAL '!$C$13:$M$343,10,0)</f>
        <v>12</v>
      </c>
      <c r="AK15" s="261" t="str">
        <f>VLOOKUP(AA15,'PLAN INDICATIVO ORIGINAL '!$C$13:$M$343,11,0)</f>
        <v>Número</v>
      </c>
      <c r="AL15" s="262" t="e">
        <f>VLOOKUP(AA15,'PLAN INDICATIVO ORIGINAL '!$C$13:$M$343,12,0)</f>
        <v>#REF!</v>
      </c>
      <c r="AM15" s="263">
        <f t="shared" ref="AM15:AR15" si="23">+AF15</f>
        <v>6</v>
      </c>
      <c r="AN15" s="263">
        <f t="shared" si="23"/>
        <v>12</v>
      </c>
      <c r="AO15" s="263">
        <f t="shared" si="23"/>
        <v>12</v>
      </c>
      <c r="AP15" s="263">
        <f t="shared" si="23"/>
        <v>12</v>
      </c>
      <c r="AQ15" s="263">
        <f t="shared" si="23"/>
        <v>12</v>
      </c>
      <c r="AR15" s="263" t="str">
        <f t="shared" si="23"/>
        <v>Número</v>
      </c>
      <c r="AS15" s="264" t="s">
        <v>765</v>
      </c>
      <c r="AV15" s="214" t="s">
        <v>67</v>
      </c>
      <c r="AW15" s="214" t="s">
        <v>31</v>
      </c>
      <c r="AX15" s="214" t="s">
        <v>764</v>
      </c>
      <c r="BI15" s="254">
        <v>78</v>
      </c>
      <c r="BJ15" s="59" t="s">
        <v>44</v>
      </c>
    </row>
    <row r="16" spans="1:63" ht="41.25" customHeight="1" x14ac:dyDescent="0.25">
      <c r="A16" s="254">
        <v>49</v>
      </c>
      <c r="B16" s="254" t="str">
        <f>+AA16</f>
        <v>P49</v>
      </c>
      <c r="C16" s="127" t="s">
        <v>768</v>
      </c>
      <c r="D16" s="255" t="s">
        <v>19</v>
      </c>
      <c r="E16" s="74" t="str">
        <f>+'PLAN INDICATIVO ORIGINAL '!$D$12</f>
        <v>ATENCIÓN Y TRATAMIENTO PENITENCIARIO</v>
      </c>
      <c r="F16" s="256" t="str">
        <f>+'PLAN INDICATIVO ORIGINAL '!$D$13</f>
        <v>ATENCIÓN BASICA</v>
      </c>
      <c r="G16" s="256" t="s">
        <v>25</v>
      </c>
      <c r="H16" s="257" t="str">
        <f>+'PLAN INDICATIVO ORIGINAL '!$D$14</f>
        <v>Sostener la Atención Social a la PPL, que les otorgue condiciones dignas en la  Prisionalización.</v>
      </c>
      <c r="I16" s="256" t="s">
        <v>766</v>
      </c>
      <c r="J16" s="265" t="str">
        <f>+'PLAN INDICATIVO ORIGINAL '!$D$19</f>
        <v>SALUD</v>
      </c>
      <c r="K16" s="265" t="s">
        <v>767</v>
      </c>
      <c r="L16" s="142" t="s">
        <v>42</v>
      </c>
      <c r="M16" s="266" t="str">
        <f>+'PLAN INDICATIVO ORIGINAL '!$E$19</f>
        <v>Porcentaje de PPL a cargo del INPEC con cobertura en salud.</v>
      </c>
      <c r="N16" s="267">
        <f>VLOOKUP(L16,'PLAN INDICATIVO ORIGINAL '!$C$13:$M$343,6,0)</f>
        <v>0.9</v>
      </c>
      <c r="O16" s="267">
        <f>VLOOKUP(L16,'PLAN INDICATIVO ORIGINAL '!$C$13:$M$343,7,0)</f>
        <v>0.98</v>
      </c>
      <c r="P16" s="267">
        <f>VLOOKUP(L16,'PLAN INDICATIVO ORIGINAL '!$C$13:$M$343,8,0)</f>
        <v>0.98</v>
      </c>
      <c r="Q16" s="267">
        <f>VLOOKUP(L16,'PLAN INDICATIVO ORIGINAL '!$C$13:$M$343,9,0)</f>
        <v>0.98</v>
      </c>
      <c r="R16" s="267">
        <f>VLOOKUP(L16,'PLAN INDICATIVO ORIGINAL '!$C$13:$M$343,10,0)</f>
        <v>0.98</v>
      </c>
      <c r="S16" s="267" t="str">
        <f>VLOOKUP(L16,'PLAN INDICATIVO ORIGINAL '!$C$13:$M$343,11,0)</f>
        <v>Porcentaje</v>
      </c>
      <c r="T16" s="259" t="e">
        <f>VLOOKUP(L16,'PLAN INDICATIVO ORIGINAL '!$C$13:$M$343,12,0)</f>
        <v>#REF!</v>
      </c>
      <c r="U16" s="259">
        <f t="shared" ref="U16:Z16" si="24">+N16*100</f>
        <v>90</v>
      </c>
      <c r="V16" s="259">
        <f t="shared" si="24"/>
        <v>98</v>
      </c>
      <c r="W16" s="259">
        <f t="shared" si="24"/>
        <v>98</v>
      </c>
      <c r="X16" s="259">
        <f t="shared" si="24"/>
        <v>98</v>
      </c>
      <c r="Y16" s="259">
        <f t="shared" si="24"/>
        <v>98</v>
      </c>
      <c r="Z16" s="259" t="e">
        <f t="shared" si="24"/>
        <v>#VALUE!</v>
      </c>
      <c r="AA16" s="254" t="str">
        <f>+'PLAN INDICATIVO ORIGINAL '!C28</f>
        <v>P49</v>
      </c>
      <c r="AB16" s="254"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9" t="str">
        <f>+'PLAN INDICATIVO ORIGINAL '!F28</f>
        <v>DIRECCIÓN DE ATENCIÓN Y TRATAMIENTO</v>
      </c>
      <c r="AD16" s="59" t="e">
        <f>+'PLAN INDICATIVO ORIGINAL '!#REF!</f>
        <v>#REF!</v>
      </c>
      <c r="AE16" s="59" t="s">
        <v>764</v>
      </c>
      <c r="AF16" s="268">
        <f>VLOOKUP(AA16,'PLAN INDICATIVO ORIGINAL '!$C$13:$M$343,6,0)</f>
        <v>1</v>
      </c>
      <c r="AG16" s="269">
        <f>VLOOKUP(AA16,'PLAN INDICATIVO ORIGINAL '!$C$13:$M$343,7,0)</f>
        <v>0</v>
      </c>
      <c r="AH16" s="269">
        <f>VLOOKUP(AA16,'PLAN INDICATIVO ORIGINAL '!$C$13:$M$343,8,0)</f>
        <v>0</v>
      </c>
      <c r="AI16" s="269">
        <f>VLOOKUP(AA16,'PLAN INDICATIVO ORIGINAL '!$C$13:$M$343,9,0)</f>
        <v>0</v>
      </c>
      <c r="AJ16" s="269">
        <f>VLOOKUP(AA16,'PLAN INDICATIVO ORIGINAL '!$C$13:$M$343,10,0)</f>
        <v>1</v>
      </c>
      <c r="AK16" s="269" t="str">
        <f>VLOOKUP(AA16,'PLAN INDICATIVO ORIGINAL '!$C$13:$M$343,11,0)</f>
        <v>Porcentaje</v>
      </c>
      <c r="AL16" s="262" t="e">
        <f>VLOOKUP(AA16,'PLAN INDICATIVO ORIGINAL '!$C$13:$M$343,12,0)</f>
        <v>#REF!</v>
      </c>
      <c r="AM16" s="270">
        <f t="shared" ref="AM16:AR16" si="25">+AF16*100</f>
        <v>100</v>
      </c>
      <c r="AN16" s="270">
        <f t="shared" si="25"/>
        <v>0</v>
      </c>
      <c r="AO16" s="270">
        <f t="shared" si="25"/>
        <v>0</v>
      </c>
      <c r="AP16" s="270">
        <f t="shared" si="25"/>
        <v>0</v>
      </c>
      <c r="AQ16" s="270">
        <f t="shared" si="25"/>
        <v>100</v>
      </c>
      <c r="AR16" s="270" t="e">
        <f t="shared" si="25"/>
        <v>#VALUE!</v>
      </c>
      <c r="AS16" s="264" t="s">
        <v>765</v>
      </c>
      <c r="AV16" s="214" t="s">
        <v>70</v>
      </c>
      <c r="AW16" s="214" t="s">
        <v>31</v>
      </c>
      <c r="AX16" s="214" t="s">
        <v>764</v>
      </c>
      <c r="BI16" s="254">
        <v>49</v>
      </c>
      <c r="BJ16" s="59" t="s">
        <v>44</v>
      </c>
    </row>
    <row r="17" spans="1:62" ht="60" customHeight="1" x14ac:dyDescent="0.25">
      <c r="A17" s="254">
        <v>7</v>
      </c>
      <c r="B17" s="254" t="str">
        <f>+AA17</f>
        <v>P7</v>
      </c>
      <c r="C17" s="127" t="s">
        <v>769</v>
      </c>
      <c r="D17" s="255" t="s">
        <v>19</v>
      </c>
      <c r="E17" s="74" t="str">
        <f>+'PLAN INDICATIVO ORIGINAL '!$D$12</f>
        <v>ATENCIÓN Y TRATAMIENTO PENITENCIARIO</v>
      </c>
      <c r="F17" s="256" t="str">
        <f>+'PLAN INDICATIVO ORIGINAL '!$D$13</f>
        <v>ATENCIÓN BASICA</v>
      </c>
      <c r="G17" s="256" t="s">
        <v>25</v>
      </c>
      <c r="H17" s="257" t="str">
        <f>+'PLAN INDICATIVO ORIGINAL '!$D$14</f>
        <v>Sostener la Atención Social a la PPL, que les otorgue condiciones dignas en la  Prisionalización.</v>
      </c>
      <c r="I17" s="256" t="s">
        <v>766</v>
      </c>
      <c r="J17" s="265" t="str">
        <f>+'PLAN INDICATIVO ORIGINAL '!$D$19</f>
        <v>SALUD</v>
      </c>
      <c r="K17" s="265" t="s">
        <v>767</v>
      </c>
      <c r="L17" s="142" t="s">
        <v>42</v>
      </c>
      <c r="M17" s="266" t="str">
        <f>+'PLAN INDICATIVO ORIGINAL '!$E$19</f>
        <v>Porcentaje de PPL a cargo del INPEC con cobertura en salud.</v>
      </c>
      <c r="N17" s="267">
        <f>VLOOKUP(L17,'PLAN INDICATIVO ORIGINAL '!$C$13:$M$343,6,0)</f>
        <v>0.9</v>
      </c>
      <c r="O17" s="267">
        <f>VLOOKUP(L17,'PLAN INDICATIVO ORIGINAL '!$C$13:$M$343,7,0)</f>
        <v>0.98</v>
      </c>
      <c r="P17" s="267">
        <f>VLOOKUP(L17,'PLAN INDICATIVO ORIGINAL '!$C$13:$M$343,8,0)</f>
        <v>0.98</v>
      </c>
      <c r="Q17" s="267">
        <f>VLOOKUP(L17,'PLAN INDICATIVO ORIGINAL '!$C$13:$M$343,9,0)</f>
        <v>0.98</v>
      </c>
      <c r="R17" s="267">
        <f>VLOOKUP(L17,'PLAN INDICATIVO ORIGINAL '!$C$13:$M$343,10,0)</f>
        <v>0.98</v>
      </c>
      <c r="S17" s="267" t="str">
        <f>VLOOKUP(L17,'PLAN INDICATIVO ORIGINAL '!$C$13:$M$343,11,0)</f>
        <v>Porcentaje</v>
      </c>
      <c r="T17" s="259" t="e">
        <f>VLOOKUP(L17,'PLAN INDICATIVO ORIGINAL '!$C$13:$M$343,12,0)</f>
        <v>#REF!</v>
      </c>
      <c r="U17" s="259">
        <f t="shared" ref="U17:Z17" si="26">+N17*100</f>
        <v>90</v>
      </c>
      <c r="V17" s="259">
        <f t="shared" si="26"/>
        <v>98</v>
      </c>
      <c r="W17" s="259">
        <f t="shared" si="26"/>
        <v>98</v>
      </c>
      <c r="X17" s="259">
        <f t="shared" si="26"/>
        <v>98</v>
      </c>
      <c r="Y17" s="259">
        <f t="shared" si="26"/>
        <v>98</v>
      </c>
      <c r="Z17" s="259" t="e">
        <f t="shared" si="26"/>
        <v>#VALUE!</v>
      </c>
      <c r="AA17" s="254" t="str">
        <f>+'PLAN INDICATIVO ORIGINAL '!C29</f>
        <v>P7</v>
      </c>
      <c r="AB17" s="254"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9" t="str">
        <f>VLOOKUP(AB17,'PLAN INDICATIVO ORIGINAL '!$D$12:$F$313,3,0)</f>
        <v>DIRECCIÓN DE ATENCIÓN Y TRATAMIENTO</v>
      </c>
      <c r="AD17" s="59" t="str">
        <f>+'PLAN INDICATIVO ORIGINAL '!F27</f>
        <v>DIRECCIÓN DE ATENCIÓN Y TRATAMIENTO</v>
      </c>
      <c r="AE17" s="59" t="s">
        <v>764</v>
      </c>
      <c r="AF17" s="260">
        <f>VLOOKUP(AA17,'PLAN INDICATIVO ORIGINAL '!$C$13:$M$343,6,0)</f>
        <v>6</v>
      </c>
      <c r="AG17" s="261">
        <f>VLOOKUP(AA17,'PLAN INDICATIVO ORIGINAL '!$C$13:$M$343,7,0)</f>
        <v>6</v>
      </c>
      <c r="AH17" s="261">
        <f>VLOOKUP(AA17,'PLAN INDICATIVO ORIGINAL '!$C$13:$M$343,8,0)</f>
        <v>6</v>
      </c>
      <c r="AI17" s="261">
        <f>VLOOKUP(AA17,'PLAN INDICATIVO ORIGINAL '!$C$13:$M$343,9,0)</f>
        <v>6</v>
      </c>
      <c r="AJ17" s="261">
        <f>VLOOKUP(AA17,'PLAN INDICATIVO ORIGINAL '!$C$13:$M$343,10,0)</f>
        <v>6</v>
      </c>
      <c r="AK17" s="261" t="str">
        <f>VLOOKUP(AA17,'PLAN INDICATIVO ORIGINAL '!$C$13:$M$343,11,0)</f>
        <v>Número</v>
      </c>
      <c r="AL17" s="262" t="e">
        <f>VLOOKUP(AA17,'PLAN INDICATIVO ORIGINAL '!$C$13:$M$343,12,0)</f>
        <v>#REF!</v>
      </c>
      <c r="AM17" s="263">
        <f t="shared" ref="AM17:AR17" si="27">+AF17</f>
        <v>6</v>
      </c>
      <c r="AN17" s="263">
        <f t="shared" si="27"/>
        <v>6</v>
      </c>
      <c r="AO17" s="263">
        <f t="shared" si="27"/>
        <v>6</v>
      </c>
      <c r="AP17" s="263">
        <f t="shared" si="27"/>
        <v>6</v>
      </c>
      <c r="AQ17" s="263">
        <f t="shared" si="27"/>
        <v>6</v>
      </c>
      <c r="AR17" s="263" t="str">
        <f t="shared" si="27"/>
        <v>Número</v>
      </c>
      <c r="AS17" s="264" t="s">
        <v>765</v>
      </c>
      <c r="AV17" s="214" t="s">
        <v>73</v>
      </c>
      <c r="AW17" s="214" t="s">
        <v>31</v>
      </c>
      <c r="AX17" s="214" t="s">
        <v>764</v>
      </c>
      <c r="BI17" s="254">
        <v>7</v>
      </c>
      <c r="BJ17" s="59" t="s">
        <v>44</v>
      </c>
    </row>
    <row r="18" spans="1:62" ht="44.25" customHeight="1" x14ac:dyDescent="0.25">
      <c r="A18" s="254">
        <v>87</v>
      </c>
      <c r="B18" s="254" t="str">
        <f>+AA18</f>
        <v>P87</v>
      </c>
      <c r="C18" s="127" t="s">
        <v>770</v>
      </c>
      <c r="D18" s="255" t="s">
        <v>19</v>
      </c>
      <c r="E18" s="74" t="str">
        <f>+'PLAN INDICATIVO ORIGINAL '!$D$12</f>
        <v>ATENCIÓN Y TRATAMIENTO PENITENCIARIO</v>
      </c>
      <c r="F18" s="256" t="str">
        <f>+'PLAN INDICATIVO ORIGINAL '!$D$13</f>
        <v>ATENCIÓN BASICA</v>
      </c>
      <c r="G18" s="256" t="s">
        <v>25</v>
      </c>
      <c r="H18" s="257" t="str">
        <f>+'PLAN INDICATIVO ORIGINAL '!$D$14</f>
        <v>Sostener la Atención Social a la PPL, que les otorgue condiciones dignas en la  Prisionalización.</v>
      </c>
      <c r="I18" s="256" t="s">
        <v>766</v>
      </c>
      <c r="J18" s="265" t="str">
        <f>+'PLAN INDICATIVO ORIGINAL '!$D$19</f>
        <v>SALUD</v>
      </c>
      <c r="K18" s="265" t="s">
        <v>767</v>
      </c>
      <c r="L18" s="142" t="s">
        <v>42</v>
      </c>
      <c r="M18" s="266" t="str">
        <f>+'PLAN INDICATIVO ORIGINAL '!$E$19</f>
        <v>Porcentaje de PPL a cargo del INPEC con cobertura en salud.</v>
      </c>
      <c r="N18" s="267">
        <f>VLOOKUP(L18,'PLAN INDICATIVO ORIGINAL '!$C$13:$M$343,6,0)</f>
        <v>0.9</v>
      </c>
      <c r="O18" s="267">
        <f>VLOOKUP(L18,'PLAN INDICATIVO ORIGINAL '!$C$13:$M$343,7,0)</f>
        <v>0.98</v>
      </c>
      <c r="P18" s="267">
        <f>VLOOKUP(L18,'PLAN INDICATIVO ORIGINAL '!$C$13:$M$343,8,0)</f>
        <v>0.98</v>
      </c>
      <c r="Q18" s="267">
        <f>VLOOKUP(L18,'PLAN INDICATIVO ORIGINAL '!$C$13:$M$343,9,0)</f>
        <v>0.98</v>
      </c>
      <c r="R18" s="267">
        <f>VLOOKUP(L18,'PLAN INDICATIVO ORIGINAL '!$C$13:$M$343,10,0)</f>
        <v>0.98</v>
      </c>
      <c r="S18" s="267" t="str">
        <f>VLOOKUP(L18,'PLAN INDICATIVO ORIGINAL '!$C$13:$M$343,11,0)</f>
        <v>Porcentaje</v>
      </c>
      <c r="T18" s="259" t="e">
        <f>VLOOKUP(L18,'PLAN INDICATIVO ORIGINAL '!$C$13:$M$343,12,0)</f>
        <v>#REF!</v>
      </c>
      <c r="U18" s="259">
        <f t="shared" ref="U18:Z18" si="28">+N18*100</f>
        <v>90</v>
      </c>
      <c r="V18" s="259">
        <f t="shared" si="28"/>
        <v>98</v>
      </c>
      <c r="W18" s="259">
        <f t="shared" si="28"/>
        <v>98</v>
      </c>
      <c r="X18" s="259">
        <f t="shared" si="28"/>
        <v>98</v>
      </c>
      <c r="Y18" s="259">
        <f t="shared" si="28"/>
        <v>98</v>
      </c>
      <c r="Z18" s="259" t="e">
        <f t="shared" si="28"/>
        <v>#VALUE!</v>
      </c>
      <c r="AA18" s="254" t="str">
        <f>+'PLAN INDICATIVO ORIGINAL '!C30</f>
        <v>P87</v>
      </c>
      <c r="AB18" s="254" t="str">
        <f>+'PLAN INDICATIVO ORIGINAL '!D30</f>
        <v>ERON capacitados en  prevención del consumo de sustancias psicoactivas (SPA)</v>
      </c>
      <c r="AC18" s="59" t="str">
        <f>VLOOKUP(AB18,'PLAN INDICATIVO ORIGINAL '!$D$12:$F$313,3,0)</f>
        <v>DIRECCIÓN DE ATENCIÓN Y TRATAMIENTO</v>
      </c>
      <c r="AD18" s="59" t="str">
        <f>+'PLAN INDICATIVO ORIGINAL '!F28</f>
        <v>DIRECCIÓN DE ATENCIÓN Y TRATAMIENTO</v>
      </c>
      <c r="AE18" s="59" t="s">
        <v>764</v>
      </c>
      <c r="AF18" s="260">
        <f>VLOOKUP(AA18,'PLAN INDICATIVO ORIGINAL '!$C$13:$M$343,6,0)</f>
        <v>10</v>
      </c>
      <c r="AG18" s="261">
        <f>VLOOKUP(AA18,'PLAN INDICATIVO ORIGINAL '!$C$13:$M$343,7,0)</f>
        <v>10</v>
      </c>
      <c r="AH18" s="261">
        <f>VLOOKUP(AA18,'PLAN INDICATIVO ORIGINAL '!$C$13:$M$343,8,0)</f>
        <v>10</v>
      </c>
      <c r="AI18" s="261">
        <f>VLOOKUP(AA18,'PLAN INDICATIVO ORIGINAL '!$C$13:$M$343,9,0)</f>
        <v>10</v>
      </c>
      <c r="AJ18" s="261">
        <f>VLOOKUP(AA18,'PLAN INDICATIVO ORIGINAL '!$C$13:$M$343,10,0)</f>
        <v>40</v>
      </c>
      <c r="AK18" s="261" t="str">
        <f>VLOOKUP(AA18,'PLAN INDICATIVO ORIGINAL '!$C$13:$M$343,11,0)</f>
        <v>Número</v>
      </c>
      <c r="AL18" s="262" t="e">
        <f>VLOOKUP(AA18,'PLAN INDICATIVO ORIGINAL '!$C$13:$M$343,12,0)</f>
        <v>#REF!</v>
      </c>
      <c r="AM18" s="263">
        <f t="shared" ref="AM18:AR18" si="29">+AF18</f>
        <v>10</v>
      </c>
      <c r="AN18" s="263">
        <f t="shared" si="29"/>
        <v>10</v>
      </c>
      <c r="AO18" s="263">
        <f t="shared" si="29"/>
        <v>10</v>
      </c>
      <c r="AP18" s="263">
        <f t="shared" si="29"/>
        <v>10</v>
      </c>
      <c r="AQ18" s="263">
        <f t="shared" si="29"/>
        <v>40</v>
      </c>
      <c r="AR18" s="263" t="str">
        <f t="shared" si="29"/>
        <v>Número</v>
      </c>
      <c r="AS18" s="264" t="s">
        <v>765</v>
      </c>
      <c r="AV18" s="214" t="s">
        <v>76</v>
      </c>
      <c r="AW18" s="214" t="s">
        <v>31</v>
      </c>
      <c r="AX18" s="214" t="s">
        <v>764</v>
      </c>
      <c r="BI18" s="254">
        <v>87</v>
      </c>
      <c r="BJ18" s="59" t="s">
        <v>44</v>
      </c>
    </row>
    <row r="19" spans="1:62" ht="62.25" customHeight="1" x14ac:dyDescent="0.25">
      <c r="A19" s="165">
        <v>95</v>
      </c>
      <c r="B19" s="254" t="s">
        <v>79</v>
      </c>
      <c r="C19" s="136" t="s">
        <v>771</v>
      </c>
      <c r="D19" s="255" t="s">
        <v>19</v>
      </c>
      <c r="E19" s="74" t="str">
        <f>+'PLAN INDICATIVO ORIGINAL '!$D$12</f>
        <v>ATENCIÓN Y TRATAMIENTO PENITENCIARIO</v>
      </c>
      <c r="F19" s="256" t="str">
        <f>+'PLAN INDICATIVO ORIGINAL '!$D$13</f>
        <v>ATENCIÓN BASICA</v>
      </c>
      <c r="G19" s="256" t="s">
        <v>25</v>
      </c>
      <c r="H19" s="257" t="str">
        <f>+'PLAN INDICATIVO ORIGINAL '!$D$14</f>
        <v>Sostener la Atención Social a la PPL, que les otorgue condiciones dignas en la  Prisionalización.</v>
      </c>
      <c r="I19" s="256" t="s">
        <v>766</v>
      </c>
      <c r="J19" s="265" t="str">
        <f>+'PLAN INDICATIVO ORIGINAL '!$D$19</f>
        <v>SALUD</v>
      </c>
      <c r="K19" s="265" t="s">
        <v>767</v>
      </c>
      <c r="L19" s="142" t="s">
        <v>42</v>
      </c>
      <c r="M19" s="266" t="str">
        <f>+'PLAN INDICATIVO ORIGINAL '!$E$19</f>
        <v>Porcentaje de PPL a cargo del INPEC con cobertura en salud.</v>
      </c>
      <c r="N19" s="267">
        <f>VLOOKUP(L19,'PLAN INDICATIVO ORIGINAL '!$C$13:$M$343,6,0)</f>
        <v>0.9</v>
      </c>
      <c r="O19" s="267">
        <f>VLOOKUP(L19,'PLAN INDICATIVO ORIGINAL '!$C$13:$M$343,7,0)</f>
        <v>0.98</v>
      </c>
      <c r="P19" s="267">
        <f>VLOOKUP(L19,'PLAN INDICATIVO ORIGINAL '!$C$13:$M$343,8,0)</f>
        <v>0.98</v>
      </c>
      <c r="Q19" s="267">
        <f>VLOOKUP(L19,'PLAN INDICATIVO ORIGINAL '!$C$13:$M$343,9,0)</f>
        <v>0.98</v>
      </c>
      <c r="R19" s="267">
        <f>VLOOKUP(L19,'PLAN INDICATIVO ORIGINAL '!$C$13:$M$343,10,0)</f>
        <v>0.98</v>
      </c>
      <c r="S19" s="267" t="str">
        <f>VLOOKUP(L19,'PLAN INDICATIVO ORIGINAL '!$C$13:$M$343,11,0)</f>
        <v>Porcentaje</v>
      </c>
      <c r="T19" s="259" t="e">
        <f>VLOOKUP(L19,'PLAN INDICATIVO ORIGINAL '!$C$13:$M$343,12,0)</f>
        <v>#REF!</v>
      </c>
      <c r="U19" s="259">
        <f t="shared" ref="U19:Z19" si="30">+N19*100</f>
        <v>90</v>
      </c>
      <c r="V19" s="259">
        <f t="shared" si="30"/>
        <v>98</v>
      </c>
      <c r="W19" s="259">
        <f t="shared" si="30"/>
        <v>98</v>
      </c>
      <c r="X19" s="259">
        <f t="shared" si="30"/>
        <v>98</v>
      </c>
      <c r="Y19" s="259">
        <f t="shared" si="30"/>
        <v>98</v>
      </c>
      <c r="Z19" s="259" t="e">
        <f t="shared" si="30"/>
        <v>#VALUE!</v>
      </c>
      <c r="AA19" s="254" t="s">
        <v>79</v>
      </c>
      <c r="AB19" s="254" t="str">
        <f>+'PLAN INDICATIVO ORIGINAL '!D31</f>
        <v>Comunidad terapéutica constituida como estrategia de intervención en el Establecimiento Penitenciario de Mediana Seguridad y Carcelario de Cali</v>
      </c>
      <c r="AC19" s="59" t="str">
        <f>VLOOKUP(AB19,'PLAN INDICATIVO ORIGINAL '!$D$12:$F$313,3,0)</f>
        <v>ESTABLECIMIENTO DE RECLUSIÓN DE CALI</v>
      </c>
      <c r="AD19" s="59" t="str">
        <f>VLOOKUP(AB19,'PLAN INDICATIVO ORIGINAL '!$D$12:$F$313,3,0)</f>
        <v>ESTABLECIMIENTO DE RECLUSIÓN DE CALI</v>
      </c>
      <c r="AE19" s="59" t="s">
        <v>772</v>
      </c>
      <c r="AF19" s="268">
        <f>VLOOKUP(AA19,'PLAN INDICATIVO ORIGINAL '!$C$13:$M$343,6,0)</f>
        <v>0.33</v>
      </c>
      <c r="AG19" s="269">
        <f>VLOOKUP(AA19,'PLAN INDICATIVO ORIGINAL '!$C$13:$M$343,7,0)</f>
        <v>0.66</v>
      </c>
      <c r="AH19" s="269">
        <f>VLOOKUP(AA19,'PLAN INDICATIVO ORIGINAL '!$C$13:$M$343,8,0)</f>
        <v>1</v>
      </c>
      <c r="AI19" s="269">
        <f>VLOOKUP(AA19,'PLAN INDICATIVO ORIGINAL '!$C$13:$M$343,9,0)</f>
        <v>0</v>
      </c>
      <c r="AJ19" s="269">
        <f>VLOOKUP(AA19,'PLAN INDICATIVO ORIGINAL '!$C$13:$M$343,10,0)</f>
        <v>1</v>
      </c>
      <c r="AK19" s="269" t="str">
        <f>VLOOKUP(AA19,'PLAN INDICATIVO ORIGINAL '!$C$13:$M$343,11,0)</f>
        <v>Porcentaje</v>
      </c>
      <c r="AL19" s="262" t="e">
        <f>VLOOKUP(AA19,'PLAN INDICATIVO ORIGINAL '!$C$13:$M$343,12,0)</f>
        <v>#REF!</v>
      </c>
      <c r="AM19" s="263">
        <f t="shared" ref="AM19:AR19" si="31">+AF19*100</f>
        <v>33</v>
      </c>
      <c r="AN19" s="263">
        <f t="shared" si="31"/>
        <v>66</v>
      </c>
      <c r="AO19" s="263">
        <f t="shared" si="31"/>
        <v>100</v>
      </c>
      <c r="AP19" s="263">
        <f t="shared" si="31"/>
        <v>0</v>
      </c>
      <c r="AQ19" s="263">
        <f t="shared" si="31"/>
        <v>100</v>
      </c>
      <c r="AR19" s="263" t="e">
        <f t="shared" si="31"/>
        <v>#VALUE!</v>
      </c>
      <c r="AS19" s="264" t="s">
        <v>765</v>
      </c>
      <c r="AV19" s="214" t="s">
        <v>79</v>
      </c>
      <c r="AW19" s="214" t="s">
        <v>81</v>
      </c>
      <c r="AX19" s="214" t="s">
        <v>772</v>
      </c>
      <c r="BI19" s="165">
        <v>95</v>
      </c>
      <c r="BJ19" s="59" t="s">
        <v>81</v>
      </c>
    </row>
    <row r="20" spans="1:62" ht="62.25" customHeight="1" x14ac:dyDescent="0.25">
      <c r="A20" s="165">
        <v>257</v>
      </c>
      <c r="B20" s="254" t="s">
        <v>83</v>
      </c>
      <c r="C20" s="136" t="s">
        <v>771</v>
      </c>
      <c r="D20" s="255" t="s">
        <v>19</v>
      </c>
      <c r="E20" s="74" t="str">
        <f>+'PLAN INDICATIVO ORIGINAL '!$D$12</f>
        <v>ATENCIÓN Y TRATAMIENTO PENITENCIARIO</v>
      </c>
      <c r="F20" s="256" t="str">
        <f>+'PLAN INDICATIVO ORIGINAL '!$D$13</f>
        <v>ATENCIÓN BASICA</v>
      </c>
      <c r="G20" s="256" t="s">
        <v>25</v>
      </c>
      <c r="H20" s="257" t="str">
        <f>+'PLAN INDICATIVO ORIGINAL '!$D$14</f>
        <v>Sostener la Atención Social a la PPL, que les otorgue condiciones dignas en la  Prisionalización.</v>
      </c>
      <c r="I20" s="256" t="s">
        <v>766</v>
      </c>
      <c r="J20" s="265" t="str">
        <f>+'PLAN INDICATIVO ORIGINAL '!$D$19</f>
        <v>SALUD</v>
      </c>
      <c r="K20" s="265" t="s">
        <v>767</v>
      </c>
      <c r="L20" s="142" t="s">
        <v>42</v>
      </c>
      <c r="M20" s="266" t="str">
        <f>+'PLAN INDICATIVO ORIGINAL '!$E$19</f>
        <v>Porcentaje de PPL a cargo del INPEC con cobertura en salud.</v>
      </c>
      <c r="N20" s="267">
        <f>VLOOKUP(L20,'PLAN INDICATIVO ORIGINAL '!$C$13:$M$343,6,0)</f>
        <v>0.9</v>
      </c>
      <c r="O20" s="267">
        <f>VLOOKUP(L20,'PLAN INDICATIVO ORIGINAL '!$C$13:$M$343,7,0)</f>
        <v>0.98</v>
      </c>
      <c r="P20" s="267">
        <f>VLOOKUP(L20,'PLAN INDICATIVO ORIGINAL '!$C$13:$M$343,8,0)</f>
        <v>0.98</v>
      </c>
      <c r="Q20" s="267">
        <f>VLOOKUP(L20,'PLAN INDICATIVO ORIGINAL '!$C$13:$M$343,9,0)</f>
        <v>0.98</v>
      </c>
      <c r="R20" s="267">
        <f>VLOOKUP(L20,'PLAN INDICATIVO ORIGINAL '!$C$13:$M$343,10,0)</f>
        <v>0.98</v>
      </c>
      <c r="S20" s="267" t="str">
        <f>VLOOKUP(L20,'PLAN INDICATIVO ORIGINAL '!$C$13:$M$343,11,0)</f>
        <v>Porcentaje</v>
      </c>
      <c r="T20" s="259" t="e">
        <f>VLOOKUP(L20,'PLAN INDICATIVO ORIGINAL '!$C$13:$M$343,12,0)</f>
        <v>#REF!</v>
      </c>
      <c r="U20" s="259">
        <f t="shared" ref="U20:Z20" si="32">+N20*100</f>
        <v>90</v>
      </c>
      <c r="V20" s="259">
        <f t="shared" si="32"/>
        <v>98</v>
      </c>
      <c r="W20" s="259">
        <f t="shared" si="32"/>
        <v>98</v>
      </c>
      <c r="X20" s="259">
        <f t="shared" si="32"/>
        <v>98</v>
      </c>
      <c r="Y20" s="259">
        <f t="shared" si="32"/>
        <v>98</v>
      </c>
      <c r="Z20" s="259" t="e">
        <f t="shared" si="32"/>
        <v>#VALUE!</v>
      </c>
      <c r="AA20" s="254" t="str">
        <f>+'PLAN INDICATIVO ORIGINAL '!C32</f>
        <v>P257</v>
      </c>
      <c r="AB20" s="254" t="str">
        <f>+'PLAN INDICATIVO ORIGINAL '!D32</f>
        <v>Lineamiento e implementación de acciones de prácticas de salubridad e higiene en la gestión del riesgo de desastres y atención de emergencias en los ERON</v>
      </c>
      <c r="AC20" s="59" t="str">
        <f>VLOOKUP(AB20,'PLAN INDICATIVO ORIGINAL '!$D$12:$F$313,3,0)</f>
        <v>DIRECCIÓN DE ATENCIÓN Y TRATAMIENTO</v>
      </c>
      <c r="AD20" s="59" t="str">
        <f>VLOOKUP(AB20,'PLAN INDICATIVO ORIGINAL '!$D$12:$F$313,3,0)</f>
        <v>DIRECCIÓN DE ATENCIÓN Y TRATAMIENTO</v>
      </c>
      <c r="AE20" s="59" t="s">
        <v>764</v>
      </c>
      <c r="AF20" s="268">
        <f>VLOOKUP(AA20,'PLAN INDICATIVO ORIGINAL '!$C$13:$M$343,6,0)</f>
        <v>1</v>
      </c>
      <c r="AG20" s="269">
        <f>VLOOKUP(AA20,'PLAN INDICATIVO ORIGINAL '!$C$13:$M$343,7,0)</f>
        <v>1</v>
      </c>
      <c r="AH20" s="269">
        <f>VLOOKUP(AA20,'PLAN INDICATIVO ORIGINAL '!$C$13:$M$343,8,0)</f>
        <v>1</v>
      </c>
      <c r="AI20" s="269">
        <f>VLOOKUP(AA20,'PLAN INDICATIVO ORIGINAL '!$C$13:$M$343,9,0)</f>
        <v>1</v>
      </c>
      <c r="AJ20" s="269">
        <f>VLOOKUP(AA20,'PLAN INDICATIVO ORIGINAL '!$C$13:$M$343,10,0)</f>
        <v>1</v>
      </c>
      <c r="AK20" s="269" t="str">
        <f>VLOOKUP(AA20,'PLAN INDICATIVO ORIGINAL '!$C$13:$M$343,11,0)</f>
        <v>Porcentaje</v>
      </c>
      <c r="AL20" s="262" t="e">
        <f>VLOOKUP(AA20,'PLAN INDICATIVO ORIGINAL '!$C$13:$M$343,12,0)</f>
        <v>#REF!</v>
      </c>
      <c r="AM20" s="263">
        <f t="shared" ref="AM20:AR20" si="33">+AF20*100</f>
        <v>100</v>
      </c>
      <c r="AN20" s="263">
        <f t="shared" si="33"/>
        <v>100</v>
      </c>
      <c r="AO20" s="263">
        <f t="shared" si="33"/>
        <v>100</v>
      </c>
      <c r="AP20" s="263">
        <f t="shared" si="33"/>
        <v>100</v>
      </c>
      <c r="AQ20" s="263">
        <f t="shared" si="33"/>
        <v>100</v>
      </c>
      <c r="AR20" s="263" t="e">
        <f t="shared" si="33"/>
        <v>#VALUE!</v>
      </c>
      <c r="AS20" s="264"/>
      <c r="BI20" s="165"/>
      <c r="BJ20" s="59"/>
    </row>
    <row r="21" spans="1:62" ht="56.25" customHeight="1" x14ac:dyDescent="0.25">
      <c r="A21" s="165">
        <v>97</v>
      </c>
      <c r="B21" s="254" t="str">
        <f t="shared" ref="B21:B83" si="34">+AA21</f>
        <v>P97</v>
      </c>
      <c r="C21" s="136" t="s">
        <v>36</v>
      </c>
      <c r="D21" s="255" t="s">
        <v>19</v>
      </c>
      <c r="E21" s="74" t="str">
        <f>+'PLAN INDICATIVO ORIGINAL '!$D$12</f>
        <v>ATENCIÓN Y TRATAMIENTO PENITENCIARIO</v>
      </c>
      <c r="F21" s="256" t="str">
        <f>+'PLAN INDICATIVO ORIGINAL '!$D$13</f>
        <v>ATENCIÓN BASICA</v>
      </c>
      <c r="G21" s="256" t="s">
        <v>25</v>
      </c>
      <c r="H21" s="257" t="str">
        <f>+'PLAN INDICATIVO ORIGINAL '!$D$14</f>
        <v>Sostener la Atención Social a la PPL, que les otorgue condiciones dignas en la  Prisionalización.</v>
      </c>
      <c r="I21" s="256" t="s">
        <v>773</v>
      </c>
      <c r="J21" s="265" t="str">
        <f>+'PLAN INDICATIVO ORIGINAL '!$D$55</f>
        <v>TRATAMIENTO PENITENCIARIO</v>
      </c>
      <c r="K21" s="265" t="s">
        <v>767</v>
      </c>
      <c r="L21" s="142"/>
      <c r="M21" s="266"/>
      <c r="N21" s="259"/>
      <c r="O21" s="259"/>
      <c r="P21" s="259"/>
      <c r="Q21" s="259"/>
      <c r="R21" s="259"/>
      <c r="S21" s="259"/>
      <c r="T21" s="259"/>
      <c r="U21" s="259"/>
      <c r="V21" s="259"/>
      <c r="W21" s="259"/>
      <c r="X21" s="259"/>
      <c r="Y21" s="259"/>
      <c r="Z21" s="259" t="s">
        <v>774</v>
      </c>
      <c r="AA21" s="115" t="str">
        <f>+'PLAN INDICATIVO ORIGINAL '!C60</f>
        <v>P97</v>
      </c>
      <c r="AB21" s="165" t="str">
        <f>+'PLAN INDICATIVO ORIGINAL '!D60</f>
        <v xml:space="preserve">Instrumento de Valoración Integral al Condenado -IVIC actualizado </v>
      </c>
      <c r="AC21" s="59" t="str">
        <f>VLOOKUP(AB21,'PLAN INDICATIVO ORIGINAL '!$D$12:$F$313,3,0)</f>
        <v>DIRECCIÓN DE ATENCIÓN Y TRATAMIENTO</v>
      </c>
      <c r="AD21" s="59" t="str">
        <f>+'PLAN INDICATIVO ORIGINAL '!F30</f>
        <v>DIRECCIÓN DE ATENCIÓN Y TRATAMIENTO</v>
      </c>
      <c r="AE21" s="59" t="s">
        <v>764</v>
      </c>
      <c r="AF21" s="268">
        <f>VLOOKUP(AA21,'PLAN INDICATIVO ORIGINAL '!$C$13:$M$343,6,0)</f>
        <v>0.2</v>
      </c>
      <c r="AG21" s="269">
        <f>VLOOKUP(AA21,'PLAN INDICATIVO ORIGINAL '!$C$13:$M$343,7,0)</f>
        <v>0.4</v>
      </c>
      <c r="AH21" s="269">
        <f>VLOOKUP(AA21,'PLAN INDICATIVO ORIGINAL '!$C$13:$M$343,8,0)</f>
        <v>0.4</v>
      </c>
      <c r="AI21" s="269">
        <f>VLOOKUP(AA21,'PLAN INDICATIVO ORIGINAL '!$C$13:$M$343,9,0)</f>
        <v>0</v>
      </c>
      <c r="AJ21" s="269">
        <f>VLOOKUP(AA21,'PLAN INDICATIVO ORIGINAL '!$C$13:$M$343,10,0)</f>
        <v>1</v>
      </c>
      <c r="AK21" s="269" t="str">
        <f>VLOOKUP(AA21,'PLAN INDICATIVO ORIGINAL '!$C$13:$M$343,11,0)</f>
        <v>Porcentaje</v>
      </c>
      <c r="AL21" s="262" t="e">
        <f>VLOOKUP(AA21,'PLAN INDICATIVO ORIGINAL '!$C$13:$M$343,12,0)</f>
        <v>#REF!</v>
      </c>
      <c r="AM21" s="270">
        <f t="shared" ref="AM21:AR21" si="35">+AF21*100</f>
        <v>20</v>
      </c>
      <c r="AN21" s="270">
        <f t="shared" si="35"/>
        <v>40</v>
      </c>
      <c r="AO21" s="270">
        <f t="shared" si="35"/>
        <v>40</v>
      </c>
      <c r="AP21" s="270">
        <f t="shared" si="35"/>
        <v>0</v>
      </c>
      <c r="AQ21" s="270">
        <f t="shared" si="35"/>
        <v>100</v>
      </c>
      <c r="AR21" s="270" t="e">
        <f t="shared" si="35"/>
        <v>#VALUE!</v>
      </c>
      <c r="AS21" s="264" t="s">
        <v>765</v>
      </c>
      <c r="AV21" s="214" t="s">
        <v>153</v>
      </c>
      <c r="AW21" s="214" t="s">
        <v>31</v>
      </c>
      <c r="AX21" s="214" t="s">
        <v>764</v>
      </c>
      <c r="BI21" s="165">
        <v>97</v>
      </c>
      <c r="BJ21" s="59" t="s">
        <v>88</v>
      </c>
    </row>
    <row r="22" spans="1:62" ht="56.25" customHeight="1" x14ac:dyDescent="0.25">
      <c r="A22" s="165">
        <v>98</v>
      </c>
      <c r="B22" s="254" t="str">
        <f t="shared" si="34"/>
        <v>P98</v>
      </c>
      <c r="C22" s="136" t="s">
        <v>50</v>
      </c>
      <c r="D22" s="255" t="s">
        <v>19</v>
      </c>
      <c r="E22" s="74" t="str">
        <f>+'PLAN INDICATIVO ORIGINAL '!$D$12</f>
        <v>ATENCIÓN Y TRATAMIENTO PENITENCIARIO</v>
      </c>
      <c r="F22" s="256" t="str">
        <f>+'PLAN INDICATIVO ORIGINAL '!$D$13</f>
        <v>ATENCIÓN BASICA</v>
      </c>
      <c r="G22" s="256" t="s">
        <v>25</v>
      </c>
      <c r="H22" s="257" t="str">
        <f>+'PLAN INDICATIVO ORIGINAL '!$D$14</f>
        <v>Sostener la Atención Social a la PPL, que les otorgue condiciones dignas en la  Prisionalización.</v>
      </c>
      <c r="I22" s="256" t="s">
        <v>773</v>
      </c>
      <c r="J22" s="265" t="str">
        <f>+'PLAN INDICATIVO ORIGINAL '!$D$55</f>
        <v>TRATAMIENTO PENITENCIARIO</v>
      </c>
      <c r="K22" s="265" t="s">
        <v>767</v>
      </c>
      <c r="L22" s="142"/>
      <c r="M22" s="266"/>
      <c r="N22" s="259"/>
      <c r="O22" s="259"/>
      <c r="P22" s="259"/>
      <c r="Q22" s="259"/>
      <c r="R22" s="259"/>
      <c r="S22" s="259"/>
      <c r="T22" s="259"/>
      <c r="U22" s="259"/>
      <c r="V22" s="259"/>
      <c r="W22" s="259"/>
      <c r="X22" s="259"/>
      <c r="Y22" s="259"/>
      <c r="Z22" s="259" t="s">
        <v>774</v>
      </c>
      <c r="AA22" s="115" t="str">
        <f>+'PLAN INDICATIVO ORIGINAL '!C61</f>
        <v>P98</v>
      </c>
      <c r="AB22" s="165" t="str">
        <f>+'PLAN INDICATIVO ORIGINAL '!D61</f>
        <v xml:space="preserve"> Instrumento para la valoración de reincidencia diseñado e implementado</v>
      </c>
      <c r="AC22" s="59" t="str">
        <f>VLOOKUP(AB22,'PLAN INDICATIVO ORIGINAL '!$D$12:$F$313,3,0)</f>
        <v>DIRECCIÓN DE ATENCIÓN Y TRATAMIENTO</v>
      </c>
      <c r="AD22" s="59" t="str">
        <f>+'PLAN INDICATIVO ORIGINAL '!F31</f>
        <v>ESTABLECIMIENTO DE RECLUSIÓN DE CALI</v>
      </c>
      <c r="AE22" s="59" t="s">
        <v>764</v>
      </c>
      <c r="AF22" s="268">
        <f>VLOOKUP(AA22,'PLAN INDICATIVO ORIGINAL '!$C$13:$M$343,6,0)</f>
        <v>0.2</v>
      </c>
      <c r="AG22" s="269">
        <f>VLOOKUP(AA22,'PLAN INDICATIVO ORIGINAL '!$C$13:$M$343,7,0)</f>
        <v>0</v>
      </c>
      <c r="AH22" s="269">
        <f>VLOOKUP(AA22,'PLAN INDICATIVO ORIGINAL '!$C$13:$M$343,8,0)</f>
        <v>0.4</v>
      </c>
      <c r="AI22" s="269">
        <f>VLOOKUP(AA22,'PLAN INDICATIVO ORIGINAL '!$C$13:$M$343,9,0)</f>
        <v>0.4</v>
      </c>
      <c r="AJ22" s="269">
        <f>VLOOKUP(AA22,'PLAN INDICATIVO ORIGINAL '!$C$13:$M$343,10,0)</f>
        <v>1</v>
      </c>
      <c r="AK22" s="269" t="str">
        <f>VLOOKUP(AA22,'PLAN INDICATIVO ORIGINAL '!$C$13:$M$343,11,0)</f>
        <v>Porcentaje</v>
      </c>
      <c r="AL22" s="262" t="e">
        <f>VLOOKUP(AA22,'PLAN INDICATIVO ORIGINAL '!$C$13:$M$343,12,0)</f>
        <v>#REF!</v>
      </c>
      <c r="AM22" s="270">
        <f t="shared" ref="AM22:AR22" si="36">+AF22*100</f>
        <v>20</v>
      </c>
      <c r="AN22" s="270">
        <f t="shared" si="36"/>
        <v>0</v>
      </c>
      <c r="AO22" s="270">
        <f t="shared" si="36"/>
        <v>40</v>
      </c>
      <c r="AP22" s="270">
        <f t="shared" si="36"/>
        <v>40</v>
      </c>
      <c r="AQ22" s="270">
        <f t="shared" si="36"/>
        <v>100</v>
      </c>
      <c r="AR22" s="270" t="e">
        <f t="shared" si="36"/>
        <v>#VALUE!</v>
      </c>
      <c r="AS22" s="264" t="s">
        <v>765</v>
      </c>
      <c r="AV22" s="214" t="s">
        <v>155</v>
      </c>
      <c r="AW22" s="214" t="s">
        <v>31</v>
      </c>
      <c r="AX22" s="214" t="s">
        <v>764</v>
      </c>
      <c r="BI22" s="165">
        <v>98</v>
      </c>
      <c r="BJ22" s="59" t="s">
        <v>88</v>
      </c>
    </row>
    <row r="23" spans="1:62" ht="69" customHeight="1" x14ac:dyDescent="0.25">
      <c r="A23" s="254">
        <v>99</v>
      </c>
      <c r="B23" s="254" t="str">
        <f t="shared" si="34"/>
        <v>P99</v>
      </c>
      <c r="C23" s="121" t="s">
        <v>53</v>
      </c>
      <c r="D23" s="255" t="s">
        <v>19</v>
      </c>
      <c r="E23" s="74" t="str">
        <f>+'PLAN INDICATIVO ORIGINAL '!$D$12</f>
        <v>ATENCIÓN Y TRATAMIENTO PENITENCIARIO</v>
      </c>
      <c r="F23" s="256" t="str">
        <f>+'PLAN INDICATIVO ORIGINAL '!$D$13</f>
        <v>ATENCIÓN BASICA</v>
      </c>
      <c r="G23" s="256" t="s">
        <v>25</v>
      </c>
      <c r="H23" s="257" t="str">
        <f>+'PLAN INDICATIVO ORIGINAL '!$D$14</f>
        <v>Sostener la Atención Social a la PPL, que les otorgue condiciones dignas en la  Prisionalización.</v>
      </c>
      <c r="I23" s="256" t="s">
        <v>775</v>
      </c>
      <c r="J23" s="265" t="str">
        <f>+'PLAN INDICATIVO ORIGINAL '!$D$33</f>
        <v>ATENCIÓN PSICOSOCIAL</v>
      </c>
      <c r="K23" s="265" t="s">
        <v>767</v>
      </c>
      <c r="L23" s="142" t="s">
        <v>86</v>
      </c>
      <c r="M23" s="266" t="str">
        <f>+'PLAN INDICATIVO ORIGINAL '!$E$33</f>
        <v>Porcentaje de PPL con elementos de dotación de ingreso.</v>
      </c>
      <c r="N23" s="267">
        <f>VLOOKUP(L23,'PLAN INDICATIVO ORIGINAL '!$C$13:$M$343,6,0)</f>
        <v>0.97</v>
      </c>
      <c r="O23" s="267">
        <f>VLOOKUP(L23,'PLAN INDICATIVO ORIGINAL '!$C$13:$M$343,7,0)</f>
        <v>0.97</v>
      </c>
      <c r="P23" s="267">
        <f>VLOOKUP(L23,'PLAN INDICATIVO ORIGINAL '!$C$13:$M$343,8,0)</f>
        <v>0.98</v>
      </c>
      <c r="Q23" s="267">
        <f>VLOOKUP(L23,'PLAN INDICATIVO ORIGINAL '!$C$13:$M$343,9,0)</f>
        <v>0.98</v>
      </c>
      <c r="R23" s="267">
        <f>VLOOKUP(L23,'PLAN INDICATIVO ORIGINAL '!$C$13:$M$343,10,0)</f>
        <v>0.98</v>
      </c>
      <c r="S23" s="267" t="str">
        <f>VLOOKUP(L23,'PLAN INDICATIVO ORIGINAL '!$C$13:$M$343,11,0)</f>
        <v>Porcentaje</v>
      </c>
      <c r="T23" s="259" t="e">
        <f>VLOOKUP(L23,'PLAN INDICATIVO ORIGINAL '!$C$13:$M$343,12,0)</f>
        <v>#REF!</v>
      </c>
      <c r="U23" s="259">
        <f t="shared" ref="U23:Z23" si="37">+N23*100</f>
        <v>97</v>
      </c>
      <c r="V23" s="259">
        <f t="shared" si="37"/>
        <v>97</v>
      </c>
      <c r="W23" s="259">
        <f t="shared" si="37"/>
        <v>98</v>
      </c>
      <c r="X23" s="259">
        <f t="shared" si="37"/>
        <v>98</v>
      </c>
      <c r="Y23" s="259">
        <f t="shared" si="37"/>
        <v>98</v>
      </c>
      <c r="Z23" s="259" t="e">
        <f t="shared" si="37"/>
        <v>#VALUE!</v>
      </c>
      <c r="AA23" s="115" t="str">
        <f>+'PLAN INDICATIVO ORIGINAL '!C34</f>
        <v>P99</v>
      </c>
      <c r="AB23" s="254" t="str">
        <f>+'PLAN INDICATIVO ORIGINAL '!D34</f>
        <v>Curso virtual  para servidores penitenciarios como un proceso de formación frente a la problemática de tentativa de suicidio y casos suicidas para internos  diseñado y realizado.</v>
      </c>
      <c r="AC23" s="59" t="str">
        <f>VLOOKUP(AB23,'PLAN INDICATIVO ORIGINAL '!$D$12:$F$313,3,0)</f>
        <v>DIRECCIÓN DE ATENCIÓN Y TRATAMIENTO</v>
      </c>
      <c r="AD23" s="59" t="str">
        <f>+'PLAN INDICATIVO ORIGINAL '!F33</f>
        <v>SUBDIRECCIÓN DE ATENCIÓN PSICOSOCIAL</v>
      </c>
      <c r="AE23" s="59" t="s">
        <v>764</v>
      </c>
      <c r="AF23" s="268">
        <f>VLOOKUP(AA23,'PLAN INDICATIVO ORIGINAL '!$C$13:$M$343,6,0)</f>
        <v>0.5</v>
      </c>
      <c r="AG23" s="269">
        <f>VLOOKUP(AA23,'PLAN INDICATIVO ORIGINAL '!$C$13:$M$343,7,0)</f>
        <v>0.5</v>
      </c>
      <c r="AH23" s="269">
        <f>VLOOKUP(AA23,'PLAN INDICATIVO ORIGINAL '!$C$13:$M$343,8,0)</f>
        <v>0</v>
      </c>
      <c r="AI23" s="269">
        <f>VLOOKUP(AA23,'PLAN INDICATIVO ORIGINAL '!$C$13:$M$343,9,0)</f>
        <v>0</v>
      </c>
      <c r="AJ23" s="269">
        <f>VLOOKUP(AA23,'PLAN INDICATIVO ORIGINAL '!$C$13:$M$343,10,0)</f>
        <v>1</v>
      </c>
      <c r="AK23" s="269" t="str">
        <f>VLOOKUP(AA23,'PLAN INDICATIVO ORIGINAL '!$C$13:$M$343,11,0)</f>
        <v>Porcentaje</v>
      </c>
      <c r="AL23" s="262" t="e">
        <f>VLOOKUP(AA23,'PLAN INDICATIVO ORIGINAL '!$C$13:$M$343,12,0)</f>
        <v>#REF!</v>
      </c>
      <c r="AM23" s="270">
        <f t="shared" ref="AM23:AR23" si="38">+AF23*100</f>
        <v>50</v>
      </c>
      <c r="AN23" s="270">
        <f t="shared" si="38"/>
        <v>50</v>
      </c>
      <c r="AO23" s="270">
        <f t="shared" si="38"/>
        <v>0</v>
      </c>
      <c r="AP23" s="270">
        <f t="shared" si="38"/>
        <v>0</v>
      </c>
      <c r="AQ23" s="270">
        <f t="shared" si="38"/>
        <v>100</v>
      </c>
      <c r="AR23" s="270" t="e">
        <f t="shared" si="38"/>
        <v>#VALUE!</v>
      </c>
      <c r="AS23" s="264" t="s">
        <v>765</v>
      </c>
      <c r="AV23" s="214" t="s">
        <v>89</v>
      </c>
      <c r="AW23" s="214" t="s">
        <v>31</v>
      </c>
      <c r="AX23" s="214" t="s">
        <v>764</v>
      </c>
      <c r="BI23" s="254">
        <v>99</v>
      </c>
      <c r="BJ23" s="59" t="s">
        <v>88</v>
      </c>
    </row>
    <row r="24" spans="1:62" ht="56.25" customHeight="1" x14ac:dyDescent="0.25">
      <c r="A24" s="254">
        <v>100</v>
      </c>
      <c r="B24" s="254" t="str">
        <f t="shared" si="34"/>
        <v>P100</v>
      </c>
      <c r="C24" s="121" t="s">
        <v>56</v>
      </c>
      <c r="D24" s="255" t="s">
        <v>19</v>
      </c>
      <c r="E24" s="74" t="str">
        <f>+'PLAN INDICATIVO ORIGINAL '!$D$12</f>
        <v>ATENCIÓN Y TRATAMIENTO PENITENCIARIO</v>
      </c>
      <c r="F24" s="256" t="str">
        <f>+'PLAN INDICATIVO ORIGINAL '!$D$13</f>
        <v>ATENCIÓN BASICA</v>
      </c>
      <c r="G24" s="256" t="s">
        <v>25</v>
      </c>
      <c r="H24" s="257" t="str">
        <f>+'PLAN INDICATIVO ORIGINAL '!$D$14</f>
        <v>Sostener la Atención Social a la PPL, que les otorgue condiciones dignas en la  Prisionalización.</v>
      </c>
      <c r="I24" s="256" t="s">
        <v>775</v>
      </c>
      <c r="J24" s="265" t="str">
        <f>+'PLAN INDICATIVO ORIGINAL '!$D$33</f>
        <v>ATENCIÓN PSICOSOCIAL</v>
      </c>
      <c r="K24" s="265" t="s">
        <v>767</v>
      </c>
      <c r="L24" s="142" t="s">
        <v>86</v>
      </c>
      <c r="M24" s="266" t="str">
        <f>+'PLAN INDICATIVO ORIGINAL '!$E$33</f>
        <v>Porcentaje de PPL con elementos de dotación de ingreso.</v>
      </c>
      <c r="N24" s="267">
        <f>VLOOKUP(L24,'PLAN INDICATIVO ORIGINAL '!$C$13:$M$343,6,0)</f>
        <v>0.97</v>
      </c>
      <c r="O24" s="267">
        <f>VLOOKUP(L24,'PLAN INDICATIVO ORIGINAL '!$C$13:$M$343,7,0)</f>
        <v>0.97</v>
      </c>
      <c r="P24" s="267">
        <f>VLOOKUP(L24,'PLAN INDICATIVO ORIGINAL '!$C$13:$M$343,8,0)</f>
        <v>0.98</v>
      </c>
      <c r="Q24" s="267">
        <f>VLOOKUP(L24,'PLAN INDICATIVO ORIGINAL '!$C$13:$M$343,9,0)</f>
        <v>0.98</v>
      </c>
      <c r="R24" s="267">
        <f>VLOOKUP(L24,'PLAN INDICATIVO ORIGINAL '!$C$13:$M$343,10,0)</f>
        <v>0.98</v>
      </c>
      <c r="S24" s="267" t="str">
        <f>VLOOKUP(L24,'PLAN INDICATIVO ORIGINAL '!$C$13:$M$343,11,0)</f>
        <v>Porcentaje</v>
      </c>
      <c r="T24" s="259" t="e">
        <f>VLOOKUP(L24,'PLAN INDICATIVO ORIGINAL '!$C$13:$M$343,12,0)</f>
        <v>#REF!</v>
      </c>
      <c r="U24" s="259">
        <f t="shared" ref="U24:Z24" si="39">+N24*100</f>
        <v>97</v>
      </c>
      <c r="V24" s="259">
        <f t="shared" si="39"/>
        <v>97</v>
      </c>
      <c r="W24" s="259">
        <f t="shared" si="39"/>
        <v>98</v>
      </c>
      <c r="X24" s="259">
        <f t="shared" si="39"/>
        <v>98</v>
      </c>
      <c r="Y24" s="259">
        <f t="shared" si="39"/>
        <v>98</v>
      </c>
      <c r="Z24" s="259" t="e">
        <f t="shared" si="39"/>
        <v>#VALUE!</v>
      </c>
      <c r="AA24" s="115" t="str">
        <f>+'PLAN INDICATIVO ORIGINAL '!C35</f>
        <v>P100</v>
      </c>
      <c r="AB24" s="254" t="str">
        <f>+'PLAN INDICATIVO ORIGINAL '!D35</f>
        <v>Informes de seguimiento a los proyectos y programas tendientes a la atención psicosocial de la población de internos, elaborados.</v>
      </c>
      <c r="AC24" s="59" t="str">
        <f>VLOOKUP(AB24,'PLAN INDICATIVO ORIGINAL '!$D$12:$F$313,3,0)</f>
        <v>DIRECCIÓN DE ATENCIÓN Y TRATAMIENTO</v>
      </c>
      <c r="AD24" s="59" t="str">
        <f>+'PLAN INDICATIVO ORIGINAL '!F34</f>
        <v>DIRECCIÓN DE ATENCIÓN Y TRATAMIENTO</v>
      </c>
      <c r="AE24" s="59" t="s">
        <v>764</v>
      </c>
      <c r="AF24" s="260">
        <f>VLOOKUP(AA24,'PLAN INDICATIVO ORIGINAL '!$C$13:$M$343,6,0)</f>
        <v>6</v>
      </c>
      <c r="AG24" s="261">
        <f>VLOOKUP(AA24,'PLAN INDICATIVO ORIGINAL '!$C$13:$M$343,7,0)</f>
        <v>8</v>
      </c>
      <c r="AH24" s="261">
        <f>VLOOKUP(AA24,'PLAN INDICATIVO ORIGINAL '!$C$13:$M$343,8,0)</f>
        <v>8</v>
      </c>
      <c r="AI24" s="261">
        <f>VLOOKUP(AA24,'PLAN INDICATIVO ORIGINAL '!$C$13:$M$343,9,0)</f>
        <v>8</v>
      </c>
      <c r="AJ24" s="261">
        <f>VLOOKUP(AA24,'PLAN INDICATIVO ORIGINAL '!$C$13:$M$343,10,0)</f>
        <v>30</v>
      </c>
      <c r="AK24" s="261" t="str">
        <f>VLOOKUP(AA24,'PLAN INDICATIVO ORIGINAL '!$C$13:$M$343,11,0)</f>
        <v>Número</v>
      </c>
      <c r="AL24" s="262" t="e">
        <f>VLOOKUP(AA24,'PLAN INDICATIVO ORIGINAL '!$C$13:$M$343,12,0)</f>
        <v>#REF!</v>
      </c>
      <c r="AM24" s="263">
        <f t="shared" ref="AM24:AR24" si="40">+AF24</f>
        <v>6</v>
      </c>
      <c r="AN24" s="263">
        <f t="shared" si="40"/>
        <v>8</v>
      </c>
      <c r="AO24" s="263">
        <f t="shared" si="40"/>
        <v>8</v>
      </c>
      <c r="AP24" s="263">
        <f t="shared" si="40"/>
        <v>8</v>
      </c>
      <c r="AQ24" s="263">
        <f t="shared" si="40"/>
        <v>30</v>
      </c>
      <c r="AR24" s="263" t="str">
        <f t="shared" si="40"/>
        <v>Número</v>
      </c>
      <c r="AS24" s="264" t="s">
        <v>765</v>
      </c>
      <c r="AV24" s="214" t="s">
        <v>91</v>
      </c>
      <c r="AW24" s="214" t="s">
        <v>31</v>
      </c>
      <c r="AX24" s="214" t="s">
        <v>764</v>
      </c>
      <c r="BI24" s="254">
        <v>100</v>
      </c>
      <c r="BJ24" s="59" t="s">
        <v>88</v>
      </c>
    </row>
    <row r="25" spans="1:62" ht="56.25" customHeight="1" x14ac:dyDescent="0.25">
      <c r="A25" s="254">
        <v>101</v>
      </c>
      <c r="B25" s="254" t="str">
        <f t="shared" si="34"/>
        <v>P101</v>
      </c>
      <c r="C25" s="121" t="s">
        <v>59</v>
      </c>
      <c r="D25" s="255" t="s">
        <v>19</v>
      </c>
      <c r="E25" s="74" t="str">
        <f>+'PLAN INDICATIVO ORIGINAL '!$D$12</f>
        <v>ATENCIÓN Y TRATAMIENTO PENITENCIARIO</v>
      </c>
      <c r="F25" s="256" t="str">
        <f>+'PLAN INDICATIVO ORIGINAL '!$D$13</f>
        <v>ATENCIÓN BASICA</v>
      </c>
      <c r="G25" s="256" t="s">
        <v>25</v>
      </c>
      <c r="H25" s="257" t="str">
        <f>+'PLAN INDICATIVO ORIGINAL '!$D$14</f>
        <v>Sostener la Atención Social a la PPL, que les otorgue condiciones dignas en la  Prisionalización.</v>
      </c>
      <c r="I25" s="256" t="s">
        <v>775</v>
      </c>
      <c r="J25" s="265" t="str">
        <f>+'PLAN INDICATIVO ORIGINAL '!$D$33</f>
        <v>ATENCIÓN PSICOSOCIAL</v>
      </c>
      <c r="K25" s="265" t="s">
        <v>767</v>
      </c>
      <c r="L25" s="142" t="s">
        <v>86</v>
      </c>
      <c r="M25" s="266" t="str">
        <f>+'PLAN INDICATIVO ORIGINAL '!$E$33</f>
        <v>Porcentaje de PPL con elementos de dotación de ingreso.</v>
      </c>
      <c r="N25" s="267">
        <f>VLOOKUP(L25,'PLAN INDICATIVO ORIGINAL '!$C$13:$M$343,6,0)</f>
        <v>0.97</v>
      </c>
      <c r="O25" s="267">
        <f>VLOOKUP(L25,'PLAN INDICATIVO ORIGINAL '!$C$13:$M$343,7,0)</f>
        <v>0.97</v>
      </c>
      <c r="P25" s="267">
        <f>VLOOKUP(L25,'PLAN INDICATIVO ORIGINAL '!$C$13:$M$343,8,0)</f>
        <v>0.98</v>
      </c>
      <c r="Q25" s="267">
        <f>VLOOKUP(L25,'PLAN INDICATIVO ORIGINAL '!$C$13:$M$343,9,0)</f>
        <v>0.98</v>
      </c>
      <c r="R25" s="267">
        <f>VLOOKUP(L25,'PLAN INDICATIVO ORIGINAL '!$C$13:$M$343,10,0)</f>
        <v>0.98</v>
      </c>
      <c r="S25" s="267" t="str">
        <f>VLOOKUP(L25,'PLAN INDICATIVO ORIGINAL '!$C$13:$M$343,11,0)</f>
        <v>Porcentaje</v>
      </c>
      <c r="T25" s="259" t="e">
        <f>VLOOKUP(L25,'PLAN INDICATIVO ORIGINAL '!$C$13:$M$343,12,0)</f>
        <v>#REF!</v>
      </c>
      <c r="U25" s="259">
        <f t="shared" ref="U25:Z25" si="41">+N25*100</f>
        <v>97</v>
      </c>
      <c r="V25" s="259">
        <f t="shared" si="41"/>
        <v>97</v>
      </c>
      <c r="W25" s="259">
        <f t="shared" si="41"/>
        <v>98</v>
      </c>
      <c r="X25" s="259">
        <f t="shared" si="41"/>
        <v>98</v>
      </c>
      <c r="Y25" s="259">
        <f t="shared" si="41"/>
        <v>98</v>
      </c>
      <c r="Z25" s="259" t="e">
        <f t="shared" si="41"/>
        <v>#VALUE!</v>
      </c>
      <c r="AA25" s="115" t="str">
        <f>+'PLAN INDICATIVO ORIGINAL '!C36</f>
        <v>P101</v>
      </c>
      <c r="AB25" s="254" t="str">
        <f>+'PLAN INDICATIVO ORIGINAL '!D36</f>
        <v>Lineamientos para la atención e intervención sicológica de la población reclusa en los establecimientos de reclusión, diseñados</v>
      </c>
      <c r="AC25" s="59" t="str">
        <f>VLOOKUP(AB25,'PLAN INDICATIVO ORIGINAL '!$D$12:$F$313,3,0)</f>
        <v>DIRECCIÓN DE ATENCIÓN Y TRATAMIENTO</v>
      </c>
      <c r="AD25" s="59" t="str">
        <f>+'PLAN INDICATIVO ORIGINAL '!F35</f>
        <v>DIRECCIÓN DE ATENCIÓN Y TRATAMIENTO</v>
      </c>
      <c r="AE25" s="59" t="s">
        <v>764</v>
      </c>
      <c r="AF25" s="268">
        <f>VLOOKUP(AA25,'PLAN INDICATIVO ORIGINAL '!$C$13:$M$343,6,0)</f>
        <v>1</v>
      </c>
      <c r="AG25" s="269">
        <f>VLOOKUP(AA25,'PLAN INDICATIVO ORIGINAL '!$C$13:$M$343,7,0)</f>
        <v>1</v>
      </c>
      <c r="AH25" s="269">
        <f>VLOOKUP(AA25,'PLAN INDICATIVO ORIGINAL '!$C$13:$M$343,8,0)</f>
        <v>1</v>
      </c>
      <c r="AI25" s="269">
        <f>VLOOKUP(AA25,'PLAN INDICATIVO ORIGINAL '!$C$13:$M$343,9,0)</f>
        <v>1</v>
      </c>
      <c r="AJ25" s="269">
        <f>VLOOKUP(AA25,'PLAN INDICATIVO ORIGINAL '!$C$13:$M$343,10,0)</f>
        <v>1</v>
      </c>
      <c r="AK25" s="269" t="str">
        <f>VLOOKUP(AA25,'PLAN INDICATIVO ORIGINAL '!$C$13:$M$343,11,0)</f>
        <v>Porcentaje</v>
      </c>
      <c r="AL25" s="262" t="e">
        <f>VLOOKUP(AA25,'PLAN INDICATIVO ORIGINAL '!$C$13:$M$343,12,0)</f>
        <v>#REF!</v>
      </c>
      <c r="AM25" s="270">
        <f t="shared" ref="AM25:AR25" si="42">+AF25*100</f>
        <v>100</v>
      </c>
      <c r="AN25" s="270">
        <f t="shared" si="42"/>
        <v>100</v>
      </c>
      <c r="AO25" s="270">
        <f t="shared" si="42"/>
        <v>100</v>
      </c>
      <c r="AP25" s="270">
        <f t="shared" si="42"/>
        <v>100</v>
      </c>
      <c r="AQ25" s="270">
        <f t="shared" si="42"/>
        <v>100</v>
      </c>
      <c r="AR25" s="270" t="e">
        <f t="shared" si="42"/>
        <v>#VALUE!</v>
      </c>
      <c r="AS25" s="264" t="s">
        <v>765</v>
      </c>
      <c r="AV25" s="214" t="s">
        <v>93</v>
      </c>
      <c r="AW25" s="214" t="s">
        <v>31</v>
      </c>
      <c r="AX25" s="214" t="s">
        <v>764</v>
      </c>
      <c r="BI25" s="254">
        <v>101</v>
      </c>
      <c r="BJ25" s="59" t="s">
        <v>88</v>
      </c>
    </row>
    <row r="26" spans="1:62" ht="56.25" customHeight="1" x14ac:dyDescent="0.25">
      <c r="A26" s="254">
        <v>102</v>
      </c>
      <c r="B26" s="254" t="str">
        <f t="shared" si="34"/>
        <v>P102</v>
      </c>
      <c r="C26" s="121" t="s">
        <v>62</v>
      </c>
      <c r="D26" s="255" t="s">
        <v>19</v>
      </c>
      <c r="E26" s="74" t="str">
        <f>+'PLAN INDICATIVO ORIGINAL '!$D$12</f>
        <v>ATENCIÓN Y TRATAMIENTO PENITENCIARIO</v>
      </c>
      <c r="F26" s="256" t="str">
        <f>+'PLAN INDICATIVO ORIGINAL '!$D$13</f>
        <v>ATENCIÓN BASICA</v>
      </c>
      <c r="G26" s="256" t="s">
        <v>25</v>
      </c>
      <c r="H26" s="257" t="str">
        <f>+'PLAN INDICATIVO ORIGINAL '!$D$14</f>
        <v>Sostener la Atención Social a la PPL, que les otorgue condiciones dignas en la  Prisionalización.</v>
      </c>
      <c r="I26" s="256" t="s">
        <v>775</v>
      </c>
      <c r="J26" s="265" t="str">
        <f>+'PLAN INDICATIVO ORIGINAL '!$D$33</f>
        <v>ATENCIÓN PSICOSOCIAL</v>
      </c>
      <c r="K26" s="265" t="s">
        <v>767</v>
      </c>
      <c r="L26" s="142" t="s">
        <v>86</v>
      </c>
      <c r="M26" s="266" t="str">
        <f>+'PLAN INDICATIVO ORIGINAL '!$E$33</f>
        <v>Porcentaje de PPL con elementos de dotación de ingreso.</v>
      </c>
      <c r="N26" s="267">
        <f>VLOOKUP(L26,'PLAN INDICATIVO ORIGINAL '!$C$13:$M$343,6,0)</f>
        <v>0.97</v>
      </c>
      <c r="O26" s="267">
        <f>VLOOKUP(L26,'PLAN INDICATIVO ORIGINAL '!$C$13:$M$343,7,0)</f>
        <v>0.97</v>
      </c>
      <c r="P26" s="267">
        <f>VLOOKUP(L26,'PLAN INDICATIVO ORIGINAL '!$C$13:$M$343,8,0)</f>
        <v>0.98</v>
      </c>
      <c r="Q26" s="267">
        <f>VLOOKUP(L26,'PLAN INDICATIVO ORIGINAL '!$C$13:$M$343,9,0)</f>
        <v>0.98</v>
      </c>
      <c r="R26" s="267">
        <f>VLOOKUP(L26,'PLAN INDICATIVO ORIGINAL '!$C$13:$M$343,10,0)</f>
        <v>0.98</v>
      </c>
      <c r="S26" s="267" t="str">
        <f>VLOOKUP(L26,'PLAN INDICATIVO ORIGINAL '!$C$13:$M$343,11,0)</f>
        <v>Porcentaje</v>
      </c>
      <c r="T26" s="259" t="e">
        <f>VLOOKUP(L26,'PLAN INDICATIVO ORIGINAL '!$C$13:$M$343,12,0)</f>
        <v>#REF!</v>
      </c>
      <c r="U26" s="259">
        <f t="shared" ref="U26:Z26" si="43">+N26*100</f>
        <v>97</v>
      </c>
      <c r="V26" s="259">
        <f t="shared" si="43"/>
        <v>97</v>
      </c>
      <c r="W26" s="259">
        <f t="shared" si="43"/>
        <v>98</v>
      </c>
      <c r="X26" s="259">
        <f t="shared" si="43"/>
        <v>98</v>
      </c>
      <c r="Y26" s="259">
        <f t="shared" si="43"/>
        <v>98</v>
      </c>
      <c r="Z26" s="259" t="e">
        <f t="shared" si="43"/>
        <v>#VALUE!</v>
      </c>
      <c r="AA26" s="115" t="str">
        <f>+'PLAN INDICATIVO ORIGINAL '!C37</f>
        <v>P102</v>
      </c>
      <c r="AB26" s="254" t="str">
        <f>+'PLAN INDICATIVO ORIGINAL '!D37</f>
        <v xml:space="preserve">Convenio suscritos con  entidades externas, públicas o privadas, locales, regionales, nacionales o internacionales, para la ejecución de los programas y proyectos de atención psicosocial. </v>
      </c>
      <c r="AC26" s="59" t="str">
        <f>VLOOKUP(AB26,'PLAN INDICATIVO ORIGINAL '!$D$12:$F$313,3,0)</f>
        <v>DIRECCIÓN DE ATENCIÓN Y TRATAMIENTO</v>
      </c>
      <c r="AD26" s="59" t="str">
        <f>+'PLAN INDICATIVO ORIGINAL '!F36</f>
        <v>DIRECCIÓN DE ATENCIÓN Y TRATAMIENTO</v>
      </c>
      <c r="AE26" s="59" t="s">
        <v>764</v>
      </c>
      <c r="AF26" s="260">
        <f>VLOOKUP(AA26,'PLAN INDICATIVO ORIGINAL '!$C$13:$M$343,6,0)</f>
        <v>1</v>
      </c>
      <c r="AG26" s="261">
        <f>VLOOKUP(AA26,'PLAN INDICATIVO ORIGINAL '!$C$13:$M$343,7,0)</f>
        <v>1</v>
      </c>
      <c r="AH26" s="261">
        <f>VLOOKUP(AA26,'PLAN INDICATIVO ORIGINAL '!$C$13:$M$343,8,0)</f>
        <v>1</v>
      </c>
      <c r="AI26" s="261">
        <f>VLOOKUP(AA26,'PLAN INDICATIVO ORIGINAL '!$C$13:$M$343,9,0)</f>
        <v>1</v>
      </c>
      <c r="AJ26" s="261">
        <f>VLOOKUP(AA26,'PLAN INDICATIVO ORIGINAL '!$C$13:$M$343,10,0)</f>
        <v>4</v>
      </c>
      <c r="AK26" s="261" t="str">
        <f>VLOOKUP(AA26,'PLAN INDICATIVO ORIGINAL '!$C$13:$M$343,11,0)</f>
        <v>Número</v>
      </c>
      <c r="AL26" s="262" t="e">
        <f>VLOOKUP(AA26,'PLAN INDICATIVO ORIGINAL '!$C$13:$M$343,12,0)</f>
        <v>#REF!</v>
      </c>
      <c r="AM26" s="263">
        <f t="shared" ref="AM26:AR26" si="44">+AF26</f>
        <v>1</v>
      </c>
      <c r="AN26" s="263">
        <f t="shared" si="44"/>
        <v>1</v>
      </c>
      <c r="AO26" s="263">
        <f t="shared" si="44"/>
        <v>1</v>
      </c>
      <c r="AP26" s="263">
        <f t="shared" si="44"/>
        <v>1</v>
      </c>
      <c r="AQ26" s="263">
        <f t="shared" si="44"/>
        <v>4</v>
      </c>
      <c r="AR26" s="263" t="str">
        <f t="shared" si="44"/>
        <v>Número</v>
      </c>
      <c r="AS26" s="264" t="s">
        <v>765</v>
      </c>
      <c r="AV26" s="214" t="s">
        <v>95</v>
      </c>
      <c r="AW26" s="214" t="s">
        <v>31</v>
      </c>
      <c r="AX26" s="214" t="s">
        <v>764</v>
      </c>
      <c r="BI26" s="254">
        <v>102</v>
      </c>
      <c r="BJ26" s="59" t="s">
        <v>88</v>
      </c>
    </row>
    <row r="27" spans="1:62" ht="56.25" customHeight="1" x14ac:dyDescent="0.25">
      <c r="A27" s="254">
        <v>103</v>
      </c>
      <c r="B27" s="254" t="str">
        <f t="shared" si="34"/>
        <v>P103</v>
      </c>
      <c r="C27" s="121" t="s">
        <v>65</v>
      </c>
      <c r="D27" s="255" t="s">
        <v>19</v>
      </c>
      <c r="E27" s="74" t="str">
        <f>+'PLAN INDICATIVO ORIGINAL '!$D$12</f>
        <v>ATENCIÓN Y TRATAMIENTO PENITENCIARIO</v>
      </c>
      <c r="F27" s="256" t="str">
        <f>+'PLAN INDICATIVO ORIGINAL '!$D$13</f>
        <v>ATENCIÓN BASICA</v>
      </c>
      <c r="G27" s="256" t="s">
        <v>25</v>
      </c>
      <c r="H27" s="257" t="str">
        <f>+'PLAN INDICATIVO ORIGINAL '!$D$14</f>
        <v>Sostener la Atención Social a la PPL, que les otorgue condiciones dignas en la  Prisionalización.</v>
      </c>
      <c r="I27" s="256" t="s">
        <v>775</v>
      </c>
      <c r="J27" s="265" t="str">
        <f>+'PLAN INDICATIVO ORIGINAL '!$D$33</f>
        <v>ATENCIÓN PSICOSOCIAL</v>
      </c>
      <c r="K27" s="265" t="s">
        <v>767</v>
      </c>
      <c r="L27" s="142" t="s">
        <v>86</v>
      </c>
      <c r="M27" s="266" t="str">
        <f>+'PLAN INDICATIVO ORIGINAL '!$E$33</f>
        <v>Porcentaje de PPL con elementos de dotación de ingreso.</v>
      </c>
      <c r="N27" s="267">
        <f>VLOOKUP(L27,'PLAN INDICATIVO ORIGINAL '!$C$13:$M$343,6,0)</f>
        <v>0.97</v>
      </c>
      <c r="O27" s="267">
        <f>VLOOKUP(L27,'PLAN INDICATIVO ORIGINAL '!$C$13:$M$343,7,0)</f>
        <v>0.97</v>
      </c>
      <c r="P27" s="267">
        <f>VLOOKUP(L27,'PLAN INDICATIVO ORIGINAL '!$C$13:$M$343,8,0)</f>
        <v>0.98</v>
      </c>
      <c r="Q27" s="267">
        <f>VLOOKUP(L27,'PLAN INDICATIVO ORIGINAL '!$C$13:$M$343,9,0)</f>
        <v>0.98</v>
      </c>
      <c r="R27" s="267">
        <f>VLOOKUP(L27,'PLAN INDICATIVO ORIGINAL '!$C$13:$M$343,10,0)</f>
        <v>0.98</v>
      </c>
      <c r="S27" s="267" t="str">
        <f>VLOOKUP(L27,'PLAN INDICATIVO ORIGINAL '!$C$13:$M$343,11,0)</f>
        <v>Porcentaje</v>
      </c>
      <c r="T27" s="259" t="e">
        <f>VLOOKUP(L27,'PLAN INDICATIVO ORIGINAL '!$C$13:$M$343,12,0)</f>
        <v>#REF!</v>
      </c>
      <c r="U27" s="259">
        <f t="shared" ref="U27:Z27" si="45">+N27*100</f>
        <v>97</v>
      </c>
      <c r="V27" s="259">
        <f t="shared" si="45"/>
        <v>97</v>
      </c>
      <c r="W27" s="259">
        <f t="shared" si="45"/>
        <v>98</v>
      </c>
      <c r="X27" s="259">
        <f t="shared" si="45"/>
        <v>98</v>
      </c>
      <c r="Y27" s="259">
        <f t="shared" si="45"/>
        <v>98</v>
      </c>
      <c r="Z27" s="259" t="e">
        <f t="shared" si="45"/>
        <v>#VALUE!</v>
      </c>
      <c r="AA27" s="115" t="str">
        <f>+'PLAN INDICATIVO ORIGINAL '!C38</f>
        <v>P103</v>
      </c>
      <c r="AB27" s="254" t="str">
        <f>+'PLAN INDICATIVO ORIGINAL '!D38</f>
        <v xml:space="preserve">Lineamientos que garanticen la libertad de cultos de la población privada de la libertad, diseñados </v>
      </c>
      <c r="AC27" s="59" t="str">
        <f>VLOOKUP(AB27,'PLAN INDICATIVO ORIGINAL '!$D$12:$F$313,3,0)</f>
        <v>DIRECCIÓN DE ATENCIÓN Y TRATAMIENTO</v>
      </c>
      <c r="AD27" s="59" t="str">
        <f>+'PLAN INDICATIVO ORIGINAL '!F37</f>
        <v>DIRECCIÓN DE ATENCIÓN Y TRATAMIENTO</v>
      </c>
      <c r="AE27" s="59" t="s">
        <v>764</v>
      </c>
      <c r="AF27" s="268">
        <f>VLOOKUP(AA27,'PLAN INDICATIVO ORIGINAL '!$C$13:$M$343,6,0)</f>
        <v>1</v>
      </c>
      <c r="AG27" s="269">
        <f>VLOOKUP(AA27,'PLAN INDICATIVO ORIGINAL '!$C$13:$M$343,7,0)</f>
        <v>1</v>
      </c>
      <c r="AH27" s="269">
        <f>VLOOKUP(AA27,'PLAN INDICATIVO ORIGINAL '!$C$13:$M$343,8,0)</f>
        <v>1</v>
      </c>
      <c r="AI27" s="269">
        <f>VLOOKUP(AA27,'PLAN INDICATIVO ORIGINAL '!$C$13:$M$343,9,0)</f>
        <v>1</v>
      </c>
      <c r="AJ27" s="269">
        <f>VLOOKUP(AA27,'PLAN INDICATIVO ORIGINAL '!$C$13:$M$343,10,0)</f>
        <v>1</v>
      </c>
      <c r="AK27" s="269" t="str">
        <f>VLOOKUP(AA27,'PLAN INDICATIVO ORIGINAL '!$C$13:$M$343,11,0)</f>
        <v>Porcentaje</v>
      </c>
      <c r="AL27" s="262" t="e">
        <f>VLOOKUP(AA27,'PLAN INDICATIVO ORIGINAL '!$C$13:$M$343,12,0)</f>
        <v>#REF!</v>
      </c>
      <c r="AM27" s="270">
        <f t="shared" ref="AM27:AR27" si="46">+AF27*100</f>
        <v>100</v>
      </c>
      <c r="AN27" s="270">
        <f t="shared" si="46"/>
        <v>100</v>
      </c>
      <c r="AO27" s="270">
        <f t="shared" si="46"/>
        <v>100</v>
      </c>
      <c r="AP27" s="270">
        <f t="shared" si="46"/>
        <v>100</v>
      </c>
      <c r="AQ27" s="270">
        <f t="shared" si="46"/>
        <v>100</v>
      </c>
      <c r="AR27" s="270" t="e">
        <f t="shared" si="46"/>
        <v>#VALUE!</v>
      </c>
      <c r="AS27" s="264" t="s">
        <v>765</v>
      </c>
      <c r="AV27" s="214" t="s">
        <v>97</v>
      </c>
      <c r="AW27" s="214" t="s">
        <v>31</v>
      </c>
      <c r="AX27" s="214" t="s">
        <v>764</v>
      </c>
      <c r="BI27" s="254">
        <v>103</v>
      </c>
      <c r="BJ27" s="59" t="s">
        <v>88</v>
      </c>
    </row>
    <row r="28" spans="1:62" ht="56.25" customHeight="1" x14ac:dyDescent="0.25">
      <c r="A28" s="254">
        <v>104</v>
      </c>
      <c r="B28" s="254" t="str">
        <f t="shared" si="34"/>
        <v>P104</v>
      </c>
      <c r="C28" s="121" t="s">
        <v>99</v>
      </c>
      <c r="D28" s="255" t="s">
        <v>19</v>
      </c>
      <c r="E28" s="74" t="str">
        <f>+'PLAN INDICATIVO ORIGINAL '!$D$12</f>
        <v>ATENCIÓN Y TRATAMIENTO PENITENCIARIO</v>
      </c>
      <c r="F28" s="256" t="str">
        <f>+'PLAN INDICATIVO ORIGINAL '!$D$13</f>
        <v>ATENCIÓN BASICA</v>
      </c>
      <c r="G28" s="256" t="s">
        <v>25</v>
      </c>
      <c r="H28" s="257" t="str">
        <f>+'PLAN INDICATIVO ORIGINAL '!$D$14</f>
        <v>Sostener la Atención Social a la PPL, que les otorgue condiciones dignas en la  Prisionalización.</v>
      </c>
      <c r="I28" s="256" t="s">
        <v>775</v>
      </c>
      <c r="J28" s="265" t="str">
        <f>+'PLAN INDICATIVO ORIGINAL '!$D$33</f>
        <v>ATENCIÓN PSICOSOCIAL</v>
      </c>
      <c r="K28" s="265" t="s">
        <v>767</v>
      </c>
      <c r="L28" s="142" t="s">
        <v>86</v>
      </c>
      <c r="M28" s="266" t="str">
        <f>+'PLAN INDICATIVO ORIGINAL '!$E$33</f>
        <v>Porcentaje de PPL con elementos de dotación de ingreso.</v>
      </c>
      <c r="N28" s="267">
        <f>VLOOKUP(L28,'PLAN INDICATIVO ORIGINAL '!$C$13:$M$343,6,0)</f>
        <v>0.97</v>
      </c>
      <c r="O28" s="267">
        <f>VLOOKUP(L28,'PLAN INDICATIVO ORIGINAL '!$C$13:$M$343,7,0)</f>
        <v>0.97</v>
      </c>
      <c r="P28" s="267">
        <f>VLOOKUP(L28,'PLAN INDICATIVO ORIGINAL '!$C$13:$M$343,8,0)</f>
        <v>0.98</v>
      </c>
      <c r="Q28" s="267">
        <f>VLOOKUP(L28,'PLAN INDICATIVO ORIGINAL '!$C$13:$M$343,9,0)</f>
        <v>0.98</v>
      </c>
      <c r="R28" s="267">
        <f>VLOOKUP(L28,'PLAN INDICATIVO ORIGINAL '!$C$13:$M$343,10,0)</f>
        <v>0.98</v>
      </c>
      <c r="S28" s="267" t="str">
        <f>VLOOKUP(L28,'PLAN INDICATIVO ORIGINAL '!$C$13:$M$343,11,0)</f>
        <v>Porcentaje</v>
      </c>
      <c r="T28" s="259" t="e">
        <f>VLOOKUP(L28,'PLAN INDICATIVO ORIGINAL '!$C$13:$M$343,12,0)</f>
        <v>#REF!</v>
      </c>
      <c r="U28" s="259">
        <f t="shared" ref="U28:Z28" si="47">+N28*100</f>
        <v>97</v>
      </c>
      <c r="V28" s="259">
        <f t="shared" si="47"/>
        <v>97</v>
      </c>
      <c r="W28" s="259">
        <f t="shared" si="47"/>
        <v>98</v>
      </c>
      <c r="X28" s="259">
        <f t="shared" si="47"/>
        <v>98</v>
      </c>
      <c r="Y28" s="259">
        <f t="shared" si="47"/>
        <v>98</v>
      </c>
      <c r="Z28" s="259" t="e">
        <f t="shared" si="47"/>
        <v>#VALUE!</v>
      </c>
      <c r="AA28" s="115" t="str">
        <f>+'PLAN INDICATIVO ORIGINAL '!C39</f>
        <v>P104</v>
      </c>
      <c r="AB28" s="254" t="str">
        <f>+'PLAN INDICATIVO ORIGINAL '!D39</f>
        <v>Política para la atención de población excepcional  con enfoque diferencial elaborada.</v>
      </c>
      <c r="AC28" s="59" t="str">
        <f>VLOOKUP(AB28,'PLAN INDICATIVO ORIGINAL '!$D$12:$F$313,3,0)</f>
        <v>DIRECCIÓN DE ATENCIÓN Y TRATAMIENTO</v>
      </c>
      <c r="AD28" s="59" t="str">
        <f>+'PLAN INDICATIVO ORIGINAL '!F38</f>
        <v>DIRECCIÓN DE ATENCIÓN Y TRATAMIENTO</v>
      </c>
      <c r="AE28" s="59" t="s">
        <v>764</v>
      </c>
      <c r="AF28" s="268">
        <f>VLOOKUP(AA28,'PLAN INDICATIVO ORIGINAL '!$C$13:$M$343,6,0)</f>
        <v>1</v>
      </c>
      <c r="AG28" s="269">
        <f>VLOOKUP(AA28,'PLAN INDICATIVO ORIGINAL '!$C$13:$M$343,7,0)</f>
        <v>0</v>
      </c>
      <c r="AH28" s="269">
        <f>VLOOKUP(AA28,'PLAN INDICATIVO ORIGINAL '!$C$13:$M$343,8,0)</f>
        <v>0</v>
      </c>
      <c r="AI28" s="269">
        <f>VLOOKUP(AA28,'PLAN INDICATIVO ORIGINAL '!$C$13:$M$343,9,0)</f>
        <v>0</v>
      </c>
      <c r="AJ28" s="269">
        <f>VLOOKUP(AA28,'PLAN INDICATIVO ORIGINAL '!$C$13:$M$343,10,0)</f>
        <v>1</v>
      </c>
      <c r="AK28" s="269" t="str">
        <f>VLOOKUP(AA28,'PLAN INDICATIVO ORIGINAL '!$C$13:$M$343,11,0)</f>
        <v>Porcentaje</v>
      </c>
      <c r="AL28" s="262" t="e">
        <f>VLOOKUP(AA28,'PLAN INDICATIVO ORIGINAL '!$C$13:$M$343,12,0)</f>
        <v>#REF!</v>
      </c>
      <c r="AM28" s="270">
        <f t="shared" ref="AM28:AR28" si="48">+AF28*100</f>
        <v>100</v>
      </c>
      <c r="AN28" s="270">
        <f t="shared" si="48"/>
        <v>0</v>
      </c>
      <c r="AO28" s="270">
        <f t="shared" si="48"/>
        <v>0</v>
      </c>
      <c r="AP28" s="270">
        <f t="shared" si="48"/>
        <v>0</v>
      </c>
      <c r="AQ28" s="270">
        <f t="shared" si="48"/>
        <v>100</v>
      </c>
      <c r="AR28" s="270" t="e">
        <f t="shared" si="48"/>
        <v>#VALUE!</v>
      </c>
      <c r="AS28" s="264" t="s">
        <v>765</v>
      </c>
      <c r="AV28" s="214" t="s">
        <v>100</v>
      </c>
      <c r="AW28" s="214" t="s">
        <v>31</v>
      </c>
      <c r="AX28" s="214" t="s">
        <v>764</v>
      </c>
      <c r="BI28" s="254">
        <v>104</v>
      </c>
      <c r="BJ28" s="59" t="s">
        <v>88</v>
      </c>
    </row>
    <row r="29" spans="1:62" ht="56.25" customHeight="1" x14ac:dyDescent="0.25">
      <c r="A29" s="254">
        <v>105</v>
      </c>
      <c r="B29" s="254" t="str">
        <f t="shared" si="34"/>
        <v>P105</v>
      </c>
      <c r="C29" s="121" t="s">
        <v>66</v>
      </c>
      <c r="D29" s="255" t="s">
        <v>19</v>
      </c>
      <c r="E29" s="74" t="str">
        <f>+'PLAN INDICATIVO ORIGINAL '!$D$12</f>
        <v>ATENCIÓN Y TRATAMIENTO PENITENCIARIO</v>
      </c>
      <c r="F29" s="256" t="str">
        <f>+'PLAN INDICATIVO ORIGINAL '!$D$13</f>
        <v>ATENCIÓN BASICA</v>
      </c>
      <c r="G29" s="256" t="s">
        <v>25</v>
      </c>
      <c r="H29" s="257" t="str">
        <f>+'PLAN INDICATIVO ORIGINAL '!$D$14</f>
        <v>Sostener la Atención Social a la PPL, que les otorgue condiciones dignas en la  Prisionalización.</v>
      </c>
      <c r="I29" s="256" t="s">
        <v>775</v>
      </c>
      <c r="J29" s="265" t="str">
        <f>+'PLAN INDICATIVO ORIGINAL '!$D$33</f>
        <v>ATENCIÓN PSICOSOCIAL</v>
      </c>
      <c r="K29" s="265" t="s">
        <v>767</v>
      </c>
      <c r="L29" s="142" t="s">
        <v>86</v>
      </c>
      <c r="M29" s="266" t="str">
        <f>+'PLAN INDICATIVO ORIGINAL '!$E$33</f>
        <v>Porcentaje de PPL con elementos de dotación de ingreso.</v>
      </c>
      <c r="N29" s="267">
        <f>VLOOKUP(L29,'PLAN INDICATIVO ORIGINAL '!$C$13:$M$343,6,0)</f>
        <v>0.97</v>
      </c>
      <c r="O29" s="267">
        <f>VLOOKUP(L29,'PLAN INDICATIVO ORIGINAL '!$C$13:$M$343,7,0)</f>
        <v>0.97</v>
      </c>
      <c r="P29" s="267">
        <f>VLOOKUP(L29,'PLAN INDICATIVO ORIGINAL '!$C$13:$M$343,8,0)</f>
        <v>0.98</v>
      </c>
      <c r="Q29" s="267">
        <f>VLOOKUP(L29,'PLAN INDICATIVO ORIGINAL '!$C$13:$M$343,9,0)</f>
        <v>0.98</v>
      </c>
      <c r="R29" s="267">
        <f>VLOOKUP(L29,'PLAN INDICATIVO ORIGINAL '!$C$13:$M$343,10,0)</f>
        <v>0.98</v>
      </c>
      <c r="S29" s="267" t="str">
        <f>VLOOKUP(L29,'PLAN INDICATIVO ORIGINAL '!$C$13:$M$343,11,0)</f>
        <v>Porcentaje</v>
      </c>
      <c r="T29" s="259" t="e">
        <f>VLOOKUP(L29,'PLAN INDICATIVO ORIGINAL '!$C$13:$M$343,12,0)</f>
        <v>#REF!</v>
      </c>
      <c r="U29" s="259">
        <f t="shared" ref="U29:Z29" si="49">+N29*100</f>
        <v>97</v>
      </c>
      <c r="V29" s="259">
        <f t="shared" si="49"/>
        <v>97</v>
      </c>
      <c r="W29" s="259">
        <f t="shared" si="49"/>
        <v>98</v>
      </c>
      <c r="X29" s="259">
        <f t="shared" si="49"/>
        <v>98</v>
      </c>
      <c r="Y29" s="259">
        <f t="shared" si="49"/>
        <v>98</v>
      </c>
      <c r="Z29" s="259" t="e">
        <f t="shared" si="49"/>
        <v>#VALUE!</v>
      </c>
      <c r="AA29" s="115" t="str">
        <f>+'PLAN INDICATIVO ORIGINAL '!C40</f>
        <v>P105</v>
      </c>
      <c r="AB29" s="254" t="str">
        <f>+'PLAN INDICATIVO ORIGINAL '!D40</f>
        <v xml:space="preserve">Estrategias que fortalezcan los vínculos entre la población privada de la libertad y su familia definida </v>
      </c>
      <c r="AC29" s="59" t="str">
        <f>VLOOKUP(AB29,'PLAN INDICATIVO ORIGINAL '!$D$12:$F$313,3,0)</f>
        <v>DIRECCIÓN DE ATENCIÓN Y TRATAMIENTO</v>
      </c>
      <c r="AD29" s="59" t="str">
        <f>+'PLAN INDICATIVO ORIGINAL '!F39</f>
        <v>DIRECCIÓN DE ATENCIÓN Y TRATAMIENTO</v>
      </c>
      <c r="AE29" s="59" t="s">
        <v>764</v>
      </c>
      <c r="AF29" s="268">
        <f>VLOOKUP(AA29,'PLAN INDICATIVO ORIGINAL '!$C$13:$M$343,6,0)</f>
        <v>1</v>
      </c>
      <c r="AG29" s="269">
        <f>VLOOKUP(AA29,'PLAN INDICATIVO ORIGINAL '!$C$13:$M$343,7,0)</f>
        <v>1</v>
      </c>
      <c r="AH29" s="269">
        <f>VLOOKUP(AA29,'PLAN INDICATIVO ORIGINAL '!$C$13:$M$343,8,0)</f>
        <v>1</v>
      </c>
      <c r="AI29" s="269">
        <f>VLOOKUP(AA29,'PLAN INDICATIVO ORIGINAL '!$C$13:$M$343,9,0)</f>
        <v>1</v>
      </c>
      <c r="AJ29" s="269">
        <f>VLOOKUP(AA29,'PLAN INDICATIVO ORIGINAL '!$C$13:$M$343,10,0)</f>
        <v>1</v>
      </c>
      <c r="AK29" s="269" t="str">
        <f>VLOOKUP(AA29,'PLAN INDICATIVO ORIGINAL '!$C$13:$M$343,11,0)</f>
        <v>Porcentaje</v>
      </c>
      <c r="AL29" s="262" t="e">
        <f>VLOOKUP(AA29,'PLAN INDICATIVO ORIGINAL '!$C$13:$M$343,12,0)</f>
        <v>#REF!</v>
      </c>
      <c r="AM29" s="270">
        <f t="shared" ref="AM29:AR29" si="50">+AF29*100</f>
        <v>100</v>
      </c>
      <c r="AN29" s="270">
        <f t="shared" si="50"/>
        <v>100</v>
      </c>
      <c r="AO29" s="270">
        <f t="shared" si="50"/>
        <v>100</v>
      </c>
      <c r="AP29" s="270">
        <f t="shared" si="50"/>
        <v>100</v>
      </c>
      <c r="AQ29" s="270">
        <f t="shared" si="50"/>
        <v>100</v>
      </c>
      <c r="AR29" s="270" t="e">
        <f t="shared" si="50"/>
        <v>#VALUE!</v>
      </c>
      <c r="AS29" s="264" t="s">
        <v>765</v>
      </c>
      <c r="AV29" s="214" t="s">
        <v>102</v>
      </c>
      <c r="AW29" s="214" t="s">
        <v>31</v>
      </c>
      <c r="AX29" s="214" t="s">
        <v>764</v>
      </c>
      <c r="BI29" s="254">
        <v>105</v>
      </c>
      <c r="BJ29" s="59" t="s">
        <v>88</v>
      </c>
    </row>
    <row r="30" spans="1:62" ht="56.25" customHeight="1" x14ac:dyDescent="0.25">
      <c r="A30" s="254">
        <v>183</v>
      </c>
      <c r="B30" s="254" t="str">
        <f t="shared" si="34"/>
        <v>P183</v>
      </c>
      <c r="C30" s="121" t="s">
        <v>69</v>
      </c>
      <c r="D30" s="255" t="s">
        <v>19</v>
      </c>
      <c r="E30" s="74" t="str">
        <f>+'PLAN INDICATIVO ORIGINAL '!$D$12</f>
        <v>ATENCIÓN Y TRATAMIENTO PENITENCIARIO</v>
      </c>
      <c r="F30" s="256" t="str">
        <f>+'PLAN INDICATIVO ORIGINAL '!$D$13</f>
        <v>ATENCIÓN BASICA</v>
      </c>
      <c r="G30" s="256" t="s">
        <v>25</v>
      </c>
      <c r="H30" s="257" t="str">
        <f>+'PLAN INDICATIVO ORIGINAL '!$D$14</f>
        <v>Sostener la Atención Social a la PPL, que les otorgue condiciones dignas en la  Prisionalización.</v>
      </c>
      <c r="I30" s="256" t="s">
        <v>775</v>
      </c>
      <c r="J30" s="265" t="str">
        <f>+'PLAN INDICATIVO ORIGINAL '!$D$33</f>
        <v>ATENCIÓN PSICOSOCIAL</v>
      </c>
      <c r="K30" s="265" t="s">
        <v>767</v>
      </c>
      <c r="L30" s="142" t="s">
        <v>86</v>
      </c>
      <c r="M30" s="266" t="str">
        <f>+'PLAN INDICATIVO ORIGINAL '!$E$33</f>
        <v>Porcentaje de PPL con elementos de dotación de ingreso.</v>
      </c>
      <c r="N30" s="267">
        <f>VLOOKUP(L30,'PLAN INDICATIVO ORIGINAL '!$C$13:$M$343,6,0)</f>
        <v>0.97</v>
      </c>
      <c r="O30" s="267">
        <f>VLOOKUP(L30,'PLAN INDICATIVO ORIGINAL '!$C$13:$M$343,7,0)</f>
        <v>0.97</v>
      </c>
      <c r="P30" s="267">
        <f>VLOOKUP(L30,'PLAN INDICATIVO ORIGINAL '!$C$13:$M$343,8,0)</f>
        <v>0.98</v>
      </c>
      <c r="Q30" s="267">
        <f>VLOOKUP(L30,'PLAN INDICATIVO ORIGINAL '!$C$13:$M$343,9,0)</f>
        <v>0.98</v>
      </c>
      <c r="R30" s="267">
        <f>VLOOKUP(L30,'PLAN INDICATIVO ORIGINAL '!$C$13:$M$343,10,0)</f>
        <v>0.98</v>
      </c>
      <c r="S30" s="267" t="str">
        <f>VLOOKUP(L30,'PLAN INDICATIVO ORIGINAL '!$C$13:$M$343,11,0)</f>
        <v>Porcentaje</v>
      </c>
      <c r="T30" s="259" t="e">
        <f>VLOOKUP(L30,'PLAN INDICATIVO ORIGINAL '!$C$13:$M$343,12,0)</f>
        <v>#REF!</v>
      </c>
      <c r="U30" s="259">
        <f t="shared" ref="U30:Z30" si="51">+N30*100</f>
        <v>97</v>
      </c>
      <c r="V30" s="259">
        <f t="shared" si="51"/>
        <v>97</v>
      </c>
      <c r="W30" s="259">
        <f t="shared" si="51"/>
        <v>98</v>
      </c>
      <c r="X30" s="259">
        <f t="shared" si="51"/>
        <v>98</v>
      </c>
      <c r="Y30" s="259">
        <f t="shared" si="51"/>
        <v>98</v>
      </c>
      <c r="Z30" s="259" t="e">
        <f t="shared" si="51"/>
        <v>#VALUE!</v>
      </c>
      <c r="AA30" s="254" t="str">
        <f>+'PLAN INDICATIVO ORIGINAL '!C41</f>
        <v>P183</v>
      </c>
      <c r="AB30" s="254" t="str">
        <f>+'PLAN INDICATIVO ORIGINAL '!D41</f>
        <v xml:space="preserve">Cuerpos de voluntariados creados para atender las necesidades de internos y sus familias </v>
      </c>
      <c r="AC30" s="59" t="str">
        <f>VLOOKUP(AB30,'PLAN INDICATIVO ORIGINAL '!$D$12:$F$313,3,0)</f>
        <v>DIRECCIÓN DE ATENCIÓN Y TRATAMIENTO</v>
      </c>
      <c r="AD30" s="59" t="str">
        <f>+'PLAN INDICATIVO ORIGINAL '!F40</f>
        <v>DIRECCIÓN DE ATENCIÓN Y TRATAMIENTO</v>
      </c>
      <c r="AE30" s="59" t="s">
        <v>764</v>
      </c>
      <c r="AF30" s="260">
        <f>VLOOKUP(AA30,'PLAN INDICATIVO ORIGINAL '!$C$13:$M$343,6,0)</f>
        <v>0</v>
      </c>
      <c r="AG30" s="261">
        <f>VLOOKUP(AA30,'PLAN INDICATIVO ORIGINAL '!$C$13:$M$343,7,0)</f>
        <v>0</v>
      </c>
      <c r="AH30" s="261">
        <f>VLOOKUP(AA30,'PLAN INDICATIVO ORIGINAL '!$C$13:$M$343,8,0)</f>
        <v>1</v>
      </c>
      <c r="AI30" s="261">
        <f>VLOOKUP(AA30,'PLAN INDICATIVO ORIGINAL '!$C$13:$M$343,9,0)</f>
        <v>0</v>
      </c>
      <c r="AJ30" s="261">
        <f>VLOOKUP(AA30,'PLAN INDICATIVO ORIGINAL '!$C$13:$M$343,10,0)</f>
        <v>1</v>
      </c>
      <c r="AK30" s="261" t="str">
        <f>VLOOKUP(AA30,'PLAN INDICATIVO ORIGINAL '!$C$13:$M$343,11,0)</f>
        <v>Número</v>
      </c>
      <c r="AL30" s="262" t="e">
        <f>VLOOKUP(AA30,'PLAN INDICATIVO ORIGINAL '!$C$13:$M$343,12,0)</f>
        <v>#REF!</v>
      </c>
      <c r="AM30" s="263">
        <f t="shared" ref="AM30:AR30" si="52">+AF30</f>
        <v>0</v>
      </c>
      <c r="AN30" s="263">
        <f t="shared" si="52"/>
        <v>0</v>
      </c>
      <c r="AO30" s="263">
        <f t="shared" si="52"/>
        <v>1</v>
      </c>
      <c r="AP30" s="263">
        <f t="shared" si="52"/>
        <v>0</v>
      </c>
      <c r="AQ30" s="263">
        <f t="shared" si="52"/>
        <v>1</v>
      </c>
      <c r="AR30" s="263" t="str">
        <f t="shared" si="52"/>
        <v>Número</v>
      </c>
      <c r="AS30" s="264" t="s">
        <v>765</v>
      </c>
      <c r="AV30" s="214" t="s">
        <v>104</v>
      </c>
      <c r="AW30" s="214" t="s">
        <v>31</v>
      </c>
      <c r="AX30" s="214" t="s">
        <v>764</v>
      </c>
      <c r="BI30" s="254">
        <v>183</v>
      </c>
      <c r="BJ30" s="59" t="s">
        <v>88</v>
      </c>
    </row>
    <row r="31" spans="1:62" ht="54.75" customHeight="1" x14ac:dyDescent="0.25">
      <c r="A31" s="254">
        <v>69</v>
      </c>
      <c r="B31" s="254" t="str">
        <f t="shared" si="34"/>
        <v>P69</v>
      </c>
      <c r="C31" s="127" t="s">
        <v>72</v>
      </c>
      <c r="D31" s="255" t="s">
        <v>19</v>
      </c>
      <c r="E31" s="74" t="str">
        <f>+'PLAN INDICATIVO ORIGINAL '!$D$12</f>
        <v>ATENCIÓN Y TRATAMIENTO PENITENCIARIO</v>
      </c>
      <c r="F31" s="256" t="str">
        <f>+'PLAN INDICATIVO ORIGINAL '!$D$13</f>
        <v>ATENCIÓN BASICA</v>
      </c>
      <c r="G31" s="256" t="s">
        <v>25</v>
      </c>
      <c r="H31" s="257" t="str">
        <f>+'PLAN INDICATIVO ORIGINAL '!$D$14</f>
        <v>Sostener la Atención Social a la PPL, que les otorgue condiciones dignas en la  Prisionalización.</v>
      </c>
      <c r="I31" s="256" t="s">
        <v>775</v>
      </c>
      <c r="J31" s="265" t="str">
        <f>+'PLAN INDICATIVO ORIGINAL '!$D$33</f>
        <v>ATENCIÓN PSICOSOCIAL</v>
      </c>
      <c r="K31" s="265" t="s">
        <v>767</v>
      </c>
      <c r="L31" s="142" t="s">
        <v>86</v>
      </c>
      <c r="M31" s="266" t="str">
        <f>+'PLAN INDICATIVO ORIGINAL '!$E$33</f>
        <v>Porcentaje de PPL con elementos de dotación de ingreso.</v>
      </c>
      <c r="N31" s="267">
        <f>VLOOKUP(L31,'PLAN INDICATIVO ORIGINAL '!$C$13:$M$343,6,0)</f>
        <v>0.97</v>
      </c>
      <c r="O31" s="267">
        <f>VLOOKUP(L31,'PLAN INDICATIVO ORIGINAL '!$C$13:$M$343,7,0)</f>
        <v>0.97</v>
      </c>
      <c r="P31" s="267">
        <f>VLOOKUP(L31,'PLAN INDICATIVO ORIGINAL '!$C$13:$M$343,8,0)</f>
        <v>0.98</v>
      </c>
      <c r="Q31" s="267">
        <f>VLOOKUP(L31,'PLAN INDICATIVO ORIGINAL '!$C$13:$M$343,9,0)</f>
        <v>0.98</v>
      </c>
      <c r="R31" s="267">
        <f>VLOOKUP(L31,'PLAN INDICATIVO ORIGINAL '!$C$13:$M$343,10,0)</f>
        <v>0.98</v>
      </c>
      <c r="S31" s="267" t="str">
        <f>VLOOKUP(L31,'PLAN INDICATIVO ORIGINAL '!$C$13:$M$343,11,0)</f>
        <v>Porcentaje</v>
      </c>
      <c r="T31" s="259" t="e">
        <f>VLOOKUP(L31,'PLAN INDICATIVO ORIGINAL '!$C$13:$M$343,12,0)</f>
        <v>#REF!</v>
      </c>
      <c r="U31" s="259">
        <f t="shared" ref="U31:Z31" si="53">+N31*100</f>
        <v>97</v>
      </c>
      <c r="V31" s="259">
        <f t="shared" si="53"/>
        <v>97</v>
      </c>
      <c r="W31" s="259">
        <f t="shared" si="53"/>
        <v>98</v>
      </c>
      <c r="X31" s="259">
        <f t="shared" si="53"/>
        <v>98</v>
      </c>
      <c r="Y31" s="259">
        <f t="shared" si="53"/>
        <v>98</v>
      </c>
      <c r="Z31" s="259" t="e">
        <f t="shared" si="53"/>
        <v>#VALUE!</v>
      </c>
      <c r="AA31" s="254" t="str">
        <f>+'PLAN INDICATIVO ORIGINAL '!C42</f>
        <v>P69</v>
      </c>
      <c r="AB31" s="254" t="str">
        <f>+'PLAN INDICATIVO ORIGINAL '!D42</f>
        <v>Programa validado para mejoramiento de la convivencia y disminución de los efectos de prisionalización.</v>
      </c>
      <c r="AC31" s="59" t="str">
        <f>VLOOKUP(AB31,'PLAN INDICATIVO ORIGINAL '!$D$12:$F$313,3,0)</f>
        <v>DIRECCIÓN DE ATENCIÓN Y TRATAMIENTO</v>
      </c>
      <c r="AD31" s="59" t="str">
        <f>+'PLAN INDICATIVO ORIGINAL '!F41</f>
        <v>DIRECCIÓN DE ATENCIÓN Y TRATAMIENTO</v>
      </c>
      <c r="AE31" s="59" t="s">
        <v>764</v>
      </c>
      <c r="AF31" s="260">
        <f>VLOOKUP(AA31,'PLAN INDICATIVO ORIGINAL '!$C$13:$M$343,6,0)</f>
        <v>1</v>
      </c>
      <c r="AG31" s="261">
        <f>VLOOKUP(AA31,'PLAN INDICATIVO ORIGINAL '!$C$13:$M$343,7,0)</f>
        <v>0</v>
      </c>
      <c r="AH31" s="261">
        <f>VLOOKUP(AA31,'PLAN INDICATIVO ORIGINAL '!$C$13:$M$343,8,0)</f>
        <v>0</v>
      </c>
      <c r="AI31" s="261">
        <f>VLOOKUP(AA31,'PLAN INDICATIVO ORIGINAL '!$C$13:$M$343,9,0)</f>
        <v>0</v>
      </c>
      <c r="AJ31" s="261">
        <f>VLOOKUP(AA31,'PLAN INDICATIVO ORIGINAL '!$C$13:$M$343,10,0)</f>
        <v>1</v>
      </c>
      <c r="AK31" s="261" t="str">
        <f>VLOOKUP(AA31,'PLAN INDICATIVO ORIGINAL '!$C$13:$M$343,11,0)</f>
        <v>Número</v>
      </c>
      <c r="AL31" s="262" t="e">
        <f>VLOOKUP(AA31,'PLAN INDICATIVO ORIGINAL '!$C$13:$M$343,12,0)</f>
        <v>#REF!</v>
      </c>
      <c r="AM31" s="263">
        <f t="shared" ref="AM31:AR31" si="54">+AF31</f>
        <v>1</v>
      </c>
      <c r="AN31" s="263">
        <f t="shared" si="54"/>
        <v>0</v>
      </c>
      <c r="AO31" s="263">
        <f t="shared" si="54"/>
        <v>0</v>
      </c>
      <c r="AP31" s="263">
        <f t="shared" si="54"/>
        <v>0</v>
      </c>
      <c r="AQ31" s="263">
        <f t="shared" si="54"/>
        <v>1</v>
      </c>
      <c r="AR31" s="263" t="str">
        <f t="shared" si="54"/>
        <v>Número</v>
      </c>
      <c r="AS31" s="264" t="s">
        <v>765</v>
      </c>
      <c r="AV31" s="214" t="s">
        <v>106</v>
      </c>
      <c r="AW31" s="214" t="s">
        <v>31</v>
      </c>
      <c r="AX31" s="214" t="s">
        <v>764</v>
      </c>
      <c r="BI31" s="254">
        <v>69</v>
      </c>
      <c r="BJ31" s="59" t="s">
        <v>88</v>
      </c>
    </row>
    <row r="32" spans="1:62" ht="69" customHeight="1" x14ac:dyDescent="0.25">
      <c r="A32" s="165">
        <v>96</v>
      </c>
      <c r="B32" s="254" t="str">
        <f t="shared" si="34"/>
        <v>P96</v>
      </c>
      <c r="C32" s="136" t="s">
        <v>33</v>
      </c>
      <c r="D32" s="255" t="s">
        <v>19</v>
      </c>
      <c r="E32" s="74" t="str">
        <f>+'PLAN INDICATIVO ORIGINAL '!$D$12</f>
        <v>ATENCIÓN Y TRATAMIENTO PENITENCIARIO</v>
      </c>
      <c r="F32" s="256" t="str">
        <f>+'PLAN INDICATIVO ORIGINAL '!$D$13</f>
        <v>ATENCIÓN BASICA</v>
      </c>
      <c r="G32" s="256" t="s">
        <v>25</v>
      </c>
      <c r="H32" s="257" t="str">
        <f>+'PLAN INDICATIVO ORIGINAL '!$D$14</f>
        <v>Sostener la Atención Social a la PPL, que les otorgue condiciones dignas en la  Prisionalización.</v>
      </c>
      <c r="I32" s="256" t="s">
        <v>775</v>
      </c>
      <c r="J32" s="265" t="str">
        <f>+'PLAN INDICATIVO ORIGINAL '!$D$33</f>
        <v>ATENCIÓN PSICOSOCIAL</v>
      </c>
      <c r="K32" s="265" t="s">
        <v>767</v>
      </c>
      <c r="L32" s="142"/>
      <c r="M32" s="266"/>
      <c r="N32" s="259"/>
      <c r="O32" s="259"/>
      <c r="P32" s="259"/>
      <c r="Q32" s="259"/>
      <c r="R32" s="259"/>
      <c r="S32" s="259"/>
      <c r="T32" s="259"/>
      <c r="U32" s="259"/>
      <c r="V32" s="259"/>
      <c r="W32" s="259"/>
      <c r="X32" s="259"/>
      <c r="Y32" s="259"/>
      <c r="Z32" s="259" t="s">
        <v>774</v>
      </c>
      <c r="AA32" s="115" t="str">
        <f>+'PLAN INDICATIVO ORIGINAL '!C43</f>
        <v>P96</v>
      </c>
      <c r="AB32" s="165" t="str">
        <f>+'PLAN INDICATIVO ORIGINAL '!D43</f>
        <v xml:space="preserve">Programa de promoción de la relación y la vinculación entre los internos, la familia y la sociedad  diseñado e implementado </v>
      </c>
      <c r="AC32" s="59" t="str">
        <f>VLOOKUP(AB32,'PLAN INDICATIVO ORIGINAL '!$D$12:$F$313,3,0)</f>
        <v>DIRECCIÓN DE ATENCIÓN Y TRATAMIENTO</v>
      </c>
      <c r="AD32" s="59" t="str">
        <f>+'PLAN INDICATIVO ORIGINAL '!F42</f>
        <v>DIRECCIÓN DE ATENCIÓN Y TRATAMIENTO</v>
      </c>
      <c r="AE32" s="59" t="s">
        <v>764</v>
      </c>
      <c r="AF32" s="268">
        <f>VLOOKUP(AA32,'PLAN INDICATIVO ORIGINAL '!$C$13:$M$343,6,0)</f>
        <v>0.15</v>
      </c>
      <c r="AG32" s="269">
        <f>VLOOKUP(AA32,'PLAN INDICATIVO ORIGINAL '!$C$13:$M$343,7,0)</f>
        <v>0.3</v>
      </c>
      <c r="AH32" s="269">
        <f>VLOOKUP(AA32,'PLAN INDICATIVO ORIGINAL '!$C$13:$M$343,8,0)</f>
        <v>0.65</v>
      </c>
      <c r="AI32" s="269">
        <f>VLOOKUP(AA32,'PLAN INDICATIVO ORIGINAL '!$C$13:$M$343,9,0)</f>
        <v>1</v>
      </c>
      <c r="AJ32" s="269">
        <f>VLOOKUP(AA32,'PLAN INDICATIVO ORIGINAL '!$C$13:$M$343,10,0)</f>
        <v>1</v>
      </c>
      <c r="AK32" s="269" t="str">
        <f>VLOOKUP(AA32,'PLAN INDICATIVO ORIGINAL '!$C$13:$M$343,11,0)</f>
        <v>Porcentaje</v>
      </c>
      <c r="AL32" s="262" t="e">
        <f>VLOOKUP(AA32,'PLAN INDICATIVO ORIGINAL '!$C$13:$M$343,12,0)</f>
        <v>#REF!</v>
      </c>
      <c r="AM32" s="270">
        <f t="shared" ref="AM32:AR32" si="55">+AF32*100</f>
        <v>15</v>
      </c>
      <c r="AN32" s="270">
        <f t="shared" si="55"/>
        <v>30</v>
      </c>
      <c r="AO32" s="270">
        <f t="shared" si="55"/>
        <v>65</v>
      </c>
      <c r="AP32" s="270">
        <f t="shared" si="55"/>
        <v>100</v>
      </c>
      <c r="AQ32" s="270">
        <f t="shared" si="55"/>
        <v>100</v>
      </c>
      <c r="AR32" s="270" t="e">
        <f t="shared" si="55"/>
        <v>#VALUE!</v>
      </c>
      <c r="AS32" s="264" t="s">
        <v>765</v>
      </c>
      <c r="AV32" s="214" t="s">
        <v>108</v>
      </c>
      <c r="AW32" s="214" t="s">
        <v>31</v>
      </c>
      <c r="AX32" s="214" t="s">
        <v>764</v>
      </c>
      <c r="BI32" s="165">
        <v>96</v>
      </c>
      <c r="BJ32" s="59" t="s">
        <v>88</v>
      </c>
    </row>
    <row r="33" spans="1:62" ht="54.75" customHeight="1" x14ac:dyDescent="0.25">
      <c r="A33" s="254">
        <v>29</v>
      </c>
      <c r="B33" s="254" t="str">
        <f t="shared" si="34"/>
        <v>P29</v>
      </c>
      <c r="C33" s="127" t="s">
        <v>33</v>
      </c>
      <c r="D33" s="255" t="s">
        <v>19</v>
      </c>
      <c r="E33" s="74" t="str">
        <f>+'PLAN INDICATIVO ORIGINAL '!$D$12</f>
        <v>ATENCIÓN Y TRATAMIENTO PENITENCIARIO</v>
      </c>
      <c r="F33" s="256" t="str">
        <f>+'PLAN INDICATIVO ORIGINAL '!$D$13</f>
        <v>ATENCIÓN BASICA</v>
      </c>
      <c r="G33" s="256" t="s">
        <v>25</v>
      </c>
      <c r="H33" s="257" t="str">
        <f>+'PLAN INDICATIVO ORIGINAL '!$D$14</f>
        <v>Sostener la Atención Social a la PPL, que les otorgue condiciones dignas en la  Prisionalización.</v>
      </c>
      <c r="I33" s="256" t="s">
        <v>776</v>
      </c>
      <c r="J33" s="265" t="str">
        <f>+'PLAN INDICATIVO ORIGINAL '!$D$44</f>
        <v>DESARROLLO ESPIRITUAL</v>
      </c>
      <c r="K33" s="265" t="s">
        <v>767</v>
      </c>
      <c r="L33" s="142" t="s">
        <v>111</v>
      </c>
      <c r="M33" s="266" t="str">
        <f>+'PLAN INDICATIVO ORIGINAL '!$E$44</f>
        <v>Porcentaje de población objetivo beneficiada con programas de desarrollo espiritual</v>
      </c>
      <c r="N33" s="267">
        <f>VLOOKUP(L33,'PLAN INDICATIVO ORIGINAL '!$C$13:$M$343,6,0)</f>
        <v>1</v>
      </c>
      <c r="O33" s="267">
        <f>VLOOKUP(L33,'PLAN INDICATIVO ORIGINAL '!$C$13:$M$343,7,0)</f>
        <v>1</v>
      </c>
      <c r="P33" s="267">
        <f>VLOOKUP(L33,'PLAN INDICATIVO ORIGINAL '!$C$13:$M$343,8,0)</f>
        <v>1</v>
      </c>
      <c r="Q33" s="267">
        <f>VLOOKUP(L33,'PLAN INDICATIVO ORIGINAL '!$C$13:$M$343,9,0)</f>
        <v>1</v>
      </c>
      <c r="R33" s="267">
        <f>VLOOKUP(L33,'PLAN INDICATIVO ORIGINAL '!$C$13:$M$343,10,0)</f>
        <v>1</v>
      </c>
      <c r="S33" s="267" t="str">
        <f>VLOOKUP(L33,'PLAN INDICATIVO ORIGINAL '!$C$13:$M$343,11,0)</f>
        <v>Porcentaje</v>
      </c>
      <c r="T33" s="259" t="e">
        <f>VLOOKUP(L33,'PLAN INDICATIVO ORIGINAL '!$C$13:$M$343,12,0)</f>
        <v>#REF!</v>
      </c>
      <c r="U33" s="259">
        <f t="shared" ref="U33:Z33" si="56">+N33*100</f>
        <v>100</v>
      </c>
      <c r="V33" s="259">
        <f t="shared" si="56"/>
        <v>100</v>
      </c>
      <c r="W33" s="259">
        <f t="shared" si="56"/>
        <v>100</v>
      </c>
      <c r="X33" s="259">
        <f t="shared" si="56"/>
        <v>100</v>
      </c>
      <c r="Y33" s="259">
        <f t="shared" si="56"/>
        <v>100</v>
      </c>
      <c r="Z33" s="259" t="e">
        <f t="shared" si="56"/>
        <v>#VALUE!</v>
      </c>
      <c r="AA33" s="254" t="str">
        <f>+'PLAN INDICATIVO ORIGINAL '!C45</f>
        <v>P29</v>
      </c>
      <c r="AB33" s="254" t="str">
        <f>+'PLAN INDICATIVO ORIGINAL '!D45</f>
        <v>Establecimientos beneficiados con la campaña de fortalecimiento de la "UNIÓN FAMILIAR"</v>
      </c>
      <c r="AC33" s="59" t="str">
        <f>VLOOKUP(AB33,'PLAN INDICATIVO ORIGINAL '!$D$12:$F$313,3,0)</f>
        <v>GRUPO DE APOYO ESPIRITUAL</v>
      </c>
      <c r="AD33" s="59" t="str">
        <f>VLOOKUP(AB33,'PLAN INDICATIVO ORIGINAL '!$D$12:$F$313,3,0)</f>
        <v>GRUPO DE APOYO ESPIRITUAL</v>
      </c>
      <c r="AE33" s="59" t="s">
        <v>777</v>
      </c>
      <c r="AF33" s="260">
        <f>VLOOKUP(AA33,'PLAN INDICATIVO ORIGINAL '!$C$13:$M$343,6,0)</f>
        <v>50</v>
      </c>
      <c r="AG33" s="261">
        <f>VLOOKUP(AA33,'PLAN INDICATIVO ORIGINAL '!$C$13:$M$343,7,0)</f>
        <v>50</v>
      </c>
      <c r="AH33" s="261">
        <f>VLOOKUP(AA33,'PLAN INDICATIVO ORIGINAL '!$C$13:$M$343,8,0)</f>
        <v>50</v>
      </c>
      <c r="AI33" s="261">
        <f>VLOOKUP(AA33,'PLAN INDICATIVO ORIGINAL '!$C$13:$M$343,9,0)</f>
        <v>50</v>
      </c>
      <c r="AJ33" s="261">
        <f>VLOOKUP(AA33,'PLAN INDICATIVO ORIGINAL '!$C$13:$M$343,10,0)</f>
        <v>50</v>
      </c>
      <c r="AK33" s="261" t="str">
        <f>VLOOKUP(AA33,'PLAN INDICATIVO ORIGINAL '!$C$13:$M$343,11,0)</f>
        <v>Número</v>
      </c>
      <c r="AL33" s="262" t="e">
        <f>VLOOKUP(AA33,'PLAN INDICATIVO ORIGINAL '!$C$13:$M$343,12,0)</f>
        <v>#REF!</v>
      </c>
      <c r="AM33" s="263">
        <f t="shared" ref="AM33:AR33" si="57">+AF33</f>
        <v>50</v>
      </c>
      <c r="AN33" s="263">
        <f t="shared" si="57"/>
        <v>50</v>
      </c>
      <c r="AO33" s="263">
        <f t="shared" si="57"/>
        <v>50</v>
      </c>
      <c r="AP33" s="263">
        <f t="shared" si="57"/>
        <v>50</v>
      </c>
      <c r="AQ33" s="263">
        <f t="shared" si="57"/>
        <v>50</v>
      </c>
      <c r="AR33" s="263" t="str">
        <f t="shared" si="57"/>
        <v>Número</v>
      </c>
      <c r="AS33" s="264" t="s">
        <v>765</v>
      </c>
      <c r="AV33" s="214" t="s">
        <v>115</v>
      </c>
      <c r="AW33" s="214" t="s">
        <v>114</v>
      </c>
      <c r="AX33" s="214" t="s">
        <v>777</v>
      </c>
      <c r="BI33" s="254">
        <v>29</v>
      </c>
      <c r="BJ33" s="59" t="s">
        <v>114</v>
      </c>
    </row>
    <row r="34" spans="1:62" ht="54.75" customHeight="1" x14ac:dyDescent="0.25">
      <c r="A34" s="254">
        <v>30</v>
      </c>
      <c r="B34" s="254" t="str">
        <f t="shared" si="34"/>
        <v>P30</v>
      </c>
      <c r="C34" s="127" t="s">
        <v>36</v>
      </c>
      <c r="D34" s="255" t="s">
        <v>19</v>
      </c>
      <c r="E34" s="74" t="str">
        <f>+'PLAN INDICATIVO ORIGINAL '!$D$12</f>
        <v>ATENCIÓN Y TRATAMIENTO PENITENCIARIO</v>
      </c>
      <c r="F34" s="256" t="str">
        <f>+'PLAN INDICATIVO ORIGINAL '!$D$13</f>
        <v>ATENCIÓN BASICA</v>
      </c>
      <c r="G34" s="256" t="s">
        <v>25</v>
      </c>
      <c r="H34" s="257" t="str">
        <f>+'PLAN INDICATIVO ORIGINAL '!$D$14</f>
        <v>Sostener la Atención Social a la PPL, que les otorgue condiciones dignas en la  Prisionalización.</v>
      </c>
      <c r="I34" s="256" t="s">
        <v>776</v>
      </c>
      <c r="J34" s="265" t="str">
        <f>+'PLAN INDICATIVO ORIGINAL '!$D$44</f>
        <v>DESARROLLO ESPIRITUAL</v>
      </c>
      <c r="K34" s="265" t="s">
        <v>767</v>
      </c>
      <c r="L34" s="142" t="s">
        <v>111</v>
      </c>
      <c r="M34" s="266" t="str">
        <f>+'PLAN INDICATIVO ORIGINAL '!$E$44</f>
        <v>Porcentaje de población objetivo beneficiada con programas de desarrollo espiritual</v>
      </c>
      <c r="N34" s="267">
        <f>VLOOKUP(L34,'PLAN INDICATIVO ORIGINAL '!$C$13:$M$343,6,0)</f>
        <v>1</v>
      </c>
      <c r="O34" s="267">
        <f>VLOOKUP(L34,'PLAN INDICATIVO ORIGINAL '!$C$13:$M$343,7,0)</f>
        <v>1</v>
      </c>
      <c r="P34" s="267">
        <f>VLOOKUP(L34,'PLAN INDICATIVO ORIGINAL '!$C$13:$M$343,8,0)</f>
        <v>1</v>
      </c>
      <c r="Q34" s="267">
        <f>VLOOKUP(L34,'PLAN INDICATIVO ORIGINAL '!$C$13:$M$343,9,0)</f>
        <v>1</v>
      </c>
      <c r="R34" s="267">
        <f>VLOOKUP(L34,'PLAN INDICATIVO ORIGINAL '!$C$13:$M$343,10,0)</f>
        <v>1</v>
      </c>
      <c r="S34" s="267" t="str">
        <f>VLOOKUP(L34,'PLAN INDICATIVO ORIGINAL '!$C$13:$M$343,11,0)</f>
        <v>Porcentaje</v>
      </c>
      <c r="T34" s="259" t="e">
        <f>VLOOKUP(L34,'PLAN INDICATIVO ORIGINAL '!$C$13:$M$343,12,0)</f>
        <v>#REF!</v>
      </c>
      <c r="U34" s="259">
        <f t="shared" ref="U34:Z34" si="58">+N34*100</f>
        <v>100</v>
      </c>
      <c r="V34" s="259">
        <f t="shared" si="58"/>
        <v>100</v>
      </c>
      <c r="W34" s="259">
        <f t="shared" si="58"/>
        <v>100</v>
      </c>
      <c r="X34" s="259">
        <f t="shared" si="58"/>
        <v>100</v>
      </c>
      <c r="Y34" s="259">
        <f t="shared" si="58"/>
        <v>100</v>
      </c>
      <c r="Z34" s="259" t="e">
        <f t="shared" si="58"/>
        <v>#VALUE!</v>
      </c>
      <c r="AA34" s="254" t="str">
        <f>+'PLAN INDICATIVO ORIGINAL '!C46</f>
        <v>P30</v>
      </c>
      <c r="AB34" s="254" t="str">
        <f>+'PLAN INDICATIVO ORIGINAL '!D46</f>
        <v>Establecimientos con seguimiento realizado a los sacerdotes que desarrollaran la asistencia espiritual a raves de contratación</v>
      </c>
      <c r="AC34" s="59" t="str">
        <f>VLOOKUP(AB34,'PLAN INDICATIVO ORIGINAL '!$D$12:$F$313,3,0)</f>
        <v>GRUPO DE APOYO ESPIRITUAL</v>
      </c>
      <c r="AD34" s="59" t="str">
        <f>VLOOKUP(AB34,'PLAN INDICATIVO ORIGINAL '!$D$12:$F$313,3,0)</f>
        <v>GRUPO DE APOYO ESPIRITUAL</v>
      </c>
      <c r="AE34" s="59" t="s">
        <v>777</v>
      </c>
      <c r="AF34" s="268">
        <f>VLOOKUP(AA34,'PLAN INDICATIVO ORIGINAL '!$C$13:$M$343,6,0)</f>
        <v>1</v>
      </c>
      <c r="AG34" s="269">
        <f>VLOOKUP(AA34,'PLAN INDICATIVO ORIGINAL '!$C$13:$M$343,7,0)</f>
        <v>1</v>
      </c>
      <c r="AH34" s="269">
        <f>VLOOKUP(AA34,'PLAN INDICATIVO ORIGINAL '!$C$13:$M$343,8,0)</f>
        <v>1</v>
      </c>
      <c r="AI34" s="269">
        <f>VLOOKUP(AA34,'PLAN INDICATIVO ORIGINAL '!$C$13:$M$343,9,0)</f>
        <v>1</v>
      </c>
      <c r="AJ34" s="269">
        <f>VLOOKUP(AA34,'PLAN INDICATIVO ORIGINAL '!$C$13:$M$343,10,0)</f>
        <v>1</v>
      </c>
      <c r="AK34" s="269" t="str">
        <f>VLOOKUP(AA34,'PLAN INDICATIVO ORIGINAL '!$C$13:$M$343,11,0)</f>
        <v>Porcentaje</v>
      </c>
      <c r="AL34" s="262" t="e">
        <f>VLOOKUP(AA34,'PLAN INDICATIVO ORIGINAL '!$C$13:$M$343,12,0)</f>
        <v>#REF!</v>
      </c>
      <c r="AM34" s="270">
        <f t="shared" ref="AM34:AR34" si="59">+AF34*100</f>
        <v>100</v>
      </c>
      <c r="AN34" s="270">
        <f t="shared" si="59"/>
        <v>100</v>
      </c>
      <c r="AO34" s="270">
        <f t="shared" si="59"/>
        <v>100</v>
      </c>
      <c r="AP34" s="270">
        <f t="shared" si="59"/>
        <v>100</v>
      </c>
      <c r="AQ34" s="270">
        <f t="shared" si="59"/>
        <v>100</v>
      </c>
      <c r="AR34" s="270" t="e">
        <f t="shared" si="59"/>
        <v>#VALUE!</v>
      </c>
      <c r="AS34" s="264" t="s">
        <v>765</v>
      </c>
      <c r="AV34" s="214" t="s">
        <v>117</v>
      </c>
      <c r="AW34" s="214" t="s">
        <v>114</v>
      </c>
      <c r="AX34" s="214" t="s">
        <v>777</v>
      </c>
      <c r="BI34" s="254">
        <v>30</v>
      </c>
      <c r="BJ34" s="59" t="s">
        <v>114</v>
      </c>
    </row>
    <row r="35" spans="1:62" ht="56.25" customHeight="1" x14ac:dyDescent="0.25">
      <c r="A35" s="254">
        <v>106</v>
      </c>
      <c r="B35" s="254" t="str">
        <f t="shared" si="34"/>
        <v>P106</v>
      </c>
      <c r="C35" s="121" t="s">
        <v>50</v>
      </c>
      <c r="D35" s="255" t="s">
        <v>19</v>
      </c>
      <c r="E35" s="74" t="str">
        <f>+'PLAN INDICATIVO ORIGINAL '!$D$12</f>
        <v>ATENCIÓN Y TRATAMIENTO PENITENCIARIO</v>
      </c>
      <c r="F35" s="256" t="str">
        <f>+'PLAN INDICATIVO ORIGINAL '!$D$13</f>
        <v>ATENCIÓN BASICA</v>
      </c>
      <c r="G35" s="256" t="s">
        <v>25</v>
      </c>
      <c r="H35" s="257" t="str">
        <f>+'PLAN INDICATIVO ORIGINAL '!$D$14</f>
        <v>Sostener la Atención Social a la PPL, que les otorgue condiciones dignas en la  Prisionalización.</v>
      </c>
      <c r="I35" s="256" t="s">
        <v>776</v>
      </c>
      <c r="J35" s="265" t="str">
        <f>+'PLAN INDICATIVO ORIGINAL '!$D$44</f>
        <v>DESARROLLO ESPIRITUAL</v>
      </c>
      <c r="K35" s="265" t="s">
        <v>767</v>
      </c>
      <c r="L35" s="142" t="s">
        <v>111</v>
      </c>
      <c r="M35" s="266" t="str">
        <f>+'PLAN INDICATIVO ORIGINAL '!$E$44</f>
        <v>Porcentaje de población objetivo beneficiada con programas de desarrollo espiritual</v>
      </c>
      <c r="N35" s="267">
        <f>VLOOKUP(L35,'PLAN INDICATIVO ORIGINAL '!$C$13:$M$343,6,0)</f>
        <v>1</v>
      </c>
      <c r="O35" s="267">
        <f>VLOOKUP(L35,'PLAN INDICATIVO ORIGINAL '!$C$13:$M$343,7,0)</f>
        <v>1</v>
      </c>
      <c r="P35" s="267">
        <f>VLOOKUP(L35,'PLAN INDICATIVO ORIGINAL '!$C$13:$M$343,8,0)</f>
        <v>1</v>
      </c>
      <c r="Q35" s="267">
        <f>VLOOKUP(L35,'PLAN INDICATIVO ORIGINAL '!$C$13:$M$343,9,0)</f>
        <v>1</v>
      </c>
      <c r="R35" s="267">
        <f>VLOOKUP(L35,'PLAN INDICATIVO ORIGINAL '!$C$13:$M$343,10,0)</f>
        <v>1</v>
      </c>
      <c r="S35" s="267" t="str">
        <f>VLOOKUP(L35,'PLAN INDICATIVO ORIGINAL '!$C$13:$M$343,11,0)</f>
        <v>Porcentaje</v>
      </c>
      <c r="T35" s="259" t="e">
        <f>VLOOKUP(L35,'PLAN INDICATIVO ORIGINAL '!$C$13:$M$343,12,0)</f>
        <v>#REF!</v>
      </c>
      <c r="U35" s="259">
        <f t="shared" ref="U35:Z35" si="60">+N35*100</f>
        <v>100</v>
      </c>
      <c r="V35" s="259">
        <f t="shared" si="60"/>
        <v>100</v>
      </c>
      <c r="W35" s="259">
        <f t="shared" si="60"/>
        <v>100</v>
      </c>
      <c r="X35" s="259">
        <f t="shared" si="60"/>
        <v>100</v>
      </c>
      <c r="Y35" s="259">
        <f t="shared" si="60"/>
        <v>100</v>
      </c>
      <c r="Z35" s="259" t="e">
        <f t="shared" si="60"/>
        <v>#VALUE!</v>
      </c>
      <c r="AA35" s="115" t="str">
        <f>+'PLAN INDICATIVO ORIGINAL '!C47</f>
        <v>P106</v>
      </c>
      <c r="AB35" s="254" t="str">
        <f>+'PLAN INDICATIVO ORIGINAL '!D47</f>
        <v>Programa de asistencia espiritual y religiosa desarrollado con los funcionarios del Instituto y a los internos, velando por el respeto a la libertad de cultos y el cumplimiento de la normativa vigente.</v>
      </c>
      <c r="AC35" s="59" t="str">
        <f>VLOOKUP(AB35,'PLAN INDICATIVO ORIGINAL '!$D$12:$F$313,3,0)</f>
        <v>GRUPO DE APOYO ESPIRITUAL</v>
      </c>
      <c r="AD35" s="59" t="str">
        <f>VLOOKUP(AB35,'PLAN INDICATIVO ORIGINAL '!$D$12:$F$313,3,0)</f>
        <v>GRUPO DE APOYO ESPIRITUAL</v>
      </c>
      <c r="AE35" s="59" t="s">
        <v>777</v>
      </c>
      <c r="AF35" s="260">
        <f>VLOOKUP(AA35,'PLAN INDICATIVO ORIGINAL '!$C$13:$M$343,6,0)</f>
        <v>1</v>
      </c>
      <c r="AG35" s="261">
        <f>VLOOKUP(AA35,'PLAN INDICATIVO ORIGINAL '!$C$13:$M$343,7,0)</f>
        <v>1</v>
      </c>
      <c r="AH35" s="261">
        <f>VLOOKUP(AA35,'PLAN INDICATIVO ORIGINAL '!$C$13:$M$343,8,0)</f>
        <v>1</v>
      </c>
      <c r="AI35" s="261">
        <f>VLOOKUP(AA35,'PLAN INDICATIVO ORIGINAL '!$C$13:$M$343,9,0)</f>
        <v>1</v>
      </c>
      <c r="AJ35" s="261">
        <f>VLOOKUP(AA35,'PLAN INDICATIVO ORIGINAL '!$C$13:$M$343,10,0)</f>
        <v>4</v>
      </c>
      <c r="AK35" s="261" t="str">
        <f>VLOOKUP(AA35,'PLAN INDICATIVO ORIGINAL '!$C$13:$M$343,11,0)</f>
        <v>Número</v>
      </c>
      <c r="AL35" s="262" t="e">
        <f>VLOOKUP(AA35,'PLAN INDICATIVO ORIGINAL '!$C$13:$M$343,12,0)</f>
        <v>#REF!</v>
      </c>
      <c r="AM35" s="263">
        <f t="shared" ref="AM35:AR35" si="61">+AF35</f>
        <v>1</v>
      </c>
      <c r="AN35" s="263">
        <f t="shared" si="61"/>
        <v>1</v>
      </c>
      <c r="AO35" s="263">
        <f t="shared" si="61"/>
        <v>1</v>
      </c>
      <c r="AP35" s="263">
        <f t="shared" si="61"/>
        <v>1</v>
      </c>
      <c r="AQ35" s="263">
        <f t="shared" si="61"/>
        <v>4</v>
      </c>
      <c r="AR35" s="263" t="str">
        <f t="shared" si="61"/>
        <v>Número</v>
      </c>
      <c r="AS35" s="264" t="s">
        <v>765</v>
      </c>
      <c r="AV35" s="214" t="s">
        <v>119</v>
      </c>
      <c r="AW35" s="214" t="s">
        <v>114</v>
      </c>
      <c r="AX35" s="214" t="s">
        <v>777</v>
      </c>
      <c r="BI35" s="254">
        <v>106</v>
      </c>
      <c r="BJ35" s="59" t="s">
        <v>114</v>
      </c>
    </row>
    <row r="36" spans="1:62" ht="54.75" customHeight="1" x14ac:dyDescent="0.25">
      <c r="A36" s="254">
        <v>76</v>
      </c>
      <c r="B36" s="254" t="str">
        <f t="shared" si="34"/>
        <v>P76</v>
      </c>
      <c r="C36" s="127" t="s">
        <v>53</v>
      </c>
      <c r="D36" s="255" t="s">
        <v>19</v>
      </c>
      <c r="E36" s="74" t="str">
        <f>+'PLAN INDICATIVO ORIGINAL '!$D$12</f>
        <v>ATENCIÓN Y TRATAMIENTO PENITENCIARIO</v>
      </c>
      <c r="F36" s="256" t="str">
        <f>+'PLAN INDICATIVO ORIGINAL '!$D$13</f>
        <v>ATENCIÓN BASICA</v>
      </c>
      <c r="G36" s="256" t="s">
        <v>25</v>
      </c>
      <c r="H36" s="257" t="str">
        <f>+'PLAN INDICATIVO ORIGINAL '!$D$14</f>
        <v>Sostener la Atención Social a la PPL, que les otorgue condiciones dignas en la  Prisionalización.</v>
      </c>
      <c r="I36" s="256" t="s">
        <v>776</v>
      </c>
      <c r="J36" s="265" t="str">
        <f>+'PLAN INDICATIVO ORIGINAL '!$D$44</f>
        <v>DESARROLLO ESPIRITUAL</v>
      </c>
      <c r="K36" s="265" t="s">
        <v>767</v>
      </c>
      <c r="L36" s="142" t="s">
        <v>111</v>
      </c>
      <c r="M36" s="266" t="str">
        <f>+'PLAN INDICATIVO ORIGINAL '!$E$44</f>
        <v>Porcentaje de población objetivo beneficiada con programas de desarrollo espiritual</v>
      </c>
      <c r="N36" s="267">
        <f>VLOOKUP(L36,'PLAN INDICATIVO ORIGINAL '!$C$13:$M$343,6,0)</f>
        <v>1</v>
      </c>
      <c r="O36" s="267">
        <f>VLOOKUP(L36,'PLAN INDICATIVO ORIGINAL '!$C$13:$M$343,7,0)</f>
        <v>1</v>
      </c>
      <c r="P36" s="267">
        <f>VLOOKUP(L36,'PLAN INDICATIVO ORIGINAL '!$C$13:$M$343,8,0)</f>
        <v>1</v>
      </c>
      <c r="Q36" s="267">
        <f>VLOOKUP(L36,'PLAN INDICATIVO ORIGINAL '!$C$13:$M$343,9,0)</f>
        <v>1</v>
      </c>
      <c r="R36" s="267">
        <f>VLOOKUP(L36,'PLAN INDICATIVO ORIGINAL '!$C$13:$M$343,10,0)</f>
        <v>1</v>
      </c>
      <c r="S36" s="267" t="str">
        <f>VLOOKUP(L36,'PLAN INDICATIVO ORIGINAL '!$C$13:$M$343,11,0)</f>
        <v>Porcentaje</v>
      </c>
      <c r="T36" s="259" t="e">
        <f>VLOOKUP(L36,'PLAN INDICATIVO ORIGINAL '!$C$13:$M$343,12,0)</f>
        <v>#REF!</v>
      </c>
      <c r="U36" s="259">
        <f t="shared" ref="U36:Z36" si="62">+N36*100</f>
        <v>100</v>
      </c>
      <c r="V36" s="259">
        <f t="shared" si="62"/>
        <v>100</v>
      </c>
      <c r="W36" s="259">
        <f t="shared" si="62"/>
        <v>100</v>
      </c>
      <c r="X36" s="259">
        <f t="shared" si="62"/>
        <v>100</v>
      </c>
      <c r="Y36" s="259">
        <f t="shared" si="62"/>
        <v>100</v>
      </c>
      <c r="Z36" s="259" t="e">
        <f t="shared" si="62"/>
        <v>#VALUE!</v>
      </c>
      <c r="AA36" s="254" t="str">
        <f>+'PLAN INDICATIVO ORIGINAL '!C48</f>
        <v>P76</v>
      </c>
      <c r="AB36" s="254" t="str">
        <f>+'PLAN INDICATIVO ORIGINAL '!D48</f>
        <v>Sacerdotes y coordinadores de la asistencia espiritual, capacitados en el tema de paz y reconciliación</v>
      </c>
      <c r="AC36" s="59" t="str">
        <f>VLOOKUP(AB36,'PLAN INDICATIVO ORIGINAL '!$D$12:$F$313,3,0)</f>
        <v>GRUPO DE APOYO ESPIRITUAL</v>
      </c>
      <c r="AD36" s="59" t="str">
        <f>VLOOKUP(AB36,'PLAN INDICATIVO ORIGINAL '!$D$12:$F$313,3,0)</f>
        <v>GRUPO DE APOYO ESPIRITUAL</v>
      </c>
      <c r="AE36" s="59" t="s">
        <v>777</v>
      </c>
      <c r="AF36" s="260">
        <f>VLOOKUP(AA36,'PLAN INDICATIVO ORIGINAL '!$C$13:$M$343,6,0)</f>
        <v>50</v>
      </c>
      <c r="AG36" s="261">
        <f>VLOOKUP(AA36,'PLAN INDICATIVO ORIGINAL '!$C$13:$M$343,7,0)</f>
        <v>50</v>
      </c>
      <c r="AH36" s="261">
        <f>VLOOKUP(AA36,'PLAN INDICATIVO ORIGINAL '!$C$13:$M$343,8,0)</f>
        <v>50</v>
      </c>
      <c r="AI36" s="261">
        <f>VLOOKUP(AA36,'PLAN INDICATIVO ORIGINAL '!$C$13:$M$343,9,0)</f>
        <v>50</v>
      </c>
      <c r="AJ36" s="261">
        <f>VLOOKUP(AA36,'PLAN INDICATIVO ORIGINAL '!$C$13:$M$343,10,0)</f>
        <v>50</v>
      </c>
      <c r="AK36" s="261" t="str">
        <f>VLOOKUP(AA36,'PLAN INDICATIVO ORIGINAL '!$C$13:$M$343,11,0)</f>
        <v>Número</v>
      </c>
      <c r="AL36" s="262" t="e">
        <f>VLOOKUP(AA36,'PLAN INDICATIVO ORIGINAL '!$C$13:$M$343,12,0)</f>
        <v>#REF!</v>
      </c>
      <c r="AM36" s="263">
        <f t="shared" ref="AM36:AR36" si="63">+AF36</f>
        <v>50</v>
      </c>
      <c r="AN36" s="263">
        <f t="shared" si="63"/>
        <v>50</v>
      </c>
      <c r="AO36" s="263">
        <f t="shared" si="63"/>
        <v>50</v>
      </c>
      <c r="AP36" s="263">
        <f t="shared" si="63"/>
        <v>50</v>
      </c>
      <c r="AQ36" s="263">
        <f t="shared" si="63"/>
        <v>50</v>
      </c>
      <c r="AR36" s="263" t="str">
        <f t="shared" si="63"/>
        <v>Número</v>
      </c>
      <c r="AS36" s="264" t="s">
        <v>765</v>
      </c>
      <c r="AV36" s="214" t="s">
        <v>121</v>
      </c>
      <c r="AW36" s="214" t="s">
        <v>114</v>
      </c>
      <c r="AX36" s="214" t="s">
        <v>777</v>
      </c>
      <c r="BI36" s="254">
        <v>76</v>
      </c>
      <c r="BJ36" s="59" t="s">
        <v>114</v>
      </c>
    </row>
    <row r="37" spans="1:62" ht="54.75" customHeight="1" x14ac:dyDescent="0.25">
      <c r="A37" s="254">
        <v>36</v>
      </c>
      <c r="B37" s="254" t="str">
        <f t="shared" si="34"/>
        <v>P36</v>
      </c>
      <c r="C37" s="127" t="s">
        <v>36</v>
      </c>
      <c r="D37" s="255" t="s">
        <v>19</v>
      </c>
      <c r="E37" s="74" t="str">
        <f>+'PLAN INDICATIVO ORIGINAL '!$D$12</f>
        <v>ATENCIÓN Y TRATAMIENTO PENITENCIARIO</v>
      </c>
      <c r="F37" s="256" t="str">
        <f>+'PLAN INDICATIVO ORIGINAL '!$D$13</f>
        <v>ATENCIÓN BASICA</v>
      </c>
      <c r="G37" s="256" t="s">
        <v>25</v>
      </c>
      <c r="H37" s="257" t="str">
        <f>+'PLAN INDICATIVO ORIGINAL '!$D$14</f>
        <v>Sostener la Atención Social a la PPL, que les otorgue condiciones dignas en la  Prisionalización.</v>
      </c>
      <c r="I37" s="256" t="s">
        <v>778</v>
      </c>
      <c r="J37" s="265" t="str">
        <f>+'PLAN INDICATIVO ORIGINAL '!$D$49</f>
        <v>ASISTENCIA JURIDICA</v>
      </c>
      <c r="K37" s="142" t="s">
        <v>763</v>
      </c>
      <c r="L37" s="142" t="str">
        <f>+'PLAN INDICATIVO ORIGINAL '!$C$49</f>
        <v>I5</v>
      </c>
      <c r="M37" s="280" t="str">
        <f>+'PLAN INDICATIVO ORIGINAL '!$E$49</f>
        <v>Porcentaje de demanda atendida con asistencia jurídica</v>
      </c>
      <c r="N37" s="267">
        <f>VLOOKUP(L37,'PLAN INDICATIVO ORIGINAL '!$C$13:$M$343,6,0)</f>
        <v>1</v>
      </c>
      <c r="O37" s="267">
        <f>VLOOKUP(L37,'PLAN INDICATIVO ORIGINAL '!$C$13:$M$343,7,0)</f>
        <v>1</v>
      </c>
      <c r="P37" s="267">
        <f>VLOOKUP(L37,'PLAN INDICATIVO ORIGINAL '!$C$13:$M$343,8,0)</f>
        <v>1</v>
      </c>
      <c r="Q37" s="267">
        <f>VLOOKUP(L37,'PLAN INDICATIVO ORIGINAL '!$C$13:$M$343,9,0)</f>
        <v>1</v>
      </c>
      <c r="R37" s="267">
        <f>VLOOKUP(L37,'PLAN INDICATIVO ORIGINAL '!$C$13:$M$343,10,0)</f>
        <v>1</v>
      </c>
      <c r="S37" s="267" t="str">
        <f>VLOOKUP(L37,'PLAN INDICATIVO ORIGINAL '!$C$13:$M$343,11,0)</f>
        <v>Porcentaje</v>
      </c>
      <c r="T37" s="259" t="e">
        <f>VLOOKUP(L37,'PLAN INDICATIVO ORIGINAL '!$C$13:$M$343,12,0)</f>
        <v>#REF!</v>
      </c>
      <c r="U37" s="259">
        <f>+N37</f>
        <v>1</v>
      </c>
      <c r="V37" s="259">
        <f t="shared" ref="V37:Z39" si="64">+O37*100</f>
        <v>100</v>
      </c>
      <c r="W37" s="259">
        <f t="shared" si="64"/>
        <v>100</v>
      </c>
      <c r="X37" s="259">
        <f t="shared" si="64"/>
        <v>100</v>
      </c>
      <c r="Y37" s="259">
        <f t="shared" si="64"/>
        <v>100</v>
      </c>
      <c r="Z37" s="259" t="e">
        <f t="shared" si="64"/>
        <v>#VALUE!</v>
      </c>
      <c r="AA37" s="254" t="str">
        <f>+'PLAN INDICATIVO ORIGINAL '!C50</f>
        <v>P36</v>
      </c>
      <c r="AB37" s="254" t="str">
        <f>+'PLAN INDICATIVO ORIGINAL '!D50</f>
        <v>Establecimientos y Regional Noroeste utilizando el modulo para crear solicitudes de traslado del SISIPEC</v>
      </c>
      <c r="AC37" s="59" t="str">
        <f>VLOOKUP(AB37,'PLAN INDICATIVO ORIGINAL '!$D$12:$F$313,3,0)</f>
        <v>GRUPO DE ASUNTOS PENITENCIARIOS</v>
      </c>
      <c r="AD37" s="59" t="str">
        <f>VLOOKUP(AB37,'PLAN INDICATIVO ORIGINAL '!$D$12:$F$313,3,0)</f>
        <v>GRUPO DE ASUNTOS PENITENCIARIOS</v>
      </c>
      <c r="AE37" s="59" t="s">
        <v>779</v>
      </c>
      <c r="AF37" s="260">
        <f>VLOOKUP(AA37,'PLAN INDICATIVO ORIGINAL '!$C$13:$M$343,6,0)</f>
        <v>0</v>
      </c>
      <c r="AG37" s="261">
        <f>VLOOKUP(AA37,'PLAN INDICATIVO ORIGINAL '!$C$13:$M$343,7,0)</f>
        <v>6</v>
      </c>
      <c r="AH37" s="261">
        <f>VLOOKUP(AA37,'PLAN INDICATIVO ORIGINAL '!$C$13:$M$343,8,0)</f>
        <v>0</v>
      </c>
      <c r="AI37" s="261">
        <f>VLOOKUP(AA37,'PLAN INDICATIVO ORIGINAL '!$C$13:$M$343,9,0)</f>
        <v>0</v>
      </c>
      <c r="AJ37" s="261">
        <f>VLOOKUP(AA37,'PLAN INDICATIVO ORIGINAL '!$C$13:$M$343,10,0)</f>
        <v>6</v>
      </c>
      <c r="AK37" s="261" t="str">
        <f>VLOOKUP(AA37,'PLAN INDICATIVO ORIGINAL '!$C$13:$M$343,11,0)</f>
        <v>Número</v>
      </c>
      <c r="AL37" s="262" t="e">
        <f>VLOOKUP(AA37,'PLAN INDICATIVO ORIGINAL '!$C$13:$M$343,12,0)</f>
        <v>#REF!</v>
      </c>
      <c r="AM37" s="263">
        <f t="shared" ref="AM37:AR37" si="65">+AF37</f>
        <v>0</v>
      </c>
      <c r="AN37" s="263">
        <f t="shared" si="65"/>
        <v>6</v>
      </c>
      <c r="AO37" s="263">
        <f t="shared" si="65"/>
        <v>0</v>
      </c>
      <c r="AP37" s="263">
        <f t="shared" si="65"/>
        <v>0</v>
      </c>
      <c r="AQ37" s="263">
        <f t="shared" si="65"/>
        <v>6</v>
      </c>
      <c r="AR37" s="263" t="str">
        <f t="shared" si="65"/>
        <v>Número</v>
      </c>
      <c r="AS37" s="264" t="s">
        <v>765</v>
      </c>
      <c r="AV37" s="214" t="s">
        <v>129</v>
      </c>
      <c r="AW37" s="214" t="s">
        <v>131</v>
      </c>
      <c r="AX37" s="214" t="s">
        <v>779</v>
      </c>
      <c r="BI37" s="254">
        <v>36</v>
      </c>
      <c r="BJ37" s="59" t="s">
        <v>131</v>
      </c>
    </row>
    <row r="38" spans="1:62" ht="78.75" customHeight="1" x14ac:dyDescent="0.25">
      <c r="A38" s="254">
        <v>246</v>
      </c>
      <c r="B38" s="254" t="str">
        <f t="shared" si="34"/>
        <v>P246</v>
      </c>
      <c r="C38" s="127" t="s">
        <v>36</v>
      </c>
      <c r="D38" s="255" t="s">
        <v>19</v>
      </c>
      <c r="E38" s="74" t="str">
        <f>+'PLAN INDICATIVO ORIGINAL '!$D$12</f>
        <v>ATENCIÓN Y TRATAMIENTO PENITENCIARIO</v>
      </c>
      <c r="F38" s="256" t="str">
        <f>+'PLAN INDICATIVO ORIGINAL '!$D$13</f>
        <v>ATENCIÓN BASICA</v>
      </c>
      <c r="G38" s="256" t="s">
        <v>25</v>
      </c>
      <c r="H38" s="257" t="str">
        <f>+'PLAN INDICATIVO ORIGINAL '!$D$14</f>
        <v>Sostener la Atención Social a la PPL, que les otorgue condiciones dignas en la  Prisionalización.</v>
      </c>
      <c r="I38" s="256" t="s">
        <v>778</v>
      </c>
      <c r="J38" s="265" t="str">
        <f>+'PLAN INDICATIVO ORIGINAL '!$D$49</f>
        <v>ASISTENCIA JURIDICA</v>
      </c>
      <c r="K38" s="142" t="s">
        <v>763</v>
      </c>
      <c r="L38" s="142" t="str">
        <f>+'PLAN INDICATIVO ORIGINAL '!$C$49</f>
        <v>I5</v>
      </c>
      <c r="M38" s="280" t="str">
        <f>+'PLAN INDICATIVO ORIGINAL '!$E$49</f>
        <v>Porcentaje de demanda atendida con asistencia jurídica</v>
      </c>
      <c r="N38" s="267">
        <f>VLOOKUP(L38,'PLAN INDICATIVO ORIGINAL '!$C$13:$M$343,6,0)</f>
        <v>1</v>
      </c>
      <c r="O38" s="267">
        <f>VLOOKUP(L38,'PLAN INDICATIVO ORIGINAL '!$C$13:$M$343,7,0)</f>
        <v>1</v>
      </c>
      <c r="P38" s="267">
        <f>VLOOKUP(L38,'PLAN INDICATIVO ORIGINAL '!$C$13:$M$343,8,0)</f>
        <v>1</v>
      </c>
      <c r="Q38" s="267">
        <f>VLOOKUP(L38,'PLAN INDICATIVO ORIGINAL '!$C$13:$M$343,9,0)</f>
        <v>1</v>
      </c>
      <c r="R38" s="267">
        <f>VLOOKUP(L38,'PLAN INDICATIVO ORIGINAL '!$C$13:$M$343,10,0)</f>
        <v>1</v>
      </c>
      <c r="S38" s="267" t="str">
        <f>VLOOKUP(L38,'PLAN INDICATIVO ORIGINAL '!$C$13:$M$343,11,0)</f>
        <v>Porcentaje</v>
      </c>
      <c r="T38" s="259" t="e">
        <f>VLOOKUP(L38,'PLAN INDICATIVO ORIGINAL '!$C$13:$M$343,12,0)</f>
        <v>#REF!</v>
      </c>
      <c r="U38" s="259">
        <f>+N38</f>
        <v>1</v>
      </c>
      <c r="V38" s="259">
        <f t="shared" si="64"/>
        <v>100</v>
      </c>
      <c r="W38" s="259">
        <f t="shared" si="64"/>
        <v>100</v>
      </c>
      <c r="X38" s="259">
        <f t="shared" si="64"/>
        <v>100</v>
      </c>
      <c r="Y38" s="259">
        <f t="shared" si="64"/>
        <v>100</v>
      </c>
      <c r="Z38" s="259" t="e">
        <f t="shared" si="64"/>
        <v>#VALUE!</v>
      </c>
      <c r="AA38" s="254" t="str">
        <f>+'PLAN INDICATIVO ORIGINAL '!C51</f>
        <v>P246</v>
      </c>
      <c r="AB38" s="254"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9" t="str">
        <f>VLOOKUP(AA38,'PLAN INDICATIVO ORIGINAL '!$C$12:$F$313,4,0)</f>
        <v>GRUPO DE ASUNTOS PENITENCIARIOS</v>
      </c>
      <c r="AD38" s="59" t="str">
        <f>VLOOKUP(AA38,'PLAN INDICATIVO ORIGINAL '!$C$12:$F$313,4,0)</f>
        <v>GRUPO DE ASUNTOS PENITENCIARIOS</v>
      </c>
      <c r="AE38" s="59" t="s">
        <v>779</v>
      </c>
      <c r="AF38" s="268">
        <f>VLOOKUP(AA38,'PLAN INDICATIVO ORIGINAL '!$C$13:$M$343,6,0)</f>
        <v>0</v>
      </c>
      <c r="AG38" s="269">
        <f>VLOOKUP(AA38,'PLAN INDICATIVO ORIGINAL '!$C$13:$M$343,7,0)</f>
        <v>0.9</v>
      </c>
      <c r="AH38" s="269">
        <f>VLOOKUP(AA38,'PLAN INDICATIVO ORIGINAL '!$C$13:$M$343,8,0)</f>
        <v>0</v>
      </c>
      <c r="AI38" s="269">
        <f>VLOOKUP(AA38,'PLAN INDICATIVO ORIGINAL '!$C$13:$M$343,9,0)</f>
        <v>0</v>
      </c>
      <c r="AJ38" s="269">
        <f>VLOOKUP(AA38,'PLAN INDICATIVO ORIGINAL '!$C$13:$M$343,10,0)</f>
        <v>0.9</v>
      </c>
      <c r="AK38" s="269" t="str">
        <f>VLOOKUP(AA38,'PLAN INDICATIVO ORIGINAL '!$C$13:$M$343,11,0)</f>
        <v>Porcentaje</v>
      </c>
      <c r="AL38" s="262" t="e">
        <f>VLOOKUP(AA38,'PLAN INDICATIVO ORIGINAL '!$C$13:$M$343,12,0)</f>
        <v>#REF!</v>
      </c>
      <c r="AM38" s="263">
        <f t="shared" ref="AM38:AR38" si="66">+AF38</f>
        <v>0</v>
      </c>
      <c r="AN38" s="263">
        <f t="shared" si="66"/>
        <v>0.9</v>
      </c>
      <c r="AO38" s="273">
        <f t="shared" si="66"/>
        <v>0</v>
      </c>
      <c r="AP38" s="263">
        <f t="shared" si="66"/>
        <v>0</v>
      </c>
      <c r="AQ38" s="263">
        <f t="shared" si="66"/>
        <v>0.9</v>
      </c>
      <c r="AR38" s="273" t="str">
        <f t="shared" si="66"/>
        <v>Porcentaje</v>
      </c>
      <c r="AS38" s="264" t="s">
        <v>765</v>
      </c>
      <c r="AV38" s="214" t="s">
        <v>132</v>
      </c>
      <c r="AW38" s="214" t="s">
        <v>131</v>
      </c>
      <c r="AX38" s="214" t="s">
        <v>779</v>
      </c>
      <c r="BI38" s="254">
        <v>246</v>
      </c>
      <c r="BJ38" s="59" t="s">
        <v>131</v>
      </c>
    </row>
    <row r="39" spans="1:62" ht="71.25" customHeight="1" x14ac:dyDescent="0.25">
      <c r="A39" s="254">
        <v>108</v>
      </c>
      <c r="B39" s="254" t="str">
        <f t="shared" si="34"/>
        <v>P108</v>
      </c>
      <c r="C39" s="121" t="s">
        <v>53</v>
      </c>
      <c r="D39" s="255" t="s">
        <v>19</v>
      </c>
      <c r="E39" s="74" t="str">
        <f>+'PLAN INDICATIVO ORIGINAL '!$D$12</f>
        <v>ATENCIÓN Y TRATAMIENTO PENITENCIARIO</v>
      </c>
      <c r="F39" s="256" t="str">
        <f>+'PLAN INDICATIVO ORIGINAL '!$D$13</f>
        <v>ATENCIÓN BASICA</v>
      </c>
      <c r="G39" s="256" t="s">
        <v>25</v>
      </c>
      <c r="H39" s="257" t="str">
        <f>+'PLAN INDICATIVO ORIGINAL '!$D$14</f>
        <v>Sostener la Atención Social a la PPL, que les otorgue condiciones dignas en la  Prisionalización.</v>
      </c>
      <c r="I39" s="256" t="s">
        <v>778</v>
      </c>
      <c r="J39" s="265" t="str">
        <f>+'PLAN INDICATIVO ORIGINAL '!$D$49</f>
        <v>ASISTENCIA JURIDICA</v>
      </c>
      <c r="K39" s="142" t="s">
        <v>763</v>
      </c>
      <c r="L39" s="142" t="str">
        <f>+'PLAN INDICATIVO ORIGINAL '!$C$49</f>
        <v>I5</v>
      </c>
      <c r="M39" s="280" t="str">
        <f>+'PLAN INDICATIVO ORIGINAL '!$E$49</f>
        <v>Porcentaje de demanda atendida con asistencia jurídica</v>
      </c>
      <c r="N39" s="267">
        <f>VLOOKUP(L39,'PLAN INDICATIVO ORIGINAL '!$C$13:$M$343,6,0)</f>
        <v>1</v>
      </c>
      <c r="O39" s="267">
        <f>VLOOKUP(L39,'PLAN INDICATIVO ORIGINAL '!$C$13:$M$343,7,0)</f>
        <v>1</v>
      </c>
      <c r="P39" s="267">
        <f>VLOOKUP(L39,'PLAN INDICATIVO ORIGINAL '!$C$13:$M$343,8,0)</f>
        <v>1</v>
      </c>
      <c r="Q39" s="267">
        <f>VLOOKUP(L39,'PLAN INDICATIVO ORIGINAL '!$C$13:$M$343,9,0)</f>
        <v>1</v>
      </c>
      <c r="R39" s="267">
        <f>VLOOKUP(L39,'PLAN INDICATIVO ORIGINAL '!$C$13:$M$343,10,0)</f>
        <v>1</v>
      </c>
      <c r="S39" s="267" t="str">
        <f>VLOOKUP(L39,'PLAN INDICATIVO ORIGINAL '!$C$13:$M$343,11,0)</f>
        <v>Porcentaje</v>
      </c>
      <c r="T39" s="259" t="e">
        <f>VLOOKUP(L39,'PLAN INDICATIVO ORIGINAL '!$C$13:$M$343,12,0)</f>
        <v>#REF!</v>
      </c>
      <c r="U39" s="259">
        <f>+N39</f>
        <v>1</v>
      </c>
      <c r="V39" s="259">
        <f t="shared" si="64"/>
        <v>100</v>
      </c>
      <c r="W39" s="259">
        <f t="shared" si="64"/>
        <v>100</v>
      </c>
      <c r="X39" s="259">
        <f t="shared" si="64"/>
        <v>100</v>
      </c>
      <c r="Y39" s="259">
        <f t="shared" si="64"/>
        <v>100</v>
      </c>
      <c r="Z39" s="259" t="e">
        <f t="shared" si="64"/>
        <v>#VALUE!</v>
      </c>
      <c r="AA39" s="115" t="str">
        <f>+'PLAN INDICATIVO ORIGINAL '!C52</f>
        <v>P108</v>
      </c>
      <c r="AB39" s="254" t="str">
        <f>+'PLAN INDICATIVO ORIGINAL '!D52</f>
        <v>Formato de registro de solicitudes atendidas de asistencia jurídica elaborado e implementado.</v>
      </c>
      <c r="AC39" s="59" t="str">
        <f>VLOOKUP(AB39,'PLAN INDICATIVO ORIGINAL '!$D$12:$F$313,3,0)</f>
        <v>OFICINA ASESORA JURIDICA</v>
      </c>
      <c r="AD39" s="59" t="str">
        <f>VLOOKUP(AB39,'PLAN INDICATIVO ORIGINAL '!$D$12:$F$313,3,0)</f>
        <v>OFICINA ASESORA JURIDICA</v>
      </c>
      <c r="AE39" s="59" t="s">
        <v>780</v>
      </c>
      <c r="AF39" s="260">
        <f>VLOOKUP(AA39,'PLAN INDICATIVO ORIGINAL '!$C$13:$M$343,6,0)</f>
        <v>1</v>
      </c>
      <c r="AG39" s="261">
        <f>VLOOKUP(AA39,'PLAN INDICATIVO ORIGINAL '!$C$13:$M$343,7,0)</f>
        <v>0</v>
      </c>
      <c r="AH39" s="261">
        <f>VLOOKUP(AA39,'PLAN INDICATIVO ORIGINAL '!$C$13:$M$343,8,0)</f>
        <v>0</v>
      </c>
      <c r="AI39" s="261">
        <f>VLOOKUP(AA39,'PLAN INDICATIVO ORIGINAL '!$C$13:$M$343,9,0)</f>
        <v>0</v>
      </c>
      <c r="AJ39" s="261">
        <f>VLOOKUP(AA39,'PLAN INDICATIVO ORIGINAL '!$C$13:$M$343,10,0)</f>
        <v>1</v>
      </c>
      <c r="AK39" s="261" t="str">
        <f>VLOOKUP(AA39,'PLAN INDICATIVO ORIGINAL '!$C$13:$M$343,11,0)</f>
        <v>Número</v>
      </c>
      <c r="AL39" s="262" t="e">
        <f>VLOOKUP(AA39,'PLAN INDICATIVO ORIGINAL '!$C$13:$M$343,12,0)</f>
        <v>#REF!</v>
      </c>
      <c r="AM39" s="263">
        <f t="shared" ref="AM39:AR39" si="67">+AF39</f>
        <v>1</v>
      </c>
      <c r="AN39" s="263">
        <f t="shared" si="67"/>
        <v>0</v>
      </c>
      <c r="AO39" s="263">
        <f t="shared" si="67"/>
        <v>0</v>
      </c>
      <c r="AP39" s="263">
        <f t="shared" si="67"/>
        <v>0</v>
      </c>
      <c r="AQ39" s="263">
        <f t="shared" si="67"/>
        <v>1</v>
      </c>
      <c r="AR39" s="263" t="str">
        <f t="shared" si="67"/>
        <v>Número</v>
      </c>
      <c r="AS39" s="264" t="s">
        <v>765</v>
      </c>
      <c r="AV39" s="214" t="s">
        <v>134</v>
      </c>
      <c r="AW39" s="214" t="s">
        <v>127</v>
      </c>
      <c r="AX39" s="214" t="s">
        <v>780</v>
      </c>
      <c r="BI39" s="254">
        <v>108</v>
      </c>
      <c r="BJ39" s="59" t="s">
        <v>127</v>
      </c>
    </row>
    <row r="40" spans="1:62" ht="71.25" customHeight="1" x14ac:dyDescent="0.25">
      <c r="A40" s="254">
        <v>109</v>
      </c>
      <c r="B40" s="254" t="str">
        <f t="shared" si="34"/>
        <v>P109</v>
      </c>
      <c r="C40" s="281"/>
      <c r="D40" s="255" t="s">
        <v>19</v>
      </c>
      <c r="E40" s="74" t="str">
        <f>+'PLAN INDICATIVO ORIGINAL '!$D$12</f>
        <v>ATENCIÓN Y TRATAMIENTO PENITENCIARIO</v>
      </c>
      <c r="F40" s="256" t="str">
        <f>+'PLAN INDICATIVO ORIGINAL '!$D$53</f>
        <v>ATENCIÓN Y TRATAMIENTO PENITENCIARIO</v>
      </c>
      <c r="G40" s="256" t="s">
        <v>139</v>
      </c>
      <c r="H40" s="257" t="str">
        <f>+'PLAN INDICATIVO ORIGINAL '!$D$54</f>
        <v>Brindar programas pertinentes de tratamiento penitenciario orientados a la PPL que les permita su resocialización para la vida en libertad.</v>
      </c>
      <c r="I40" s="257" t="s">
        <v>773</v>
      </c>
      <c r="J40" s="265" t="str">
        <f>+'PLAN INDICATIVO ORIGINAL '!$D$55</f>
        <v>TRATAMIENTO PENITENCIARIO</v>
      </c>
      <c r="K40" s="265" t="s">
        <v>767</v>
      </c>
      <c r="L40" s="142" t="s">
        <v>142</v>
      </c>
      <c r="M40" s="266" t="str">
        <f>+'PLAN INDICATIVO ORIGINAL '!$E$55</f>
        <v xml:space="preserve">Personas que acceden a programas de tratamiento penitenciario para su resocialización (clasificados fase de tratamiento de minima y confianza) </v>
      </c>
      <c r="N40" s="259">
        <f>VLOOKUP(L40,'PLAN INDICATIVO ORIGINAL '!$C$13:$M$343,6,0)</f>
        <v>1390</v>
      </c>
      <c r="O40" s="259">
        <f>VLOOKUP(L40,'PLAN INDICATIVO ORIGINAL '!$C$13:$M$343,7,0)</f>
        <v>1387</v>
      </c>
      <c r="P40" s="259">
        <f>VLOOKUP(L40,'PLAN INDICATIVO ORIGINAL '!$C$13:$M$343,8,0)</f>
        <v>1387</v>
      </c>
      <c r="Q40" s="259">
        <f>VLOOKUP(L40,'PLAN INDICATIVO ORIGINAL '!$C$13:$M$343,9,0)</f>
        <v>1387</v>
      </c>
      <c r="R40" s="259">
        <f>VLOOKUP(L40,'PLAN INDICATIVO ORIGINAL '!$C$13:$M$343,10,0)</f>
        <v>5551</v>
      </c>
      <c r="S40" s="259" t="str">
        <f>VLOOKUP(L40,'PLAN INDICATIVO ORIGINAL '!$C$13:$M$343,11,0)</f>
        <v>Número</v>
      </c>
      <c r="T40" s="259" t="e">
        <f>VLOOKUP(L40,'PLAN INDICATIVO ORIGINAL '!$C$13:$M$343,12,0)</f>
        <v>#REF!</v>
      </c>
      <c r="U40" s="259">
        <f>+N40</f>
        <v>1390</v>
      </c>
      <c r="V40" s="259">
        <f t="shared" ref="V40:Z41" si="68">+O40</f>
        <v>1387</v>
      </c>
      <c r="W40" s="259">
        <f t="shared" si="68"/>
        <v>1387</v>
      </c>
      <c r="X40" s="259">
        <f t="shared" si="68"/>
        <v>1387</v>
      </c>
      <c r="Y40" s="259">
        <f t="shared" si="68"/>
        <v>5551</v>
      </c>
      <c r="Z40" s="259" t="str">
        <f t="shared" si="68"/>
        <v>Número</v>
      </c>
      <c r="AA40" s="115" t="str">
        <f>+'PLAN INDICATIVO ORIGINAL '!C57</f>
        <v>P109</v>
      </c>
      <c r="AB40" s="254" t="str">
        <f>+'PLAN INDICATIVO ORIGINAL '!D57</f>
        <v xml:space="preserve">Seguimiento y retroalimentación trimestralmente a la clasificación en fase de tratamiento penitenciario de los ERON </v>
      </c>
      <c r="AC40" s="59" t="str">
        <f>VLOOKUP(AB40,'PLAN INDICATIVO ORIGINAL '!$D$12:$F$313,3,0)</f>
        <v>DIRECCIÓN DE ATENCIÓN Y TRATAMIENTO</v>
      </c>
      <c r="AD40" s="59" t="str">
        <f>+'PLAN INDICATIVO ORIGINAL '!F50</f>
        <v>GRUPO DE ASUNTOS PENITENCIARIOS</v>
      </c>
      <c r="AE40" s="59" t="s">
        <v>764</v>
      </c>
      <c r="AF40" s="260">
        <f>VLOOKUP(AA40,'PLAN INDICATIVO ORIGINAL '!$C$13:$M$343,6,0)</f>
        <v>4</v>
      </c>
      <c r="AG40" s="261">
        <f>VLOOKUP(AA40,'PLAN INDICATIVO ORIGINAL '!$C$13:$M$343,7,0)</f>
        <v>4</v>
      </c>
      <c r="AH40" s="261">
        <f>VLOOKUP(AA40,'PLAN INDICATIVO ORIGINAL '!$C$13:$M$343,8,0)</f>
        <v>4</v>
      </c>
      <c r="AI40" s="261">
        <f>VLOOKUP(AA40,'PLAN INDICATIVO ORIGINAL '!$C$13:$M$343,9,0)</f>
        <v>4</v>
      </c>
      <c r="AJ40" s="261">
        <f>VLOOKUP(AA40,'PLAN INDICATIVO ORIGINAL '!$C$13:$M$343,10,0)</f>
        <v>16</v>
      </c>
      <c r="AK40" s="261" t="str">
        <f>VLOOKUP(AA40,'PLAN INDICATIVO ORIGINAL '!$C$13:$M$343,11,0)</f>
        <v>Número</v>
      </c>
      <c r="AL40" s="262" t="e">
        <f>VLOOKUP(AA40,'PLAN INDICATIVO ORIGINAL '!$C$13:$M$343,12,0)</f>
        <v>#REF!</v>
      </c>
      <c r="AM40" s="263">
        <f t="shared" ref="AM40:AR40" si="69">+AF40</f>
        <v>4</v>
      </c>
      <c r="AN40" s="263">
        <f t="shared" si="69"/>
        <v>4</v>
      </c>
      <c r="AO40" s="263">
        <f t="shared" si="69"/>
        <v>4</v>
      </c>
      <c r="AP40" s="263">
        <f t="shared" si="69"/>
        <v>4</v>
      </c>
      <c r="AQ40" s="263">
        <f t="shared" si="69"/>
        <v>16</v>
      </c>
      <c r="AR40" s="263" t="str">
        <f t="shared" si="69"/>
        <v>Número</v>
      </c>
      <c r="AS40" s="264" t="s">
        <v>765</v>
      </c>
      <c r="AV40" s="214" t="s">
        <v>147</v>
      </c>
      <c r="AW40" s="214" t="s">
        <v>31</v>
      </c>
      <c r="AX40" s="214" t="s">
        <v>764</v>
      </c>
      <c r="BI40" s="254">
        <v>109</v>
      </c>
      <c r="BJ40" s="59" t="s">
        <v>145</v>
      </c>
    </row>
    <row r="41" spans="1:62" ht="71.25" customHeight="1" x14ac:dyDescent="0.25">
      <c r="A41" s="254">
        <v>33</v>
      </c>
      <c r="B41" s="254" t="str">
        <f t="shared" si="34"/>
        <v>P33</v>
      </c>
      <c r="C41" s="281"/>
      <c r="D41" s="255" t="s">
        <v>19</v>
      </c>
      <c r="E41" s="74" t="str">
        <f>+'PLAN INDICATIVO ORIGINAL '!$D$12</f>
        <v>ATENCIÓN Y TRATAMIENTO PENITENCIARIO</v>
      </c>
      <c r="F41" s="256" t="str">
        <f>+'PLAN INDICATIVO ORIGINAL '!$D$53</f>
        <v>ATENCIÓN Y TRATAMIENTO PENITENCIARIO</v>
      </c>
      <c r="G41" s="256" t="s">
        <v>139</v>
      </c>
      <c r="H41" s="257" t="str">
        <f>+'PLAN INDICATIVO ORIGINAL '!$D$54</f>
        <v>Brindar programas pertinentes de tratamiento penitenciario orientados a la PPL que les permita su resocialización para la vida en libertad.</v>
      </c>
      <c r="I41" s="257" t="s">
        <v>773</v>
      </c>
      <c r="J41" s="265" t="str">
        <f>+'PLAN INDICATIVO ORIGINAL '!$D$55</f>
        <v>TRATAMIENTO PENITENCIARIO</v>
      </c>
      <c r="K41" s="265" t="s">
        <v>767</v>
      </c>
      <c r="L41" s="142" t="s">
        <v>142</v>
      </c>
      <c r="M41" s="266" t="str">
        <f>+'PLAN INDICATIVO ORIGINAL '!$E$55</f>
        <v xml:space="preserve">Personas que acceden a programas de tratamiento penitenciario para su resocialización (clasificados fase de tratamiento de minima y confianza) </v>
      </c>
      <c r="N41" s="259">
        <f>VLOOKUP(L41,'PLAN INDICATIVO ORIGINAL '!$C$13:$M$343,6,0)</f>
        <v>1390</v>
      </c>
      <c r="O41" s="259">
        <f>VLOOKUP(L41,'PLAN INDICATIVO ORIGINAL '!$C$13:$M$343,7,0)</f>
        <v>1387</v>
      </c>
      <c r="P41" s="259">
        <f>VLOOKUP(L41,'PLAN INDICATIVO ORIGINAL '!$C$13:$M$343,8,0)</f>
        <v>1387</v>
      </c>
      <c r="Q41" s="259">
        <f>VLOOKUP(L41,'PLAN INDICATIVO ORIGINAL '!$C$13:$M$343,9,0)</f>
        <v>1387</v>
      </c>
      <c r="R41" s="259">
        <f>VLOOKUP(L41,'PLAN INDICATIVO ORIGINAL '!$C$13:$M$343,10,0)</f>
        <v>5551</v>
      </c>
      <c r="S41" s="259" t="str">
        <f>VLOOKUP(L41,'PLAN INDICATIVO ORIGINAL '!$C$13:$M$343,11,0)</f>
        <v>Número</v>
      </c>
      <c r="T41" s="259" t="e">
        <f>VLOOKUP(L41,'PLAN INDICATIVO ORIGINAL '!$C$13:$M$343,12,0)</f>
        <v>#REF!</v>
      </c>
      <c r="U41" s="259">
        <f>+N41</f>
        <v>1390</v>
      </c>
      <c r="V41" s="259">
        <f t="shared" si="68"/>
        <v>1387</v>
      </c>
      <c r="W41" s="259">
        <f t="shared" si="68"/>
        <v>1387</v>
      </c>
      <c r="X41" s="259">
        <f t="shared" si="68"/>
        <v>1387</v>
      </c>
      <c r="Y41" s="259">
        <f t="shared" si="68"/>
        <v>5551</v>
      </c>
      <c r="Z41" s="259" t="str">
        <f t="shared" si="68"/>
        <v>Número</v>
      </c>
      <c r="AA41" s="254" t="str">
        <f>+'PLAN INDICATIVO ORIGINAL '!C58</f>
        <v>P33</v>
      </c>
      <c r="AB41" s="254" t="str">
        <f>+'PLAN INDICATIVO ORIGINAL '!D58</f>
        <v>Establecimientos de reclusión del orden nacional cubiertos con programas psicosociales de Tratamiento Penitenciario implementado a los internos clasificados en fase de tratamiento</v>
      </c>
      <c r="AC41" s="59" t="str">
        <f>VLOOKUP(AB41,'PLAN INDICATIVO ORIGINAL '!$D$12:$F$313,3,0)</f>
        <v>DIRECCIÓN DE ATENCIÓN Y TRATAMIENTO</v>
      </c>
      <c r="AD41" s="59" t="str">
        <f>+'PLAN INDICATIVO ORIGINAL '!F51</f>
        <v>GRUPO DE ASUNTOS PENITENCIARIOS</v>
      </c>
      <c r="AE41" s="59" t="s">
        <v>764</v>
      </c>
      <c r="AF41" s="260">
        <f>VLOOKUP(AA41,'PLAN INDICATIVO ORIGINAL '!$C$13:$M$343,6,0)</f>
        <v>60</v>
      </c>
      <c r="AG41" s="261">
        <f>VLOOKUP(AA41,'PLAN INDICATIVO ORIGINAL '!$C$13:$M$343,7,0)</f>
        <v>25</v>
      </c>
      <c r="AH41" s="261">
        <f>VLOOKUP(AA41,'PLAN INDICATIVO ORIGINAL '!$C$13:$M$343,8,0)</f>
        <v>25</v>
      </c>
      <c r="AI41" s="261">
        <f>VLOOKUP(AA41,'PLAN INDICATIVO ORIGINAL '!$C$13:$M$343,9,0)</f>
        <v>27</v>
      </c>
      <c r="AJ41" s="261">
        <f>VLOOKUP(AA41,'PLAN INDICATIVO ORIGINAL '!$C$13:$M$343,10,0)</f>
        <v>137</v>
      </c>
      <c r="AK41" s="261" t="str">
        <f>VLOOKUP(AA41,'PLAN INDICATIVO ORIGINAL '!$C$13:$M$343,11,0)</f>
        <v>Número</v>
      </c>
      <c r="AL41" s="262" t="e">
        <f>VLOOKUP(AA41,'PLAN INDICATIVO ORIGINAL '!$C$13:$M$343,12,0)</f>
        <v>#REF!</v>
      </c>
      <c r="AM41" s="263">
        <f t="shared" ref="AM41:AR41" si="70">+AF41</f>
        <v>60</v>
      </c>
      <c r="AN41" s="263">
        <f t="shared" si="70"/>
        <v>25</v>
      </c>
      <c r="AO41" s="263">
        <f t="shared" si="70"/>
        <v>25</v>
      </c>
      <c r="AP41" s="263">
        <f t="shared" si="70"/>
        <v>27</v>
      </c>
      <c r="AQ41" s="263">
        <f t="shared" si="70"/>
        <v>137</v>
      </c>
      <c r="AR41" s="263" t="str">
        <f t="shared" si="70"/>
        <v>Número</v>
      </c>
      <c r="AS41" s="264" t="s">
        <v>765</v>
      </c>
      <c r="AV41" s="214" t="s">
        <v>149</v>
      </c>
      <c r="AW41" s="214" t="s">
        <v>31</v>
      </c>
      <c r="AX41" s="214" t="s">
        <v>764</v>
      </c>
      <c r="BI41" s="254">
        <v>33</v>
      </c>
      <c r="BJ41" s="59" t="s">
        <v>145</v>
      </c>
    </row>
    <row r="42" spans="1:62" ht="71.25" customHeight="1" x14ac:dyDescent="0.25">
      <c r="A42" s="254">
        <v>110</v>
      </c>
      <c r="B42" s="254" t="str">
        <f t="shared" si="34"/>
        <v>P110</v>
      </c>
      <c r="C42" s="281"/>
      <c r="D42" s="255" t="s">
        <v>19</v>
      </c>
      <c r="E42" s="74" t="str">
        <f>+'PLAN INDICATIVO ORIGINAL '!$D$12</f>
        <v>ATENCIÓN Y TRATAMIENTO PENITENCIARIO</v>
      </c>
      <c r="F42" s="256" t="str">
        <f>+'PLAN INDICATIVO ORIGINAL '!$D$53</f>
        <v>ATENCIÓN Y TRATAMIENTO PENITENCIARIO</v>
      </c>
      <c r="G42" s="256" t="s">
        <v>139</v>
      </c>
      <c r="H42" s="257" t="str">
        <f>+'PLAN INDICATIVO ORIGINAL '!$D$54</f>
        <v>Brindar programas pertinentes de tratamiento penitenciario orientados a la PPL que les permita su resocialización para la vida en libertad.</v>
      </c>
      <c r="I42" s="257" t="s">
        <v>773</v>
      </c>
      <c r="J42" s="265" t="str">
        <f>+'PLAN INDICATIVO ORIGINAL '!$D$55</f>
        <v>TRATAMIENTO PENITENCIARIO</v>
      </c>
      <c r="K42" s="265" t="s">
        <v>767</v>
      </c>
      <c r="L42" s="142" t="str">
        <f>+'PLAN INDICATIVO ORIGINAL '!C56</f>
        <v>I42</v>
      </c>
      <c r="M42" s="266" t="str">
        <f>+'PLAN INDICATIVO ORIGINAL '!D59</f>
        <v>Seguimiento y retroalimentación trimestral a la asignación a programas  ocupacionales de trabajo, estudio y enseñanza a las Regionales y ERON.</v>
      </c>
      <c r="N42" s="267">
        <f>VLOOKUP(L42,'PLAN INDICATIVO ORIGINAL '!$C$13:$M$343,6,0)</f>
        <v>0.8</v>
      </c>
      <c r="O42" s="267">
        <f>VLOOKUP(L42,'PLAN INDICATIVO ORIGINAL '!$C$13:$M$343,7,0)</f>
        <v>0.83</v>
      </c>
      <c r="P42" s="267">
        <f>VLOOKUP(L42,'PLAN INDICATIVO ORIGINAL '!$C$13:$M$343,8,0)</f>
        <v>0.86</v>
      </c>
      <c r="Q42" s="267">
        <f>VLOOKUP(L42,'PLAN INDICATIVO ORIGINAL '!$C$13:$M$343,9,0)</f>
        <v>0.89</v>
      </c>
      <c r="R42" s="267">
        <f>VLOOKUP(L42,'PLAN INDICATIVO ORIGINAL '!$C$13:$M$343,10,0)</f>
        <v>0.89</v>
      </c>
      <c r="S42" s="267" t="str">
        <f>VLOOKUP(L42,'PLAN INDICATIVO ORIGINAL '!$C$13:$M$343,11,0)</f>
        <v>Porcentaje</v>
      </c>
      <c r="T42" s="259" t="e">
        <f>VLOOKUP(L42,'PLAN INDICATIVO ORIGINAL '!$C$13:$M$343,12,0)</f>
        <v>#REF!</v>
      </c>
      <c r="U42" s="259">
        <f t="shared" ref="U42:Z42" si="71">+N42*100</f>
        <v>80</v>
      </c>
      <c r="V42" s="259">
        <f t="shared" si="71"/>
        <v>83</v>
      </c>
      <c r="W42" s="259">
        <f t="shared" si="71"/>
        <v>86</v>
      </c>
      <c r="X42" s="259">
        <f t="shared" si="71"/>
        <v>89</v>
      </c>
      <c r="Y42" s="259">
        <f t="shared" si="71"/>
        <v>89</v>
      </c>
      <c r="Z42" s="259" t="e">
        <f t="shared" si="71"/>
        <v>#VALUE!</v>
      </c>
      <c r="AA42" s="115" t="str">
        <f>+'PLAN INDICATIVO ORIGINAL '!C59</f>
        <v>P110</v>
      </c>
      <c r="AB42" s="254" t="str">
        <f>+'PLAN INDICATIVO ORIGINAL '!D59</f>
        <v>Seguimiento y retroalimentación trimestral a la asignación a programas  ocupacionales de trabajo, estudio y enseñanza a las Regionales y ERON.</v>
      </c>
      <c r="AC42" s="59" t="str">
        <f>VLOOKUP(AB42,'PLAN INDICATIVO ORIGINAL '!$D$12:$F$313,3,0)</f>
        <v>DIRECCIÓN DE ATENCIÓN Y TRATAMIENTO</v>
      </c>
      <c r="AD42" s="59" t="str">
        <f>+'PLAN INDICATIVO ORIGINAL '!F52</f>
        <v>OFICINA ASESORA JURIDICA</v>
      </c>
      <c r="AE42" s="59" t="s">
        <v>764</v>
      </c>
      <c r="AF42" s="260">
        <f>VLOOKUP(AA42,'PLAN INDICATIVO ORIGINAL '!$C$13:$M$343,6,0)</f>
        <v>4</v>
      </c>
      <c r="AG42" s="261">
        <f>VLOOKUP(AA42,'PLAN INDICATIVO ORIGINAL '!$C$13:$M$343,7,0)</f>
        <v>4</v>
      </c>
      <c r="AH42" s="261">
        <f>VLOOKUP(AA42,'PLAN INDICATIVO ORIGINAL '!$C$13:$M$343,8,0)</f>
        <v>4</v>
      </c>
      <c r="AI42" s="261">
        <f>VLOOKUP(AA42,'PLAN INDICATIVO ORIGINAL '!$C$13:$M$343,9,0)</f>
        <v>4</v>
      </c>
      <c r="AJ42" s="261">
        <f>VLOOKUP(AA42,'PLAN INDICATIVO ORIGINAL '!$C$13:$M$343,10,0)</f>
        <v>16</v>
      </c>
      <c r="AK42" s="261" t="str">
        <f>VLOOKUP(AA42,'PLAN INDICATIVO ORIGINAL '!$C$13:$M$343,11,0)</f>
        <v>Número</v>
      </c>
      <c r="AL42" s="262" t="e">
        <f>VLOOKUP(AA42,'PLAN INDICATIVO ORIGINAL '!$C$13:$M$343,12,0)</f>
        <v>#REF!</v>
      </c>
      <c r="AM42" s="263">
        <f t="shared" ref="AM42:AR42" si="72">+AF42</f>
        <v>4</v>
      </c>
      <c r="AN42" s="263">
        <f t="shared" si="72"/>
        <v>4</v>
      </c>
      <c r="AO42" s="263">
        <f t="shared" si="72"/>
        <v>4</v>
      </c>
      <c r="AP42" s="263">
        <f t="shared" si="72"/>
        <v>4</v>
      </c>
      <c r="AQ42" s="263">
        <f t="shared" si="72"/>
        <v>16</v>
      </c>
      <c r="AR42" s="263" t="str">
        <f t="shared" si="72"/>
        <v>Número</v>
      </c>
      <c r="AS42" s="264" t="s">
        <v>765</v>
      </c>
      <c r="AV42" s="214" t="s">
        <v>151</v>
      </c>
      <c r="AW42" s="214" t="s">
        <v>31</v>
      </c>
      <c r="AX42" s="214" t="s">
        <v>764</v>
      </c>
      <c r="BI42" s="254">
        <v>110</v>
      </c>
      <c r="BJ42" s="59" t="s">
        <v>145</v>
      </c>
    </row>
    <row r="43" spans="1:62" ht="84.75" customHeight="1" x14ac:dyDescent="0.25">
      <c r="A43" s="165">
        <v>184</v>
      </c>
      <c r="B43" s="254" t="str">
        <f t="shared" si="34"/>
        <v>P184</v>
      </c>
      <c r="C43" s="282"/>
      <c r="D43" s="255" t="s">
        <v>19</v>
      </c>
      <c r="E43" s="74" t="str">
        <f>+'PLAN INDICATIVO ORIGINAL '!$D$12</f>
        <v>ATENCIÓN Y TRATAMIENTO PENITENCIARIO</v>
      </c>
      <c r="F43" s="256" t="str">
        <f>+'PLAN INDICATIVO ORIGINAL '!$D$53</f>
        <v>ATENCIÓN Y TRATAMIENTO PENITENCIARIO</v>
      </c>
      <c r="G43" s="256" t="s">
        <v>139</v>
      </c>
      <c r="H43" s="257" t="str">
        <f>+'PLAN INDICATIVO ORIGINAL '!$D$54</f>
        <v>Brindar programas pertinentes de tratamiento penitenciario orientados a la PPL que les permita su resocialización para la vida en libertad.</v>
      </c>
      <c r="I43" s="257" t="s">
        <v>781</v>
      </c>
      <c r="J43" s="265" t="str">
        <f>+'PLAN INDICATIVO ORIGINAL '!$D$62</f>
        <v>EDUCACIÓN, DEPORTE, RECREACIÓN Y CULTURA</v>
      </c>
      <c r="K43" s="265" t="s">
        <v>767</v>
      </c>
      <c r="L43" s="142" t="s">
        <v>158</v>
      </c>
      <c r="M43" s="266" t="str">
        <f>+'PLAN INDICATIVO ORIGINAL '!$E$62</f>
        <v>Cobertura en el programa de educación</v>
      </c>
      <c r="N43" s="267">
        <f>VLOOKUP(L43,'PLAN INDICATIVO ORIGINAL '!$C$13:$M$343,6,0)</f>
        <v>0.32</v>
      </c>
      <c r="O43" s="267">
        <f>VLOOKUP(L43,'PLAN INDICATIVO ORIGINAL '!$C$13:$M$343,7,0)</f>
        <v>0.36</v>
      </c>
      <c r="P43" s="267">
        <f>VLOOKUP(L43,'PLAN INDICATIVO ORIGINAL '!$C$13:$M$343,8,0)</f>
        <v>0.4</v>
      </c>
      <c r="Q43" s="267">
        <f>VLOOKUP(L43,'PLAN INDICATIVO ORIGINAL '!$C$13:$M$343,9,0)</f>
        <v>0.45</v>
      </c>
      <c r="R43" s="267">
        <f>VLOOKUP(L43,'PLAN INDICATIVO ORIGINAL '!$C$13:$M$343,10,0)</f>
        <v>0.45</v>
      </c>
      <c r="S43" s="267" t="str">
        <f>VLOOKUP(L43,'PLAN INDICATIVO ORIGINAL '!$C$13:$M$343,11,0)</f>
        <v>Porcentaje</v>
      </c>
      <c r="T43" s="259" t="e">
        <f>VLOOKUP(L43,'PLAN INDICATIVO ORIGINAL '!$C$13:$M$343,12,0)</f>
        <v>#REF!</v>
      </c>
      <c r="U43" s="259">
        <f t="shared" ref="U43:Z43" si="73">+N43*100</f>
        <v>32</v>
      </c>
      <c r="V43" s="259">
        <f t="shared" si="73"/>
        <v>36</v>
      </c>
      <c r="W43" s="259">
        <f t="shared" si="73"/>
        <v>40</v>
      </c>
      <c r="X43" s="259">
        <f t="shared" si="73"/>
        <v>45</v>
      </c>
      <c r="Y43" s="259">
        <f t="shared" si="73"/>
        <v>45</v>
      </c>
      <c r="Z43" s="259" t="e">
        <f t="shared" si="73"/>
        <v>#VALUE!</v>
      </c>
      <c r="AA43" s="165" t="str">
        <f>+'PLAN INDICATIVO ORIGINAL '!C64</f>
        <v>P184</v>
      </c>
      <c r="AB43" s="165" t="str">
        <f>+'PLAN INDICATIVO ORIGINAL '!D64</f>
        <v>Modelo educativo institucional del Instituto Penitenciario y Carcelario actualizado</v>
      </c>
      <c r="AC43" s="59" t="str">
        <f>VLOOKUP(AB43,'PLAN INDICATIVO ORIGINAL '!$D$12:$F$313,3,0)</f>
        <v>DIRECCIÓN DE ATENCIÓN Y TRATAMIENTO</v>
      </c>
      <c r="AD43" s="59" t="str">
        <f>+'PLAN INDICATIVO ORIGINAL '!F53</f>
        <v>DIRECCIÓN DE ATENCIÓN Y TRATAMIENTO</v>
      </c>
      <c r="AE43" s="59" t="s">
        <v>764</v>
      </c>
      <c r="AF43" s="268">
        <f>VLOOKUP(AA43,'PLAN INDICATIVO ORIGINAL '!$C$13:$M$343,6,0)</f>
        <v>0</v>
      </c>
      <c r="AG43" s="269">
        <f>VLOOKUP(AA43,'PLAN INDICATIVO ORIGINAL '!$C$13:$M$343,7,0)</f>
        <v>0.1</v>
      </c>
      <c r="AH43" s="269">
        <f>VLOOKUP(AA43,'PLAN INDICATIVO ORIGINAL '!$C$13:$M$343,8,0)</f>
        <v>0.3</v>
      </c>
      <c r="AI43" s="269">
        <f>VLOOKUP(AA43,'PLAN INDICATIVO ORIGINAL '!$C$13:$M$343,9,0)</f>
        <v>0.3</v>
      </c>
      <c r="AJ43" s="269">
        <f>VLOOKUP(AA43,'PLAN INDICATIVO ORIGINAL '!$C$13:$M$343,10,0)</f>
        <v>0.7</v>
      </c>
      <c r="AK43" s="269" t="str">
        <f>VLOOKUP(AA43,'PLAN INDICATIVO ORIGINAL '!$C$13:$M$343,11,0)</f>
        <v>Porcentaje</v>
      </c>
      <c r="AL43" s="262" t="e">
        <f>VLOOKUP(AA43,'PLAN INDICATIVO ORIGINAL '!$C$13:$M$343,12,0)</f>
        <v>#REF!</v>
      </c>
      <c r="AM43" s="270">
        <f t="shared" ref="AM43:AR43" si="74">+AF43*100</f>
        <v>0</v>
      </c>
      <c r="AN43" s="270">
        <f t="shared" si="74"/>
        <v>10</v>
      </c>
      <c r="AO43" s="270">
        <f t="shared" si="74"/>
        <v>30</v>
      </c>
      <c r="AP43" s="270">
        <f t="shared" si="74"/>
        <v>30</v>
      </c>
      <c r="AQ43" s="270">
        <f t="shared" si="74"/>
        <v>70</v>
      </c>
      <c r="AR43" s="270" t="e">
        <f t="shared" si="74"/>
        <v>#VALUE!</v>
      </c>
      <c r="AS43" s="264" t="s">
        <v>765</v>
      </c>
      <c r="AV43" s="214" t="s">
        <v>164</v>
      </c>
      <c r="AW43" s="214" t="s">
        <v>31</v>
      </c>
      <c r="AX43" s="214" t="s">
        <v>764</v>
      </c>
      <c r="BI43" s="165">
        <v>184</v>
      </c>
      <c r="BJ43" s="59" t="s">
        <v>161</v>
      </c>
    </row>
    <row r="44" spans="1:62" ht="60.75" customHeight="1" x14ac:dyDescent="0.25">
      <c r="A44" s="165">
        <v>111</v>
      </c>
      <c r="B44" s="254" t="str">
        <f t="shared" si="34"/>
        <v>P111</v>
      </c>
      <c r="C44" s="136" t="s">
        <v>33</v>
      </c>
      <c r="D44" s="255" t="s">
        <v>19</v>
      </c>
      <c r="E44" s="74" t="str">
        <f>+'PLAN INDICATIVO ORIGINAL '!$D$12</f>
        <v>ATENCIÓN Y TRATAMIENTO PENITENCIARIO</v>
      </c>
      <c r="F44" s="256" t="str">
        <f>+'PLAN INDICATIVO ORIGINAL '!$D$53</f>
        <v>ATENCIÓN Y TRATAMIENTO PENITENCIARIO</v>
      </c>
      <c r="G44" s="256" t="s">
        <v>139</v>
      </c>
      <c r="H44" s="257" t="str">
        <f>+'PLAN INDICATIVO ORIGINAL '!$D$54</f>
        <v>Brindar programas pertinentes de tratamiento penitenciario orientados a la PPL que les permita su resocialización para la vida en libertad.</v>
      </c>
      <c r="I44" s="257" t="s">
        <v>781</v>
      </c>
      <c r="J44" s="265" t="str">
        <f>+'PLAN INDICATIVO ORIGINAL '!$D$62</f>
        <v>EDUCACIÓN, DEPORTE, RECREACIÓN Y CULTURA</v>
      </c>
      <c r="K44" s="265" t="s">
        <v>767</v>
      </c>
      <c r="L44" s="142" t="s">
        <v>158</v>
      </c>
      <c r="M44" s="266" t="str">
        <f>+'PLAN INDICATIVO ORIGINAL '!$E$62</f>
        <v>Cobertura en el programa de educación</v>
      </c>
      <c r="N44" s="267">
        <f>VLOOKUP(L44,'PLAN INDICATIVO ORIGINAL '!$C$13:$M$343,6,0)</f>
        <v>0.32</v>
      </c>
      <c r="O44" s="267">
        <f>VLOOKUP(L44,'PLAN INDICATIVO ORIGINAL '!$C$13:$M$343,7,0)</f>
        <v>0.36</v>
      </c>
      <c r="P44" s="267">
        <f>VLOOKUP(L44,'PLAN INDICATIVO ORIGINAL '!$C$13:$M$343,8,0)</f>
        <v>0.4</v>
      </c>
      <c r="Q44" s="267">
        <f>VLOOKUP(L44,'PLAN INDICATIVO ORIGINAL '!$C$13:$M$343,9,0)</f>
        <v>0.45</v>
      </c>
      <c r="R44" s="267">
        <f>VLOOKUP(L44,'PLAN INDICATIVO ORIGINAL '!$C$13:$M$343,10,0)</f>
        <v>0.45</v>
      </c>
      <c r="S44" s="267" t="str">
        <f>VLOOKUP(L44,'PLAN INDICATIVO ORIGINAL '!$C$13:$M$343,11,0)</f>
        <v>Porcentaje</v>
      </c>
      <c r="T44" s="259" t="e">
        <f>VLOOKUP(L44,'PLAN INDICATIVO ORIGINAL '!$C$13:$M$343,12,0)</f>
        <v>#REF!</v>
      </c>
      <c r="U44" s="259">
        <f t="shared" ref="U44:Z44" si="75">+N44*100</f>
        <v>32</v>
      </c>
      <c r="V44" s="259">
        <f t="shared" si="75"/>
        <v>36</v>
      </c>
      <c r="W44" s="259">
        <f t="shared" si="75"/>
        <v>40</v>
      </c>
      <c r="X44" s="259">
        <f t="shared" si="75"/>
        <v>45</v>
      </c>
      <c r="Y44" s="259">
        <f t="shared" si="75"/>
        <v>45</v>
      </c>
      <c r="Z44" s="259" t="e">
        <f t="shared" si="75"/>
        <v>#VALUE!</v>
      </c>
      <c r="AA44" s="115" t="str">
        <f>+'PLAN INDICATIVO ORIGINAL '!C65</f>
        <v>P111</v>
      </c>
      <c r="AB44" s="254" t="str">
        <f>+'PLAN INDICATIVO ORIGINAL '!D65</f>
        <v>Fortalecer la ruta de coordinación entre el SENA y el INPEC para llevar a cabo la atención a la Población Privada de la Libertad, en el marco de la aprobación de un Convenio Interinstitucional entre las dos entidades.</v>
      </c>
      <c r="AC44" s="59" t="str">
        <f>VLOOKUP(AB44,'PLAN INDICATIVO ORIGINAL '!$D$12:$F$313,3,0)</f>
        <v>DIRECCIÓN DE ATENCIÓN Y TRATAMIENTO</v>
      </c>
      <c r="AD44" s="59" t="str">
        <f>+'PLAN INDICATIVO ORIGINAL '!F54</f>
        <v>DIRECCIÓN DE ATENCIÓN Y TRATAMIENTO</v>
      </c>
      <c r="AE44" s="59" t="s">
        <v>764</v>
      </c>
      <c r="AF44" s="260">
        <f>VLOOKUP(AA44,'PLAN INDICATIVO ORIGINAL '!$C$13:$M$343,6,0)</f>
        <v>1</v>
      </c>
      <c r="AG44" s="261">
        <f>VLOOKUP(AA44,'PLAN INDICATIVO ORIGINAL '!$C$13:$M$343,7,0)</f>
        <v>0</v>
      </c>
      <c r="AH44" s="261">
        <f>VLOOKUP(AA44,'PLAN INDICATIVO ORIGINAL '!$C$13:$M$343,8,0)</f>
        <v>0</v>
      </c>
      <c r="AI44" s="261">
        <f>VLOOKUP(AA44,'PLAN INDICATIVO ORIGINAL '!$C$13:$M$343,9,0)</f>
        <v>0</v>
      </c>
      <c r="AJ44" s="261">
        <f>VLOOKUP(AA44,'PLAN INDICATIVO ORIGINAL '!$C$13:$M$343,10,0)</f>
        <v>1</v>
      </c>
      <c r="AK44" s="261" t="str">
        <f>VLOOKUP(AA44,'PLAN INDICATIVO ORIGINAL '!$C$13:$M$343,11,0)</f>
        <v>Número</v>
      </c>
      <c r="AL44" s="262" t="e">
        <f>VLOOKUP(AA44,'PLAN INDICATIVO ORIGINAL '!$C$13:$M$343,12,0)</f>
        <v>#REF!</v>
      </c>
      <c r="AM44" s="263">
        <f t="shared" ref="AM44:AR44" si="76">+AF44</f>
        <v>1</v>
      </c>
      <c r="AN44" s="263">
        <f t="shared" si="76"/>
        <v>0</v>
      </c>
      <c r="AO44" s="263">
        <f t="shared" si="76"/>
        <v>0</v>
      </c>
      <c r="AP44" s="263">
        <f t="shared" si="76"/>
        <v>0</v>
      </c>
      <c r="AQ44" s="263">
        <f t="shared" si="76"/>
        <v>1</v>
      </c>
      <c r="AR44" s="263" t="str">
        <f t="shared" si="76"/>
        <v>Número</v>
      </c>
      <c r="AS44" s="264" t="s">
        <v>765</v>
      </c>
      <c r="AV44" s="214" t="s">
        <v>166</v>
      </c>
      <c r="AW44" s="214" t="s">
        <v>31</v>
      </c>
      <c r="AX44" s="214" t="s">
        <v>764</v>
      </c>
      <c r="BI44" s="165">
        <v>111</v>
      </c>
      <c r="BJ44" s="59" t="s">
        <v>161</v>
      </c>
    </row>
    <row r="45" spans="1:62" ht="60.75" customHeight="1" x14ac:dyDescent="0.25">
      <c r="A45" s="254">
        <v>112</v>
      </c>
      <c r="B45" s="254" t="str">
        <f t="shared" si="34"/>
        <v>P112</v>
      </c>
      <c r="C45" s="121" t="s">
        <v>36</v>
      </c>
      <c r="D45" s="255" t="s">
        <v>19</v>
      </c>
      <c r="E45" s="74" t="str">
        <f>+'PLAN INDICATIVO ORIGINAL '!$D$12</f>
        <v>ATENCIÓN Y TRATAMIENTO PENITENCIARIO</v>
      </c>
      <c r="F45" s="256" t="str">
        <f>+'PLAN INDICATIVO ORIGINAL '!$D$53</f>
        <v>ATENCIÓN Y TRATAMIENTO PENITENCIARIO</v>
      </c>
      <c r="G45" s="256" t="s">
        <v>139</v>
      </c>
      <c r="H45" s="257" t="str">
        <f>+'PLAN INDICATIVO ORIGINAL '!$D$54</f>
        <v>Brindar programas pertinentes de tratamiento penitenciario orientados a la PPL que les permita su resocialización para la vida en libertad.</v>
      </c>
      <c r="I45" s="257" t="s">
        <v>781</v>
      </c>
      <c r="J45" s="265" t="str">
        <f>+'PLAN INDICATIVO ORIGINAL '!$D$62</f>
        <v>EDUCACIÓN, DEPORTE, RECREACIÓN Y CULTURA</v>
      </c>
      <c r="K45" s="265" t="s">
        <v>767</v>
      </c>
      <c r="L45" s="142" t="s">
        <v>158</v>
      </c>
      <c r="M45" s="266" t="str">
        <f>+'PLAN INDICATIVO ORIGINAL '!$E$62</f>
        <v>Cobertura en el programa de educación</v>
      </c>
      <c r="N45" s="267">
        <f>VLOOKUP(L45,'PLAN INDICATIVO ORIGINAL '!$C$13:$M$343,6,0)</f>
        <v>0.32</v>
      </c>
      <c r="O45" s="267">
        <f>VLOOKUP(L45,'PLAN INDICATIVO ORIGINAL '!$C$13:$M$343,7,0)</f>
        <v>0.36</v>
      </c>
      <c r="P45" s="267">
        <f>VLOOKUP(L45,'PLAN INDICATIVO ORIGINAL '!$C$13:$M$343,8,0)</f>
        <v>0.4</v>
      </c>
      <c r="Q45" s="267">
        <f>VLOOKUP(L45,'PLAN INDICATIVO ORIGINAL '!$C$13:$M$343,9,0)</f>
        <v>0.45</v>
      </c>
      <c r="R45" s="267">
        <f>VLOOKUP(L45,'PLAN INDICATIVO ORIGINAL '!$C$13:$M$343,10,0)</f>
        <v>0.45</v>
      </c>
      <c r="S45" s="267" t="str">
        <f>VLOOKUP(L45,'PLAN INDICATIVO ORIGINAL '!$C$13:$M$343,11,0)</f>
        <v>Porcentaje</v>
      </c>
      <c r="T45" s="259" t="e">
        <f>VLOOKUP(L45,'PLAN INDICATIVO ORIGINAL '!$C$13:$M$343,12,0)</f>
        <v>#REF!</v>
      </c>
      <c r="U45" s="259">
        <f t="shared" ref="U45:Z45" si="77">+N45*100</f>
        <v>32</v>
      </c>
      <c r="V45" s="259">
        <f t="shared" si="77"/>
        <v>36</v>
      </c>
      <c r="W45" s="259">
        <f t="shared" si="77"/>
        <v>40</v>
      </c>
      <c r="X45" s="259">
        <f t="shared" si="77"/>
        <v>45</v>
      </c>
      <c r="Y45" s="259">
        <f t="shared" si="77"/>
        <v>45</v>
      </c>
      <c r="Z45" s="259" t="e">
        <f t="shared" si="77"/>
        <v>#VALUE!</v>
      </c>
      <c r="AA45" s="115" t="str">
        <f>+'PLAN INDICATIVO ORIGINAL '!C66</f>
        <v>P112</v>
      </c>
      <c r="AB45" s="254" t="str">
        <f>+'PLAN INDICATIVO ORIGINAL '!D66</f>
        <v xml:space="preserve">ERON fortalecidos con elementos  para el desarrollo del modelo educativo  </v>
      </c>
      <c r="AC45" s="59" t="str">
        <f>VLOOKUP(AB45,'PLAN INDICATIVO ORIGINAL '!$D$12:$F$313,3,0)</f>
        <v>DIRECCIÓN DE ATENCIÓN Y TRATAMIENTO</v>
      </c>
      <c r="AD45" s="59" t="str">
        <f>+'PLAN INDICATIVO ORIGINAL '!F55</f>
        <v>SUBDIRECCIÓN ATENCIÓN PSICOSOCIAL</v>
      </c>
      <c r="AE45" s="59" t="s">
        <v>764</v>
      </c>
      <c r="AF45" s="260">
        <f>VLOOKUP(AA45,'PLAN INDICATIVO ORIGINAL '!$C$13:$M$343,6,0)</f>
        <v>34</v>
      </c>
      <c r="AG45" s="261">
        <f>VLOOKUP(AA45,'PLAN INDICATIVO ORIGINAL '!$C$13:$M$343,7,0)</f>
        <v>34</v>
      </c>
      <c r="AH45" s="261">
        <f>VLOOKUP(AA45,'PLAN INDICATIVO ORIGINAL '!$C$13:$M$343,8,0)</f>
        <v>34</v>
      </c>
      <c r="AI45" s="261">
        <f>VLOOKUP(AA45,'PLAN INDICATIVO ORIGINAL '!$C$13:$M$343,9,0)</f>
        <v>35</v>
      </c>
      <c r="AJ45" s="261">
        <f>VLOOKUP(AA45,'PLAN INDICATIVO ORIGINAL '!$C$13:$M$343,10,0)</f>
        <v>137</v>
      </c>
      <c r="AK45" s="261" t="str">
        <f>VLOOKUP(AA45,'PLAN INDICATIVO ORIGINAL '!$C$13:$M$343,11,0)</f>
        <v>Número</v>
      </c>
      <c r="AL45" s="262" t="e">
        <f>VLOOKUP(AA45,'PLAN INDICATIVO ORIGINAL '!$C$13:$M$343,12,0)</f>
        <v>#REF!</v>
      </c>
      <c r="AM45" s="263">
        <f t="shared" ref="AM45:AR45" si="78">+AF45</f>
        <v>34</v>
      </c>
      <c r="AN45" s="263">
        <f t="shared" si="78"/>
        <v>34</v>
      </c>
      <c r="AO45" s="263">
        <f t="shared" si="78"/>
        <v>34</v>
      </c>
      <c r="AP45" s="263">
        <f t="shared" si="78"/>
        <v>35</v>
      </c>
      <c r="AQ45" s="263">
        <f t="shared" si="78"/>
        <v>137</v>
      </c>
      <c r="AR45" s="263" t="str">
        <f t="shared" si="78"/>
        <v>Número</v>
      </c>
      <c r="AS45" s="264" t="s">
        <v>765</v>
      </c>
      <c r="AV45" s="214" t="s">
        <v>168</v>
      </c>
      <c r="AW45" s="214" t="s">
        <v>31</v>
      </c>
      <c r="AX45" s="214" t="s">
        <v>764</v>
      </c>
      <c r="BI45" s="254">
        <v>112</v>
      </c>
      <c r="BJ45" s="59" t="s">
        <v>161</v>
      </c>
    </row>
    <row r="46" spans="1:62" ht="104.25" customHeight="1" x14ac:dyDescent="0.25">
      <c r="A46" s="254">
        <v>113</v>
      </c>
      <c r="B46" s="254" t="str">
        <f t="shared" si="34"/>
        <v>P113</v>
      </c>
      <c r="C46" s="121" t="s">
        <v>50</v>
      </c>
      <c r="D46" s="255" t="s">
        <v>19</v>
      </c>
      <c r="E46" s="74" t="str">
        <f>+'PLAN INDICATIVO ORIGINAL '!$D$12</f>
        <v>ATENCIÓN Y TRATAMIENTO PENITENCIARIO</v>
      </c>
      <c r="F46" s="256" t="str">
        <f>+'PLAN INDICATIVO ORIGINAL '!$D$53</f>
        <v>ATENCIÓN Y TRATAMIENTO PENITENCIARIO</v>
      </c>
      <c r="G46" s="256" t="s">
        <v>139</v>
      </c>
      <c r="H46" s="257" t="str">
        <f>+'PLAN INDICATIVO ORIGINAL '!$D$54</f>
        <v>Brindar programas pertinentes de tratamiento penitenciario orientados a la PPL que les permita su resocialización para la vida en libertad.</v>
      </c>
      <c r="I46" s="257" t="s">
        <v>781</v>
      </c>
      <c r="J46" s="265" t="str">
        <f>+'PLAN INDICATIVO ORIGINAL '!$D$62</f>
        <v>EDUCACIÓN, DEPORTE, RECREACIÓN Y CULTURA</v>
      </c>
      <c r="K46" s="265" t="s">
        <v>767</v>
      </c>
      <c r="L46" s="142" t="s">
        <v>158</v>
      </c>
      <c r="M46" s="266" t="str">
        <f>+'PLAN INDICATIVO ORIGINAL '!$E$62</f>
        <v>Cobertura en el programa de educación</v>
      </c>
      <c r="N46" s="267">
        <f>VLOOKUP(L46,'PLAN INDICATIVO ORIGINAL '!$C$13:$M$343,6,0)</f>
        <v>0.32</v>
      </c>
      <c r="O46" s="267">
        <f>VLOOKUP(L46,'PLAN INDICATIVO ORIGINAL '!$C$13:$M$343,7,0)</f>
        <v>0.36</v>
      </c>
      <c r="P46" s="267">
        <f>VLOOKUP(L46,'PLAN INDICATIVO ORIGINAL '!$C$13:$M$343,8,0)</f>
        <v>0.4</v>
      </c>
      <c r="Q46" s="267">
        <f>VLOOKUP(L46,'PLAN INDICATIVO ORIGINAL '!$C$13:$M$343,9,0)</f>
        <v>0.45</v>
      </c>
      <c r="R46" s="267">
        <f>VLOOKUP(L46,'PLAN INDICATIVO ORIGINAL '!$C$13:$M$343,10,0)</f>
        <v>0.45</v>
      </c>
      <c r="S46" s="267" t="str">
        <f>VLOOKUP(L46,'PLAN INDICATIVO ORIGINAL '!$C$13:$M$343,11,0)</f>
        <v>Porcentaje</v>
      </c>
      <c r="T46" s="259" t="e">
        <f>VLOOKUP(L46,'PLAN INDICATIVO ORIGINAL '!$C$13:$M$343,12,0)</f>
        <v>#REF!</v>
      </c>
      <c r="U46" s="259">
        <f t="shared" ref="U46:Z46" si="79">+N46*100</f>
        <v>32</v>
      </c>
      <c r="V46" s="259">
        <f t="shared" si="79"/>
        <v>36</v>
      </c>
      <c r="W46" s="259">
        <f t="shared" si="79"/>
        <v>40</v>
      </c>
      <c r="X46" s="259">
        <f t="shared" si="79"/>
        <v>45</v>
      </c>
      <c r="Y46" s="259">
        <f t="shared" si="79"/>
        <v>45</v>
      </c>
      <c r="Z46" s="259" t="e">
        <f t="shared" si="79"/>
        <v>#VALUE!</v>
      </c>
      <c r="AA46" s="115" t="str">
        <f>+'PLAN INDICATIVO ORIGINAL '!C67</f>
        <v>P113</v>
      </c>
      <c r="AB46" s="254" t="str">
        <f>+'PLAN INDICATIVO ORIGINAL '!D67</f>
        <v>Aumentar en 5% los cupos en el programa de educación superior, en relación con el año inmediatamente anterior,</v>
      </c>
      <c r="AC46" s="59" t="str">
        <f>VLOOKUP(AB46,'PLAN INDICATIVO ORIGINAL '!$D$12:$F$313,3,0)</f>
        <v>DIRECCIÓN DE ATENCIÓN Y TRATAMIENTO</v>
      </c>
      <c r="AD46" s="59" t="str">
        <f>+'PLAN INDICATIVO ORIGINAL '!F56</f>
        <v>SUBDIRECCIÓN ATENCIÓN PSICOSOCIAL</v>
      </c>
      <c r="AE46" s="59" t="s">
        <v>764</v>
      </c>
      <c r="AF46" s="260">
        <f>VLOOKUP(AA46,'PLAN INDICATIVO ORIGINAL '!$C$13:$M$343,6,0)</f>
        <v>589</v>
      </c>
      <c r="AG46" s="261">
        <f>VLOOKUP(AA46,'PLAN INDICATIVO ORIGINAL '!$C$13:$M$343,7,0)</f>
        <v>617</v>
      </c>
      <c r="AH46" s="261">
        <f>VLOOKUP(AA46,'PLAN INDICATIVO ORIGINAL '!$C$13:$M$343,8,0)</f>
        <v>645</v>
      </c>
      <c r="AI46" s="261">
        <f>VLOOKUP(AA46,'PLAN INDICATIVO ORIGINAL '!$C$13:$M$343,9,0)</f>
        <v>673</v>
      </c>
      <c r="AJ46" s="261">
        <f>VLOOKUP(AA46,'PLAN INDICATIVO ORIGINAL '!$C$13:$M$343,10,0)</f>
        <v>673</v>
      </c>
      <c r="AK46" s="261" t="str">
        <f>VLOOKUP(AA46,'PLAN INDICATIVO ORIGINAL '!$C$13:$M$343,11,0)</f>
        <v>Número</v>
      </c>
      <c r="AL46" s="262" t="e">
        <f>VLOOKUP(AA46,'PLAN INDICATIVO ORIGINAL '!$C$13:$M$343,12,0)</f>
        <v>#REF!</v>
      </c>
      <c r="AM46" s="263">
        <f t="shared" ref="AM46:AR46" si="80">+AF46</f>
        <v>589</v>
      </c>
      <c r="AN46" s="263">
        <f t="shared" si="80"/>
        <v>617</v>
      </c>
      <c r="AO46" s="263">
        <f t="shared" si="80"/>
        <v>645</v>
      </c>
      <c r="AP46" s="263">
        <f t="shared" si="80"/>
        <v>673</v>
      </c>
      <c r="AQ46" s="263">
        <f t="shared" si="80"/>
        <v>673</v>
      </c>
      <c r="AR46" s="263" t="str">
        <f t="shared" si="80"/>
        <v>Número</v>
      </c>
      <c r="AS46" s="264" t="s">
        <v>765</v>
      </c>
      <c r="AV46" s="214" t="s">
        <v>170</v>
      </c>
      <c r="AW46" s="214" t="s">
        <v>31</v>
      </c>
      <c r="AX46" s="214" t="s">
        <v>764</v>
      </c>
      <c r="BI46" s="254">
        <v>113</v>
      </c>
      <c r="BJ46" s="59" t="s">
        <v>161</v>
      </c>
    </row>
    <row r="47" spans="1:62" ht="57.75" customHeight="1" x14ac:dyDescent="0.25">
      <c r="A47" s="254">
        <v>32</v>
      </c>
      <c r="B47" s="254" t="str">
        <f t="shared" si="34"/>
        <v>P32</v>
      </c>
      <c r="C47" s="127" t="s">
        <v>56</v>
      </c>
      <c r="D47" s="255" t="s">
        <v>19</v>
      </c>
      <c r="E47" s="74" t="str">
        <f>+'PLAN INDICATIVO ORIGINAL '!$D$12</f>
        <v>ATENCIÓN Y TRATAMIENTO PENITENCIARIO</v>
      </c>
      <c r="F47" s="256" t="str">
        <f>+'PLAN INDICATIVO ORIGINAL '!$D$53</f>
        <v>ATENCIÓN Y TRATAMIENTO PENITENCIARIO</v>
      </c>
      <c r="G47" s="256" t="s">
        <v>139</v>
      </c>
      <c r="H47" s="257" t="str">
        <f>+'PLAN INDICATIVO ORIGINAL '!$D$54</f>
        <v>Brindar programas pertinentes de tratamiento penitenciario orientados a la PPL que les permita su resocialización para la vida en libertad.</v>
      </c>
      <c r="I47" s="257" t="s">
        <v>781</v>
      </c>
      <c r="J47" s="265" t="str">
        <f>+'PLAN INDICATIVO ORIGINAL '!$D$62</f>
        <v>EDUCACIÓN, DEPORTE, RECREACIÓN Y CULTURA</v>
      </c>
      <c r="K47" s="265" t="s">
        <v>767</v>
      </c>
      <c r="L47" s="142" t="s">
        <v>158</v>
      </c>
      <c r="M47" s="266" t="str">
        <f>+'PLAN INDICATIVO ORIGINAL '!$E$62</f>
        <v>Cobertura en el programa de educación</v>
      </c>
      <c r="N47" s="267">
        <f>VLOOKUP(L47,'PLAN INDICATIVO ORIGINAL '!$C$13:$M$343,6,0)</f>
        <v>0.32</v>
      </c>
      <c r="O47" s="267">
        <f>VLOOKUP(L47,'PLAN INDICATIVO ORIGINAL '!$C$13:$M$343,7,0)</f>
        <v>0.36</v>
      </c>
      <c r="P47" s="267">
        <f>VLOOKUP(L47,'PLAN INDICATIVO ORIGINAL '!$C$13:$M$343,8,0)</f>
        <v>0.4</v>
      </c>
      <c r="Q47" s="267">
        <f>VLOOKUP(L47,'PLAN INDICATIVO ORIGINAL '!$C$13:$M$343,9,0)</f>
        <v>0.45</v>
      </c>
      <c r="R47" s="267">
        <f>VLOOKUP(L47,'PLAN INDICATIVO ORIGINAL '!$C$13:$M$343,10,0)</f>
        <v>0.45</v>
      </c>
      <c r="S47" s="267" t="str">
        <f>VLOOKUP(L47,'PLAN INDICATIVO ORIGINAL '!$C$13:$M$343,11,0)</f>
        <v>Porcentaje</v>
      </c>
      <c r="T47" s="259" t="e">
        <f>VLOOKUP(L47,'PLAN INDICATIVO ORIGINAL '!$C$13:$M$343,12,0)</f>
        <v>#REF!</v>
      </c>
      <c r="U47" s="259">
        <f t="shared" ref="U47:Z47" si="81">+N47*100</f>
        <v>32</v>
      </c>
      <c r="V47" s="259">
        <f t="shared" si="81"/>
        <v>36</v>
      </c>
      <c r="W47" s="259">
        <f t="shared" si="81"/>
        <v>40</v>
      </c>
      <c r="X47" s="259">
        <f t="shared" si="81"/>
        <v>45</v>
      </c>
      <c r="Y47" s="259">
        <f t="shared" si="81"/>
        <v>45</v>
      </c>
      <c r="Z47" s="259" t="e">
        <f t="shared" si="81"/>
        <v>#VALUE!</v>
      </c>
      <c r="AA47" s="254" t="str">
        <f>+'PLAN INDICATIVO ORIGINAL '!C68</f>
        <v>P32</v>
      </c>
      <c r="AB47" s="254" t="str">
        <f>+'PLAN INDICATIVO ORIGINAL '!D68</f>
        <v>Establecimientos de Reclusión cubiertos con programas  de Educación formal, para el trabajo y desarrollo humano o informal de acuerdo con las necesidades y posibilidades de cada uno.</v>
      </c>
      <c r="AC47" s="59" t="str">
        <f>VLOOKUP(AB47,'PLAN INDICATIVO ORIGINAL '!$D$12:$F$313,3,0)</f>
        <v>DIRECCIÓN DE ATENCIÓN Y TRATAMIENTO</v>
      </c>
      <c r="AD47" s="59" t="str">
        <f>+'PLAN INDICATIVO ORIGINAL '!F57</f>
        <v>DIRECCIÓN DE ATENCIÓN Y TRATAMIENTO</v>
      </c>
      <c r="AE47" s="59" t="s">
        <v>764</v>
      </c>
      <c r="AF47" s="268">
        <f>VLOOKUP(AA47,'PLAN INDICATIVO ORIGINAL '!$C$13:$M$343,6,0)</f>
        <v>1</v>
      </c>
      <c r="AG47" s="269">
        <f>VLOOKUP(AA47,'PLAN INDICATIVO ORIGINAL '!$C$13:$M$343,7,0)</f>
        <v>1</v>
      </c>
      <c r="AH47" s="269">
        <f>VLOOKUP(AA47,'PLAN INDICATIVO ORIGINAL '!$C$13:$M$343,8,0)</f>
        <v>1</v>
      </c>
      <c r="AI47" s="269">
        <f>VLOOKUP(AA47,'PLAN INDICATIVO ORIGINAL '!$C$13:$M$343,9,0)</f>
        <v>1</v>
      </c>
      <c r="AJ47" s="269">
        <f>VLOOKUP(AA47,'PLAN INDICATIVO ORIGINAL '!$C$13:$M$343,10,0)</f>
        <v>1</v>
      </c>
      <c r="AK47" s="269" t="str">
        <f>VLOOKUP(AA47,'PLAN INDICATIVO ORIGINAL '!$C$13:$M$343,11,0)</f>
        <v>Porcentaje</v>
      </c>
      <c r="AL47" s="262" t="e">
        <f>VLOOKUP(AA47,'PLAN INDICATIVO ORIGINAL '!$C$13:$M$343,12,0)</f>
        <v>#REF!</v>
      </c>
      <c r="AM47" s="270">
        <f t="shared" ref="AM47:AR47" si="82">+AF47*100</f>
        <v>100</v>
      </c>
      <c r="AN47" s="270">
        <f t="shared" si="82"/>
        <v>100</v>
      </c>
      <c r="AO47" s="270">
        <f t="shared" si="82"/>
        <v>100</v>
      </c>
      <c r="AP47" s="270">
        <f t="shared" si="82"/>
        <v>100</v>
      </c>
      <c r="AQ47" s="270">
        <f t="shared" si="82"/>
        <v>100</v>
      </c>
      <c r="AR47" s="270" t="e">
        <f t="shared" si="82"/>
        <v>#VALUE!</v>
      </c>
      <c r="AS47" s="264" t="s">
        <v>765</v>
      </c>
      <c r="AV47" s="214" t="s">
        <v>172</v>
      </c>
      <c r="AW47" s="214" t="s">
        <v>31</v>
      </c>
      <c r="AX47" s="214" t="s">
        <v>764</v>
      </c>
      <c r="BI47" s="254">
        <v>32</v>
      </c>
      <c r="BJ47" s="59" t="s">
        <v>161</v>
      </c>
    </row>
    <row r="48" spans="1:62" ht="88.5" customHeight="1" x14ac:dyDescent="0.25">
      <c r="A48" s="254">
        <v>115</v>
      </c>
      <c r="B48" s="254" t="str">
        <f t="shared" si="34"/>
        <v>P115</v>
      </c>
      <c r="C48" s="127" t="s">
        <v>33</v>
      </c>
      <c r="D48" s="255" t="s">
        <v>19</v>
      </c>
      <c r="E48" s="74" t="str">
        <f>+'PLAN INDICATIVO ORIGINAL '!$D$12</f>
        <v>ATENCIÓN Y TRATAMIENTO PENITENCIARIO</v>
      </c>
      <c r="F48" s="256" t="str">
        <f>+'PLAN INDICATIVO ORIGINAL '!$D$53</f>
        <v>ATENCIÓN Y TRATAMIENTO PENITENCIARIO</v>
      </c>
      <c r="G48" s="256" t="s">
        <v>139</v>
      </c>
      <c r="H48" s="257" t="str">
        <f>+'PLAN INDICATIVO ORIGINAL '!$D$54</f>
        <v>Brindar programas pertinentes de tratamiento penitenciario orientados a la PPL que les permita su resocialización para la vida en libertad.</v>
      </c>
      <c r="I48" s="257" t="s">
        <v>781</v>
      </c>
      <c r="J48" s="265" t="str">
        <f>+'PLAN INDICATIVO ORIGINAL '!$D$62</f>
        <v>EDUCACIÓN, DEPORTE, RECREACIÓN Y CULTURA</v>
      </c>
      <c r="K48" s="265" t="s">
        <v>767</v>
      </c>
      <c r="L48" s="142" t="s">
        <v>158</v>
      </c>
      <c r="M48" s="266" t="str">
        <f>+'PLAN INDICATIVO ORIGINAL '!$E$62</f>
        <v>Cobertura en el programa de educación</v>
      </c>
      <c r="N48" s="267">
        <f>VLOOKUP(L48,'PLAN INDICATIVO ORIGINAL '!$C$13:$M$343,6,0)</f>
        <v>0.32</v>
      </c>
      <c r="O48" s="267">
        <f>VLOOKUP(L48,'PLAN INDICATIVO ORIGINAL '!$C$13:$M$343,7,0)</f>
        <v>0.36</v>
      </c>
      <c r="P48" s="267">
        <f>VLOOKUP(L48,'PLAN INDICATIVO ORIGINAL '!$C$13:$M$343,8,0)</f>
        <v>0.4</v>
      </c>
      <c r="Q48" s="267">
        <f>VLOOKUP(L48,'PLAN INDICATIVO ORIGINAL '!$C$13:$M$343,9,0)</f>
        <v>0.45</v>
      </c>
      <c r="R48" s="267">
        <f>VLOOKUP(L48,'PLAN INDICATIVO ORIGINAL '!$C$13:$M$343,10,0)</f>
        <v>0.45</v>
      </c>
      <c r="S48" s="267" t="str">
        <f>VLOOKUP(L48,'PLAN INDICATIVO ORIGINAL '!$C$13:$M$343,11,0)</f>
        <v>Porcentaje</v>
      </c>
      <c r="T48" s="259" t="e">
        <f>VLOOKUP(L48,'PLAN INDICATIVO ORIGINAL '!$C$13:$M$343,12,0)</f>
        <v>#REF!</v>
      </c>
      <c r="U48" s="259">
        <f t="shared" ref="U48:Z48" si="83">+N48*100</f>
        <v>32</v>
      </c>
      <c r="V48" s="259">
        <f t="shared" si="83"/>
        <v>36</v>
      </c>
      <c r="W48" s="259">
        <f t="shared" si="83"/>
        <v>40</v>
      </c>
      <c r="X48" s="259">
        <f t="shared" si="83"/>
        <v>45</v>
      </c>
      <c r="Y48" s="259">
        <f t="shared" si="83"/>
        <v>45</v>
      </c>
      <c r="Z48" s="259" t="e">
        <f t="shared" si="83"/>
        <v>#VALUE!</v>
      </c>
      <c r="AA48" s="115" t="str">
        <f>+'PLAN INDICATIVO ORIGINAL '!C69</f>
        <v>P115</v>
      </c>
      <c r="AB48" s="254" t="str">
        <f>+'PLAN INDICATIVO ORIGINAL '!D69</f>
        <v>Pruebas de estado realizadas (SABER 11, VALIDACION GENERAL Y SABER PRO)</v>
      </c>
      <c r="AC48" s="59" t="str">
        <f>VLOOKUP(AB48,'PLAN INDICATIVO ORIGINAL '!$D$12:$F$313,3,0)</f>
        <v>DIRECCIÓN DE ATENCIÓN Y TRATAMIENTO</v>
      </c>
      <c r="AD48" s="59" t="str">
        <f>+'PLAN INDICATIVO ORIGINAL '!F58</f>
        <v>DIRECCIÓN DE ATENCIÓN Y TRATAMIENTO</v>
      </c>
      <c r="AE48" s="59" t="s">
        <v>764</v>
      </c>
      <c r="AF48" s="260">
        <f>VLOOKUP(AA48,'PLAN INDICATIVO ORIGINAL '!$C$13:$M$343,6,0)</f>
        <v>3</v>
      </c>
      <c r="AG48" s="261">
        <f>VLOOKUP(AA48,'PLAN INDICATIVO ORIGINAL '!$C$13:$M$343,7,0)</f>
        <v>3</v>
      </c>
      <c r="AH48" s="261">
        <f>VLOOKUP(AA48,'PLAN INDICATIVO ORIGINAL '!$C$13:$M$343,8,0)</f>
        <v>3</v>
      </c>
      <c r="AI48" s="261">
        <f>VLOOKUP(AA48,'PLAN INDICATIVO ORIGINAL '!$C$13:$M$343,9,0)</f>
        <v>3</v>
      </c>
      <c r="AJ48" s="261">
        <f>VLOOKUP(AA48,'PLAN INDICATIVO ORIGINAL '!$C$13:$M$343,10,0)</f>
        <v>3</v>
      </c>
      <c r="AK48" s="261" t="str">
        <f>VLOOKUP(AA48,'PLAN INDICATIVO ORIGINAL '!$C$13:$M$343,11,0)</f>
        <v>Número</v>
      </c>
      <c r="AL48" s="262" t="e">
        <f>VLOOKUP(AA48,'PLAN INDICATIVO ORIGINAL '!$C$13:$M$343,12,0)</f>
        <v>#REF!</v>
      </c>
      <c r="AM48" s="263">
        <f t="shared" ref="AM48:AR48" si="84">+AF48</f>
        <v>3</v>
      </c>
      <c r="AN48" s="263">
        <f t="shared" si="84"/>
        <v>3</v>
      </c>
      <c r="AO48" s="263">
        <f t="shared" si="84"/>
        <v>3</v>
      </c>
      <c r="AP48" s="263">
        <f t="shared" si="84"/>
        <v>3</v>
      </c>
      <c r="AQ48" s="263">
        <f t="shared" si="84"/>
        <v>3</v>
      </c>
      <c r="AR48" s="263" t="str">
        <f t="shared" si="84"/>
        <v>Número</v>
      </c>
      <c r="AS48" s="264" t="s">
        <v>765</v>
      </c>
      <c r="AV48" s="214" t="s">
        <v>174</v>
      </c>
      <c r="AW48" s="214" t="s">
        <v>31</v>
      </c>
      <c r="AX48" s="214" t="s">
        <v>764</v>
      </c>
      <c r="BI48" s="254">
        <v>115</v>
      </c>
      <c r="BJ48" s="59" t="s">
        <v>161</v>
      </c>
    </row>
    <row r="49" spans="1:62" ht="63.75" customHeight="1" x14ac:dyDescent="0.25">
      <c r="A49" s="254">
        <v>116</v>
      </c>
      <c r="B49" s="254" t="str">
        <f t="shared" si="34"/>
        <v>P116</v>
      </c>
      <c r="C49" s="127" t="s">
        <v>36</v>
      </c>
      <c r="D49" s="255" t="s">
        <v>19</v>
      </c>
      <c r="E49" s="74" t="str">
        <f>+'PLAN INDICATIVO ORIGINAL '!$D$12</f>
        <v>ATENCIÓN Y TRATAMIENTO PENITENCIARIO</v>
      </c>
      <c r="F49" s="256" t="str">
        <f>+'PLAN INDICATIVO ORIGINAL '!$D$53</f>
        <v>ATENCIÓN Y TRATAMIENTO PENITENCIARIO</v>
      </c>
      <c r="G49" s="256" t="s">
        <v>139</v>
      </c>
      <c r="H49" s="257" t="str">
        <f>+'PLAN INDICATIVO ORIGINAL '!$D$54</f>
        <v>Brindar programas pertinentes de tratamiento penitenciario orientados a la PPL que les permita su resocialización para la vida en libertad.</v>
      </c>
      <c r="I49" s="257" t="s">
        <v>781</v>
      </c>
      <c r="J49" s="265" t="str">
        <f>+'PLAN INDICATIVO ORIGINAL '!$D$62</f>
        <v>EDUCACIÓN, DEPORTE, RECREACIÓN Y CULTURA</v>
      </c>
      <c r="K49" s="265" t="s">
        <v>767</v>
      </c>
      <c r="L49" s="142" t="s">
        <v>158</v>
      </c>
      <c r="M49" s="266" t="str">
        <f>+'PLAN INDICATIVO ORIGINAL '!$E$62</f>
        <v>Cobertura en el programa de educación</v>
      </c>
      <c r="N49" s="267">
        <f>VLOOKUP(L49,'PLAN INDICATIVO ORIGINAL '!$C$13:$M$343,6,0)</f>
        <v>0.32</v>
      </c>
      <c r="O49" s="267">
        <f>VLOOKUP(L49,'PLAN INDICATIVO ORIGINAL '!$C$13:$M$343,7,0)</f>
        <v>0.36</v>
      </c>
      <c r="P49" s="267">
        <f>VLOOKUP(L49,'PLAN INDICATIVO ORIGINAL '!$C$13:$M$343,8,0)</f>
        <v>0.4</v>
      </c>
      <c r="Q49" s="267">
        <f>VLOOKUP(L49,'PLAN INDICATIVO ORIGINAL '!$C$13:$M$343,9,0)</f>
        <v>0.45</v>
      </c>
      <c r="R49" s="267">
        <f>VLOOKUP(L49,'PLAN INDICATIVO ORIGINAL '!$C$13:$M$343,10,0)</f>
        <v>0.45</v>
      </c>
      <c r="S49" s="267" t="str">
        <f>VLOOKUP(L49,'PLAN INDICATIVO ORIGINAL '!$C$13:$M$343,11,0)</f>
        <v>Porcentaje</v>
      </c>
      <c r="T49" s="259" t="e">
        <f>VLOOKUP(L49,'PLAN INDICATIVO ORIGINAL '!$C$13:$M$343,12,0)</f>
        <v>#REF!</v>
      </c>
      <c r="U49" s="259">
        <f t="shared" ref="U49:Z49" si="85">+N49*100</f>
        <v>32</v>
      </c>
      <c r="V49" s="259">
        <f t="shared" si="85"/>
        <v>36</v>
      </c>
      <c r="W49" s="259">
        <f t="shared" si="85"/>
        <v>40</v>
      </c>
      <c r="X49" s="259">
        <f t="shared" si="85"/>
        <v>45</v>
      </c>
      <c r="Y49" s="259">
        <f t="shared" si="85"/>
        <v>45</v>
      </c>
      <c r="Z49" s="259" t="e">
        <f t="shared" si="85"/>
        <v>#VALUE!</v>
      </c>
      <c r="AA49" s="115" t="str">
        <f>+'PLAN INDICATIVO ORIGINAL '!C70</f>
        <v>P116</v>
      </c>
      <c r="AB49" s="254" t="str">
        <f>+'PLAN INDICATIVO ORIGINAL '!D70</f>
        <v>Convenios para el fortalecimiento de los programas de educación con diferentes entidades gestionados</v>
      </c>
      <c r="AC49" s="59" t="str">
        <f>VLOOKUP(AB49,'PLAN INDICATIVO ORIGINAL '!$D$12:$F$313,3,0)</f>
        <v>DIRECCIÓN DE ATENCIÓN Y TRATAMIENTO</v>
      </c>
      <c r="AD49" s="59" t="str">
        <f>+'PLAN INDICATIVO ORIGINAL '!F59</f>
        <v>DIRECCIÓN DE ATENCIÓN Y TRATAMIENTO</v>
      </c>
      <c r="AE49" s="59" t="s">
        <v>764</v>
      </c>
      <c r="AF49" s="260">
        <f>VLOOKUP(AA49,'PLAN INDICATIVO ORIGINAL '!$C$13:$M$343,6,0)</f>
        <v>1</v>
      </c>
      <c r="AG49" s="261">
        <f>VLOOKUP(AA49,'PLAN INDICATIVO ORIGINAL '!$C$13:$M$343,7,0)</f>
        <v>1</v>
      </c>
      <c r="AH49" s="261">
        <f>VLOOKUP(AA49,'PLAN INDICATIVO ORIGINAL '!$C$13:$M$343,8,0)</f>
        <v>1</v>
      </c>
      <c r="AI49" s="261">
        <f>VLOOKUP(AA49,'PLAN INDICATIVO ORIGINAL '!$C$13:$M$343,9,0)</f>
        <v>1</v>
      </c>
      <c r="AJ49" s="261">
        <f>VLOOKUP(AA49,'PLAN INDICATIVO ORIGINAL '!$C$13:$M$343,10,0)</f>
        <v>4</v>
      </c>
      <c r="AK49" s="261" t="str">
        <f>VLOOKUP(AA49,'PLAN INDICATIVO ORIGINAL '!$C$13:$M$343,11,0)</f>
        <v>Número</v>
      </c>
      <c r="AL49" s="262" t="e">
        <f>VLOOKUP(AA49,'PLAN INDICATIVO ORIGINAL '!$C$13:$M$343,12,0)</f>
        <v>#REF!</v>
      </c>
      <c r="AM49" s="263">
        <f t="shared" ref="AM49:AR49" si="86">+AF49</f>
        <v>1</v>
      </c>
      <c r="AN49" s="263">
        <f t="shared" si="86"/>
        <v>1</v>
      </c>
      <c r="AO49" s="263">
        <f t="shared" si="86"/>
        <v>1</v>
      </c>
      <c r="AP49" s="263">
        <f t="shared" si="86"/>
        <v>1</v>
      </c>
      <c r="AQ49" s="263">
        <f t="shared" si="86"/>
        <v>4</v>
      </c>
      <c r="AR49" s="263" t="str">
        <f t="shared" si="86"/>
        <v>Número</v>
      </c>
      <c r="AS49" s="264" t="s">
        <v>765</v>
      </c>
      <c r="AV49" s="214" t="s">
        <v>176</v>
      </c>
      <c r="AW49" s="214" t="s">
        <v>31</v>
      </c>
      <c r="AX49" s="214" t="s">
        <v>764</v>
      </c>
      <c r="BI49" s="254">
        <v>116</v>
      </c>
      <c r="BJ49" s="59" t="s">
        <v>161</v>
      </c>
    </row>
    <row r="50" spans="1:62" ht="65.25" customHeight="1" x14ac:dyDescent="0.25">
      <c r="A50" s="254">
        <v>186</v>
      </c>
      <c r="B50" s="254" t="str">
        <f t="shared" si="34"/>
        <v>P186</v>
      </c>
      <c r="C50" s="121" t="s">
        <v>59</v>
      </c>
      <c r="D50" s="255" t="s">
        <v>19</v>
      </c>
      <c r="E50" s="74" t="str">
        <f>+'PLAN INDICATIVO ORIGINAL '!$D$12</f>
        <v>ATENCIÓN Y TRATAMIENTO PENITENCIARIO</v>
      </c>
      <c r="F50" s="256" t="str">
        <f>+'PLAN INDICATIVO ORIGINAL '!$D$53</f>
        <v>ATENCIÓN Y TRATAMIENTO PENITENCIARIO</v>
      </c>
      <c r="G50" s="256" t="s">
        <v>139</v>
      </c>
      <c r="H50" s="257" t="str">
        <f>+'PLAN INDICATIVO ORIGINAL '!$D$54</f>
        <v>Brindar programas pertinentes de tratamiento penitenciario orientados a la PPL que les permita su resocialización para la vida en libertad.</v>
      </c>
      <c r="I50" s="257" t="s">
        <v>781</v>
      </c>
      <c r="J50" s="265" t="str">
        <f>+'PLAN INDICATIVO ORIGINAL '!$D$62</f>
        <v>EDUCACIÓN, DEPORTE, RECREACIÓN Y CULTURA</v>
      </c>
      <c r="K50" s="265" t="s">
        <v>767</v>
      </c>
      <c r="L50" s="142" t="str">
        <f>+'PLAN INDICATIVO ORIGINAL '!$C$63</f>
        <v>I8</v>
      </c>
      <c r="M50" s="266" t="str">
        <f>+'PLAN INDICATIVO ORIGINAL '!$E$63</f>
        <v>Porcentaje de ERON con programas de deporte, recreación y cultura planeados en SISIPEC implementados.</v>
      </c>
      <c r="N50" s="267">
        <f>VLOOKUP(L50,'PLAN INDICATIVO ORIGINAL '!$C$13:$M$343,6,0)</f>
        <v>0.25</v>
      </c>
      <c r="O50" s="267">
        <f>VLOOKUP(L50,'PLAN INDICATIVO ORIGINAL '!$C$13:$M$343,7,0)</f>
        <v>0.5</v>
      </c>
      <c r="P50" s="267">
        <f>VLOOKUP(L50,'PLAN INDICATIVO ORIGINAL '!$C$13:$M$343,8,0)</f>
        <v>0.75</v>
      </c>
      <c r="Q50" s="267">
        <f>VLOOKUP(L50,'PLAN INDICATIVO ORIGINAL '!$C$13:$M$343,9,0)</f>
        <v>1</v>
      </c>
      <c r="R50" s="267">
        <f>VLOOKUP(L50,'PLAN INDICATIVO ORIGINAL '!$C$13:$M$343,10,0)</f>
        <v>1</v>
      </c>
      <c r="S50" s="267" t="str">
        <f>VLOOKUP(L50,'PLAN INDICATIVO ORIGINAL '!$C$13:$M$343,11,0)</f>
        <v>Porcentaje</v>
      </c>
      <c r="T50" s="259" t="e">
        <f>VLOOKUP(L50,'PLAN INDICATIVO ORIGINAL '!$C$13:$M$343,12,0)</f>
        <v>#REF!</v>
      </c>
      <c r="U50" s="259">
        <f>+N50</f>
        <v>0.25</v>
      </c>
      <c r="V50" s="259">
        <f t="shared" ref="V50:Z52" si="87">+O50*100</f>
        <v>50</v>
      </c>
      <c r="W50" s="259">
        <f t="shared" si="87"/>
        <v>75</v>
      </c>
      <c r="X50" s="259">
        <f t="shared" si="87"/>
        <v>100</v>
      </c>
      <c r="Y50" s="259">
        <f t="shared" si="87"/>
        <v>100</v>
      </c>
      <c r="Z50" s="259" t="e">
        <f t="shared" si="87"/>
        <v>#VALUE!</v>
      </c>
      <c r="AA50" s="254" t="str">
        <f>+'PLAN INDICATIVO ORIGINAL '!C71</f>
        <v>P186</v>
      </c>
      <c r="AB50" s="254" t="str">
        <f>+'PLAN INDICATIVO ORIGINAL '!D71</f>
        <v xml:space="preserve">ERON dotados con elementos para recreación deportiva y cultural  </v>
      </c>
      <c r="AC50" s="59" t="str">
        <f>VLOOKUP(AB50,'PLAN INDICATIVO ORIGINAL '!$D$12:$F$313,3,0)</f>
        <v>DIRECCIÓN DE ATENCIÓN Y TRATAMIENTO</v>
      </c>
      <c r="AD50" s="59" t="str">
        <f>+'PLAN INDICATIVO ORIGINAL '!F60</f>
        <v>DIRECCIÓN DE ATENCIÓN Y TRATAMIENTO</v>
      </c>
      <c r="AE50" s="59" t="s">
        <v>764</v>
      </c>
      <c r="AF50" s="268">
        <f>VLOOKUP(AA50,'PLAN INDICATIVO ORIGINAL '!$C$13:$M$343,6,0)</f>
        <v>0</v>
      </c>
      <c r="AG50" s="269">
        <f>VLOOKUP(AA50,'PLAN INDICATIVO ORIGINAL '!$C$13:$M$343,7,0)</f>
        <v>0.3</v>
      </c>
      <c r="AH50" s="269">
        <f>VLOOKUP(AA50,'PLAN INDICATIVO ORIGINAL '!$C$13:$M$343,8,0)</f>
        <v>0.7</v>
      </c>
      <c r="AI50" s="269">
        <f>VLOOKUP(AA50,'PLAN INDICATIVO ORIGINAL '!$C$13:$M$343,9,0)</f>
        <v>1</v>
      </c>
      <c r="AJ50" s="269">
        <f>VLOOKUP(AA50,'PLAN INDICATIVO ORIGINAL '!$C$13:$M$343,10,0)</f>
        <v>1</v>
      </c>
      <c r="AK50" s="269" t="str">
        <f>VLOOKUP(AA50,'PLAN INDICATIVO ORIGINAL '!$C$13:$M$343,11,0)</f>
        <v>Porcentaje</v>
      </c>
      <c r="AL50" s="262" t="e">
        <f>VLOOKUP(AA50,'PLAN INDICATIVO ORIGINAL '!$C$13:$M$343,12,0)</f>
        <v>#REF!</v>
      </c>
      <c r="AM50" s="270">
        <f t="shared" ref="AM50:AR50" si="88">+AF50*100</f>
        <v>0</v>
      </c>
      <c r="AN50" s="270">
        <f t="shared" si="88"/>
        <v>30</v>
      </c>
      <c r="AO50" s="270">
        <f t="shared" si="88"/>
        <v>70</v>
      </c>
      <c r="AP50" s="270">
        <f t="shared" si="88"/>
        <v>100</v>
      </c>
      <c r="AQ50" s="270">
        <f t="shared" si="88"/>
        <v>100</v>
      </c>
      <c r="AR50" s="270" t="e">
        <f t="shared" si="88"/>
        <v>#VALUE!</v>
      </c>
      <c r="AS50" s="264" t="s">
        <v>765</v>
      </c>
      <c r="AV50" s="214" t="s">
        <v>178</v>
      </c>
      <c r="AW50" s="214" t="s">
        <v>31</v>
      </c>
      <c r="AX50" s="214" t="s">
        <v>764</v>
      </c>
      <c r="BI50" s="254">
        <v>186</v>
      </c>
      <c r="BJ50" s="59" t="s">
        <v>161</v>
      </c>
    </row>
    <row r="51" spans="1:62" ht="57.75" customHeight="1" x14ac:dyDescent="0.25">
      <c r="A51" s="254">
        <v>31</v>
      </c>
      <c r="B51" s="254" t="str">
        <f t="shared" si="34"/>
        <v>P31</v>
      </c>
      <c r="C51" s="127" t="s">
        <v>53</v>
      </c>
      <c r="D51" s="255" t="s">
        <v>19</v>
      </c>
      <c r="E51" s="74" t="str">
        <f>+'PLAN INDICATIVO ORIGINAL '!$D$12</f>
        <v>ATENCIÓN Y TRATAMIENTO PENITENCIARIO</v>
      </c>
      <c r="F51" s="256" t="str">
        <f>+'PLAN INDICATIVO ORIGINAL '!$D$53</f>
        <v>ATENCIÓN Y TRATAMIENTO PENITENCIARIO</v>
      </c>
      <c r="G51" s="256" t="s">
        <v>139</v>
      </c>
      <c r="H51" s="257" t="str">
        <f>+'PLAN INDICATIVO ORIGINAL '!$D$54</f>
        <v>Brindar programas pertinentes de tratamiento penitenciario orientados a la PPL que les permita su resocialización para la vida en libertad.</v>
      </c>
      <c r="I51" s="257" t="s">
        <v>781</v>
      </c>
      <c r="J51" s="265" t="str">
        <f>+'PLAN INDICATIVO ORIGINAL '!$D$62</f>
        <v>EDUCACIÓN, DEPORTE, RECREACIÓN Y CULTURA</v>
      </c>
      <c r="K51" s="265" t="s">
        <v>767</v>
      </c>
      <c r="L51" s="142" t="str">
        <f>+'PLAN INDICATIVO ORIGINAL '!$C$63</f>
        <v>I8</v>
      </c>
      <c r="M51" s="266" t="str">
        <f>+'PLAN INDICATIVO ORIGINAL '!$E$63</f>
        <v>Porcentaje de ERON con programas de deporte, recreación y cultura planeados en SISIPEC implementados.</v>
      </c>
      <c r="N51" s="267">
        <f>VLOOKUP(L51,'PLAN INDICATIVO ORIGINAL '!$C$13:$M$343,6,0)</f>
        <v>0.25</v>
      </c>
      <c r="O51" s="267">
        <f>VLOOKUP(L51,'PLAN INDICATIVO ORIGINAL '!$C$13:$M$343,7,0)</f>
        <v>0.5</v>
      </c>
      <c r="P51" s="267">
        <f>VLOOKUP(L51,'PLAN INDICATIVO ORIGINAL '!$C$13:$M$343,8,0)</f>
        <v>0.75</v>
      </c>
      <c r="Q51" s="267">
        <f>VLOOKUP(L51,'PLAN INDICATIVO ORIGINAL '!$C$13:$M$343,9,0)</f>
        <v>1</v>
      </c>
      <c r="R51" s="267">
        <f>VLOOKUP(L51,'PLAN INDICATIVO ORIGINAL '!$C$13:$M$343,10,0)</f>
        <v>1</v>
      </c>
      <c r="S51" s="267" t="str">
        <f>VLOOKUP(L51,'PLAN INDICATIVO ORIGINAL '!$C$13:$M$343,11,0)</f>
        <v>Porcentaje</v>
      </c>
      <c r="T51" s="259" t="e">
        <f>VLOOKUP(L51,'PLAN INDICATIVO ORIGINAL '!$C$13:$M$343,12,0)</f>
        <v>#REF!</v>
      </c>
      <c r="U51" s="259">
        <f>+N51</f>
        <v>0.25</v>
      </c>
      <c r="V51" s="259">
        <f t="shared" si="87"/>
        <v>50</v>
      </c>
      <c r="W51" s="259">
        <f t="shared" si="87"/>
        <v>75</v>
      </c>
      <c r="X51" s="259">
        <f t="shared" si="87"/>
        <v>100</v>
      </c>
      <c r="Y51" s="259">
        <f t="shared" si="87"/>
        <v>100</v>
      </c>
      <c r="Z51" s="259" t="e">
        <f t="shared" si="87"/>
        <v>#VALUE!</v>
      </c>
      <c r="AA51" s="254" t="str">
        <f>+'PLAN INDICATIVO ORIGINAL '!C72</f>
        <v>P31</v>
      </c>
      <c r="AB51" s="254" t="str">
        <f>+'PLAN INDICATIVO ORIGINAL '!D72</f>
        <v>Establecimientos de Reclusión cubiertos con programas de cultura, deporte o recreación.</v>
      </c>
      <c r="AC51" s="59" t="str">
        <f>VLOOKUP(AB51,'PLAN INDICATIVO ORIGINAL '!$D$12:$F$313,3,0)</f>
        <v>DIRECCIÓN DE ATENCIÓN Y TRATAMIENTO</v>
      </c>
      <c r="AD51" s="59" t="str">
        <f>+'PLAN INDICATIVO ORIGINAL '!F61</f>
        <v>DIRECCIÓN DE ATENCIÓN Y TRATAMIENTO</v>
      </c>
      <c r="AE51" s="59" t="s">
        <v>764</v>
      </c>
      <c r="AF51" s="268">
        <f>VLOOKUP(AA51,'PLAN INDICATIVO ORIGINAL '!$C$13:$M$343,6,0)</f>
        <v>1</v>
      </c>
      <c r="AG51" s="269">
        <f>VLOOKUP(AA51,'PLAN INDICATIVO ORIGINAL '!$C$13:$M$343,7,0)</f>
        <v>1</v>
      </c>
      <c r="AH51" s="269">
        <f>VLOOKUP(AA51,'PLAN INDICATIVO ORIGINAL '!$C$13:$M$343,8,0)</f>
        <v>1</v>
      </c>
      <c r="AI51" s="269">
        <f>VLOOKUP(AA51,'PLAN INDICATIVO ORIGINAL '!$C$13:$M$343,9,0)</f>
        <v>1</v>
      </c>
      <c r="AJ51" s="269">
        <f>VLOOKUP(AA51,'PLAN INDICATIVO ORIGINAL '!$C$13:$M$343,10,0)</f>
        <v>1</v>
      </c>
      <c r="AK51" s="269" t="str">
        <f>VLOOKUP(AA51,'PLAN INDICATIVO ORIGINAL '!$C$13:$M$343,11,0)</f>
        <v>Porcentaje</v>
      </c>
      <c r="AL51" s="262" t="e">
        <f>VLOOKUP(AA51,'PLAN INDICATIVO ORIGINAL '!$C$13:$M$343,12,0)</f>
        <v>#REF!</v>
      </c>
      <c r="AM51" s="270">
        <f t="shared" ref="AM51:AR51" si="89">+AF51*100</f>
        <v>100</v>
      </c>
      <c r="AN51" s="270">
        <f t="shared" si="89"/>
        <v>100</v>
      </c>
      <c r="AO51" s="270">
        <f t="shared" si="89"/>
        <v>100</v>
      </c>
      <c r="AP51" s="270">
        <f t="shared" si="89"/>
        <v>100</v>
      </c>
      <c r="AQ51" s="270">
        <f t="shared" si="89"/>
        <v>100</v>
      </c>
      <c r="AR51" s="270" t="e">
        <f t="shared" si="89"/>
        <v>#VALUE!</v>
      </c>
      <c r="AS51" s="264" t="s">
        <v>765</v>
      </c>
      <c r="AV51" s="214" t="s">
        <v>180</v>
      </c>
      <c r="AW51" s="214" t="s">
        <v>31</v>
      </c>
      <c r="AX51" s="214" t="s">
        <v>764</v>
      </c>
      <c r="BI51" s="254">
        <v>31</v>
      </c>
      <c r="BJ51" s="59" t="s">
        <v>161</v>
      </c>
    </row>
    <row r="52" spans="1:62" ht="109.5" customHeight="1" x14ac:dyDescent="0.25">
      <c r="A52" s="254">
        <v>199</v>
      </c>
      <c r="B52" s="254" t="str">
        <f t="shared" si="34"/>
        <v>P199</v>
      </c>
      <c r="C52" s="136" t="s">
        <v>36</v>
      </c>
      <c r="D52" s="255" t="s">
        <v>19</v>
      </c>
      <c r="E52" s="74" t="str">
        <f>+'PLAN INDICATIVO ORIGINAL '!$D$12</f>
        <v>ATENCIÓN Y TRATAMIENTO PENITENCIARIO</v>
      </c>
      <c r="F52" s="256" t="str">
        <f>+'PLAN INDICATIVO ORIGINAL '!$D$53</f>
        <v>ATENCIÓN Y TRATAMIENTO PENITENCIARIO</v>
      </c>
      <c r="G52" s="256" t="s">
        <v>139</v>
      </c>
      <c r="H52" s="257" t="str">
        <f>+'PLAN INDICATIVO ORIGINAL '!$D$54</f>
        <v>Brindar programas pertinentes de tratamiento penitenciario orientados a la PPL que les permita su resocialización para la vida en libertad.</v>
      </c>
      <c r="I52" s="257" t="s">
        <v>781</v>
      </c>
      <c r="J52" s="265" t="str">
        <f>+'PLAN INDICATIVO ORIGINAL '!$D$62</f>
        <v>EDUCACIÓN, DEPORTE, RECREACIÓN Y CULTURA</v>
      </c>
      <c r="K52" s="265" t="s">
        <v>767</v>
      </c>
      <c r="L52" s="142" t="str">
        <f>+'PLAN INDICATIVO ORIGINAL '!$C$63</f>
        <v>I8</v>
      </c>
      <c r="M52" s="266" t="str">
        <f>+'PLAN INDICATIVO ORIGINAL '!$E$63</f>
        <v>Porcentaje de ERON con programas de deporte, recreación y cultura planeados en SISIPEC implementados.</v>
      </c>
      <c r="N52" s="267">
        <f>VLOOKUP(L52,'PLAN INDICATIVO ORIGINAL '!$C$13:$M$343,6,0)</f>
        <v>0.25</v>
      </c>
      <c r="O52" s="267">
        <f>VLOOKUP(L52,'PLAN INDICATIVO ORIGINAL '!$C$13:$M$343,7,0)</f>
        <v>0.5</v>
      </c>
      <c r="P52" s="267">
        <f>VLOOKUP(L52,'PLAN INDICATIVO ORIGINAL '!$C$13:$M$343,8,0)</f>
        <v>0.75</v>
      </c>
      <c r="Q52" s="267">
        <f>VLOOKUP(L52,'PLAN INDICATIVO ORIGINAL '!$C$13:$M$343,9,0)</f>
        <v>1</v>
      </c>
      <c r="R52" s="267">
        <f>VLOOKUP(L52,'PLAN INDICATIVO ORIGINAL '!$C$13:$M$343,10,0)</f>
        <v>1</v>
      </c>
      <c r="S52" s="267" t="str">
        <f>VLOOKUP(L52,'PLAN INDICATIVO ORIGINAL '!$C$13:$M$343,11,0)</f>
        <v>Porcentaje</v>
      </c>
      <c r="T52" s="259" t="e">
        <f>VLOOKUP(L52,'PLAN INDICATIVO ORIGINAL '!$C$13:$M$343,12,0)</f>
        <v>#REF!</v>
      </c>
      <c r="U52" s="259">
        <f>+N52</f>
        <v>0.25</v>
      </c>
      <c r="V52" s="259">
        <f t="shared" si="87"/>
        <v>50</v>
      </c>
      <c r="W52" s="259">
        <f t="shared" si="87"/>
        <v>75</v>
      </c>
      <c r="X52" s="259">
        <f t="shared" si="87"/>
        <v>100</v>
      </c>
      <c r="Y52" s="259">
        <f t="shared" si="87"/>
        <v>100</v>
      </c>
      <c r="Z52" s="259" t="e">
        <f t="shared" si="87"/>
        <v>#VALUE!</v>
      </c>
      <c r="AA52" s="254" t="str">
        <f>+'PLAN INDICATIVO ORIGINAL '!C73</f>
        <v>P199</v>
      </c>
      <c r="AB52" s="254" t="str">
        <f>+'PLAN INDICATIVO ORIGINAL '!D73</f>
        <v>ERON con Bibliotecas en funcionamiento (espacio físico, mobiliario, equipo de computo con software, material bibliográfico actualizado y personal capacitado)</v>
      </c>
      <c r="AC52" s="59" t="str">
        <f>VLOOKUP(AB52,'PLAN INDICATIVO ORIGINAL '!$D$12:$F$313,3,0)</f>
        <v>DIRECCIÓN DE ATENCIÓN Y TRATAMIENTO</v>
      </c>
      <c r="AD52" s="59" t="str">
        <f>+'PLAN INDICATIVO ORIGINAL '!F62</f>
        <v>SUBDIRECCIÓN DE EDUCACIÓN</v>
      </c>
      <c r="AE52" s="59" t="s">
        <v>764</v>
      </c>
      <c r="AF52" s="268">
        <f>VLOOKUP(AA52,'PLAN INDICATIVO ORIGINAL '!$C$13:$M$343,6,0)</f>
        <v>0</v>
      </c>
      <c r="AG52" s="269">
        <f>VLOOKUP(AA52,'PLAN INDICATIVO ORIGINAL '!$C$13:$M$343,7,0)</f>
        <v>0.1</v>
      </c>
      <c r="AH52" s="269">
        <f>VLOOKUP(AA52,'PLAN INDICATIVO ORIGINAL '!$C$13:$M$343,8,0)</f>
        <v>0.3</v>
      </c>
      <c r="AI52" s="269">
        <f>VLOOKUP(AA52,'PLAN INDICATIVO ORIGINAL '!$C$13:$M$343,9,0)</f>
        <v>0.5</v>
      </c>
      <c r="AJ52" s="269">
        <f>VLOOKUP(AA52,'PLAN INDICATIVO ORIGINAL '!$C$13:$M$343,10,0)</f>
        <v>0.5</v>
      </c>
      <c r="AK52" s="269" t="str">
        <f>VLOOKUP(AA52,'PLAN INDICATIVO ORIGINAL '!$C$13:$M$343,11,0)</f>
        <v>Porcentaje</v>
      </c>
      <c r="AL52" s="262" t="e">
        <f>VLOOKUP(AA52,'PLAN INDICATIVO ORIGINAL '!$C$13:$M$343,12,0)</f>
        <v>#REF!</v>
      </c>
      <c r="AM52" s="270">
        <f t="shared" ref="AM52:AR52" si="90">+AF52*100</f>
        <v>0</v>
      </c>
      <c r="AN52" s="270">
        <f t="shared" si="90"/>
        <v>10</v>
      </c>
      <c r="AO52" s="270">
        <f t="shared" si="90"/>
        <v>30</v>
      </c>
      <c r="AP52" s="270">
        <f t="shared" si="90"/>
        <v>50</v>
      </c>
      <c r="AQ52" s="270">
        <f t="shared" si="90"/>
        <v>50</v>
      </c>
      <c r="AR52" s="270" t="e">
        <f t="shared" si="90"/>
        <v>#VALUE!</v>
      </c>
      <c r="AS52" s="264" t="s">
        <v>765</v>
      </c>
      <c r="AV52" s="214" t="s">
        <v>182</v>
      </c>
      <c r="AW52" s="214" t="s">
        <v>31</v>
      </c>
      <c r="AX52" s="214" t="s">
        <v>764</v>
      </c>
      <c r="BI52" s="254">
        <v>199</v>
      </c>
      <c r="BJ52" s="59" t="s">
        <v>161</v>
      </c>
    </row>
    <row r="53" spans="1:62" ht="65.25" customHeight="1" x14ac:dyDescent="0.25">
      <c r="A53" s="254">
        <v>8</v>
      </c>
      <c r="B53" s="254" t="str">
        <f t="shared" si="34"/>
        <v>P8</v>
      </c>
      <c r="C53" s="121" t="s">
        <v>62</v>
      </c>
      <c r="D53" s="255" t="s">
        <v>19</v>
      </c>
      <c r="E53" s="74" t="str">
        <f>+'PLAN INDICATIVO ORIGINAL '!$D$12</f>
        <v>ATENCIÓN Y TRATAMIENTO PENITENCIARIO</v>
      </c>
      <c r="F53" s="256" t="str">
        <f>+'PLAN INDICATIVO ORIGINAL '!$D$53</f>
        <v>ATENCIÓN Y TRATAMIENTO PENITENCIARIO</v>
      </c>
      <c r="G53" s="256" t="s">
        <v>139</v>
      </c>
      <c r="H53" s="257" t="str">
        <f>+'PLAN INDICATIVO ORIGINAL '!$D$54</f>
        <v>Brindar programas pertinentes de tratamiento penitenciario orientados a la PPL que les permita su resocialización para la vida en libertad.</v>
      </c>
      <c r="I53" s="257" t="s">
        <v>782</v>
      </c>
      <c r="J53" s="265" t="str">
        <f>+'PLAN INDICATIVO ORIGINAL '!$D$74</f>
        <v>LABORAL Y PRODUCTIVO</v>
      </c>
      <c r="K53" s="265" t="s">
        <v>767</v>
      </c>
      <c r="L53" s="142" t="s">
        <v>185</v>
      </c>
      <c r="M53" s="266" t="str">
        <f>+'PLAN INDICATIVO ORIGINAL '!$E$74</f>
        <v>Porcentaje de Población privada de la libertad que redime pena por trabajo.</v>
      </c>
      <c r="N53" s="267">
        <f>VLOOKUP(L53,'PLAN INDICATIVO ORIGINAL '!$C$13:$M$343,6,0)</f>
        <v>2.5000000000000001E-2</v>
      </c>
      <c r="O53" s="267">
        <f>VLOOKUP(L53,'PLAN INDICATIVO ORIGINAL '!$C$13:$M$343,7,0)</f>
        <v>0.05</v>
      </c>
      <c r="P53" s="267">
        <f>VLOOKUP(L53,'PLAN INDICATIVO ORIGINAL '!$C$13:$M$343,8,0)</f>
        <v>7.4999999999999997E-2</v>
      </c>
      <c r="Q53" s="267">
        <f>VLOOKUP(L53,'PLAN INDICATIVO ORIGINAL '!$C$13:$M$343,9,0)</f>
        <v>0.1</v>
      </c>
      <c r="R53" s="267">
        <f>VLOOKUP(L53,'PLAN INDICATIVO ORIGINAL '!$C$13:$M$343,10,0)</f>
        <v>0.1</v>
      </c>
      <c r="S53" s="267" t="str">
        <f>VLOOKUP(L53,'PLAN INDICATIVO ORIGINAL '!$C$13:$M$343,11,0)</f>
        <v>Porcentaje</v>
      </c>
      <c r="T53" s="259" t="e">
        <f>VLOOKUP(L53,'PLAN INDICATIVO ORIGINAL '!$C$13:$M$343,12,0)</f>
        <v>#REF!</v>
      </c>
      <c r="U53" s="259">
        <f t="shared" ref="U53:Z53" si="91">+N53*100</f>
        <v>2.5</v>
      </c>
      <c r="V53" s="259">
        <f t="shared" si="91"/>
        <v>5</v>
      </c>
      <c r="W53" s="259">
        <f t="shared" si="91"/>
        <v>7.5</v>
      </c>
      <c r="X53" s="259">
        <f t="shared" si="91"/>
        <v>10</v>
      </c>
      <c r="Y53" s="259">
        <f t="shared" si="91"/>
        <v>10</v>
      </c>
      <c r="Z53" s="259" t="e">
        <f t="shared" si="91"/>
        <v>#VALUE!</v>
      </c>
      <c r="AA53" s="254" t="str">
        <f>+'PLAN INDICATIVO ORIGINAL '!C75</f>
        <v>P8</v>
      </c>
      <c r="AB53" s="254"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9" t="str">
        <f>+'PLAN INDICATIVO ORIGINAL '!F75</f>
        <v>DIRECCIÓN DE ATENCIÓN Y TRATAMIENTO</v>
      </c>
      <c r="AD53" s="59" t="str">
        <f>+'PLAN INDICATIVO ORIGINAL '!F63</f>
        <v>SUBDIRECCIÓN DE EDUCACIÓN</v>
      </c>
      <c r="AE53" s="59" t="s">
        <v>764</v>
      </c>
      <c r="AF53" s="260">
        <f>VLOOKUP(AA53,'PLAN INDICATIVO ORIGINAL '!$C$13:$M$343,6,0)</f>
        <v>40</v>
      </c>
      <c r="AG53" s="261">
        <f>VLOOKUP(AA53,'PLAN INDICATIVO ORIGINAL '!$C$13:$M$343,7,0)</f>
        <v>40</v>
      </c>
      <c r="AH53" s="261">
        <f>VLOOKUP(AA53,'PLAN INDICATIVO ORIGINAL '!$C$13:$M$343,8,0)</f>
        <v>40</v>
      </c>
      <c r="AI53" s="261">
        <f>VLOOKUP(AA53,'PLAN INDICATIVO ORIGINAL '!$C$13:$M$343,9,0)</f>
        <v>40</v>
      </c>
      <c r="AJ53" s="261">
        <f>VLOOKUP(AA53,'PLAN INDICATIVO ORIGINAL '!$C$13:$M$343,10,0)</f>
        <v>160</v>
      </c>
      <c r="AK53" s="261" t="str">
        <f>VLOOKUP(AA53,'PLAN INDICATIVO ORIGINAL '!$C$13:$M$343,11,0)</f>
        <v>Número</v>
      </c>
      <c r="AL53" s="262" t="e">
        <f>VLOOKUP(AA53,'PLAN INDICATIVO ORIGINAL '!$C$13:$M$343,12,0)</f>
        <v>#REF!</v>
      </c>
      <c r="AM53" s="263">
        <f t="shared" ref="AM53:AR53" si="92">+AF53</f>
        <v>40</v>
      </c>
      <c r="AN53" s="263">
        <f t="shared" si="92"/>
        <v>40</v>
      </c>
      <c r="AO53" s="263">
        <f t="shared" si="92"/>
        <v>40</v>
      </c>
      <c r="AP53" s="263">
        <f t="shared" si="92"/>
        <v>40</v>
      </c>
      <c r="AQ53" s="263">
        <f t="shared" si="92"/>
        <v>160</v>
      </c>
      <c r="AR53" s="263" t="str">
        <f t="shared" si="92"/>
        <v>Número</v>
      </c>
      <c r="AS53" s="264" t="s">
        <v>765</v>
      </c>
      <c r="AV53" s="214" t="s">
        <v>188</v>
      </c>
      <c r="AW53" s="214" t="s">
        <v>31</v>
      </c>
      <c r="AX53" s="214" t="s">
        <v>764</v>
      </c>
      <c r="BI53" s="254">
        <v>8</v>
      </c>
      <c r="BJ53" s="59" t="s">
        <v>187</v>
      </c>
    </row>
    <row r="54" spans="1:62" ht="65.25" customHeight="1" x14ac:dyDescent="0.25">
      <c r="A54" s="254">
        <v>58</v>
      </c>
      <c r="B54" s="254" t="str">
        <f t="shared" si="34"/>
        <v>P58</v>
      </c>
      <c r="C54" s="121" t="s">
        <v>65</v>
      </c>
      <c r="D54" s="255" t="s">
        <v>19</v>
      </c>
      <c r="E54" s="74" t="str">
        <f>+'PLAN INDICATIVO ORIGINAL '!$D$12</f>
        <v>ATENCIÓN Y TRATAMIENTO PENITENCIARIO</v>
      </c>
      <c r="F54" s="256" t="str">
        <f>+'PLAN INDICATIVO ORIGINAL '!$D$53</f>
        <v>ATENCIÓN Y TRATAMIENTO PENITENCIARIO</v>
      </c>
      <c r="G54" s="256" t="s">
        <v>139</v>
      </c>
      <c r="H54" s="257" t="str">
        <f>+'PLAN INDICATIVO ORIGINAL '!$D$54</f>
        <v>Brindar programas pertinentes de tratamiento penitenciario orientados a la PPL que les permita su resocialización para la vida en libertad.</v>
      </c>
      <c r="I54" s="257" t="s">
        <v>782</v>
      </c>
      <c r="J54" s="265" t="str">
        <f>+'PLAN INDICATIVO ORIGINAL '!$D$74</f>
        <v>LABORAL Y PRODUCTIVO</v>
      </c>
      <c r="K54" s="265" t="s">
        <v>767</v>
      </c>
      <c r="L54" s="142" t="s">
        <v>185</v>
      </c>
      <c r="M54" s="266" t="str">
        <f>+'PLAN INDICATIVO ORIGINAL '!$E$74</f>
        <v>Porcentaje de Población privada de la libertad que redime pena por trabajo.</v>
      </c>
      <c r="N54" s="267">
        <f>VLOOKUP(L54,'PLAN INDICATIVO ORIGINAL '!$C$13:$M$343,6,0)</f>
        <v>2.5000000000000001E-2</v>
      </c>
      <c r="O54" s="267">
        <f>VLOOKUP(L54,'PLAN INDICATIVO ORIGINAL '!$C$13:$M$343,7,0)</f>
        <v>0.05</v>
      </c>
      <c r="P54" s="267">
        <f>VLOOKUP(L54,'PLAN INDICATIVO ORIGINAL '!$C$13:$M$343,8,0)</f>
        <v>7.4999999999999997E-2</v>
      </c>
      <c r="Q54" s="267">
        <f>VLOOKUP(L54,'PLAN INDICATIVO ORIGINAL '!$C$13:$M$343,9,0)</f>
        <v>0.1</v>
      </c>
      <c r="R54" s="267">
        <f>VLOOKUP(L54,'PLAN INDICATIVO ORIGINAL '!$C$13:$M$343,10,0)</f>
        <v>0.1</v>
      </c>
      <c r="S54" s="267" t="str">
        <f>VLOOKUP(L54,'PLAN INDICATIVO ORIGINAL '!$C$13:$M$343,11,0)</f>
        <v>Porcentaje</v>
      </c>
      <c r="T54" s="259" t="e">
        <f>VLOOKUP(L54,'PLAN INDICATIVO ORIGINAL '!$C$13:$M$343,12,0)</f>
        <v>#REF!</v>
      </c>
      <c r="U54" s="259">
        <f t="shared" ref="U54:Z54" si="93">+N54*100</f>
        <v>2.5</v>
      </c>
      <c r="V54" s="259">
        <f t="shared" si="93"/>
        <v>5</v>
      </c>
      <c r="W54" s="259">
        <f t="shared" si="93"/>
        <v>7.5</v>
      </c>
      <c r="X54" s="259">
        <f t="shared" si="93"/>
        <v>10</v>
      </c>
      <c r="Y54" s="259">
        <f t="shared" si="93"/>
        <v>10</v>
      </c>
      <c r="Z54" s="259" t="e">
        <f t="shared" si="93"/>
        <v>#VALUE!</v>
      </c>
      <c r="AA54" s="254" t="str">
        <f>+'PLAN INDICATIVO ORIGINAL '!C76</f>
        <v>P58</v>
      </c>
      <c r="AB54" s="254"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9" t="str">
        <f>VLOOKUP(AB54,'PLAN INDICATIVO ORIGINAL '!$D$12:$F$313,3,0)</f>
        <v>DIRECCIÓN DE ATENCIÓN Y TRATAMIENTO</v>
      </c>
      <c r="AD54" s="59" t="str">
        <f>+'PLAN INDICATIVO ORIGINAL '!F64</f>
        <v>DIRECCIÓN DE ATENCIÓN Y TRATAMIENTO</v>
      </c>
      <c r="AE54" s="59" t="s">
        <v>764</v>
      </c>
      <c r="AF54" s="260">
        <f>VLOOKUP(AA54,'PLAN INDICATIVO ORIGINAL '!$C$13:$M$343,6,0)</f>
        <v>1</v>
      </c>
      <c r="AG54" s="261">
        <f>VLOOKUP(AA54,'PLAN INDICATIVO ORIGINAL '!$C$13:$M$343,7,0)</f>
        <v>0</v>
      </c>
      <c r="AH54" s="261">
        <f>VLOOKUP(AA54,'PLAN INDICATIVO ORIGINAL '!$C$13:$M$343,8,0)</f>
        <v>0</v>
      </c>
      <c r="AI54" s="261">
        <f>VLOOKUP(AA54,'PLAN INDICATIVO ORIGINAL '!$C$13:$M$343,9,0)</f>
        <v>0</v>
      </c>
      <c r="AJ54" s="261">
        <f>VLOOKUP(AA54,'PLAN INDICATIVO ORIGINAL '!$C$13:$M$343,10,0)</f>
        <v>1</v>
      </c>
      <c r="AK54" s="261" t="str">
        <f>VLOOKUP(AA54,'PLAN INDICATIVO ORIGINAL '!$C$13:$M$343,11,0)</f>
        <v>Número</v>
      </c>
      <c r="AL54" s="262" t="e">
        <f>VLOOKUP(AA54,'PLAN INDICATIVO ORIGINAL '!$C$13:$M$343,12,0)</f>
        <v>#REF!</v>
      </c>
      <c r="AM54" s="263">
        <f t="shared" ref="AM54:AR54" si="94">+AF54</f>
        <v>1</v>
      </c>
      <c r="AN54" s="263">
        <f t="shared" si="94"/>
        <v>0</v>
      </c>
      <c r="AO54" s="263">
        <f t="shared" si="94"/>
        <v>0</v>
      </c>
      <c r="AP54" s="263">
        <f t="shared" si="94"/>
        <v>0</v>
      </c>
      <c r="AQ54" s="263">
        <f t="shared" si="94"/>
        <v>1</v>
      </c>
      <c r="AR54" s="263" t="str">
        <f t="shared" si="94"/>
        <v>Número</v>
      </c>
      <c r="AS54" s="264" t="s">
        <v>765</v>
      </c>
      <c r="AV54" s="214" t="s">
        <v>190</v>
      </c>
      <c r="AW54" s="214" t="s">
        <v>31</v>
      </c>
      <c r="AX54" s="214" t="s">
        <v>764</v>
      </c>
      <c r="BI54" s="254">
        <v>58</v>
      </c>
      <c r="BJ54" s="59" t="s">
        <v>187</v>
      </c>
    </row>
    <row r="55" spans="1:62" ht="65.25" customHeight="1" x14ac:dyDescent="0.25">
      <c r="A55" s="254">
        <v>120</v>
      </c>
      <c r="B55" s="254" t="str">
        <f t="shared" si="34"/>
        <v>P120</v>
      </c>
      <c r="C55" s="121"/>
      <c r="D55" s="255" t="s">
        <v>19</v>
      </c>
      <c r="E55" s="74" t="str">
        <f>+'PLAN INDICATIVO ORIGINAL '!$D$12</f>
        <v>ATENCIÓN Y TRATAMIENTO PENITENCIARIO</v>
      </c>
      <c r="F55" s="256" t="str">
        <f>+'PLAN INDICATIVO ORIGINAL '!$D$53</f>
        <v>ATENCIÓN Y TRATAMIENTO PENITENCIARIO</v>
      </c>
      <c r="G55" s="256" t="s">
        <v>139</v>
      </c>
      <c r="H55" s="257" t="str">
        <f>+'PLAN INDICATIVO ORIGINAL '!$D$54</f>
        <v>Brindar programas pertinentes de tratamiento penitenciario orientados a la PPL que les permita su resocialización para la vida en libertad.</v>
      </c>
      <c r="I55" s="257" t="s">
        <v>782</v>
      </c>
      <c r="J55" s="265" t="str">
        <f>+'PLAN INDICATIVO ORIGINAL '!$D$74</f>
        <v>LABORAL Y PRODUCTIVO</v>
      </c>
      <c r="K55" s="265" t="s">
        <v>767</v>
      </c>
      <c r="L55" s="142" t="s">
        <v>185</v>
      </c>
      <c r="M55" s="266" t="str">
        <f>+'PLAN INDICATIVO ORIGINAL '!$E$74</f>
        <v>Porcentaje de Población privada de la libertad que redime pena por trabajo.</v>
      </c>
      <c r="N55" s="267">
        <f>VLOOKUP(L55,'PLAN INDICATIVO ORIGINAL '!$C$13:$M$343,6,0)</f>
        <v>2.5000000000000001E-2</v>
      </c>
      <c r="O55" s="267">
        <f>VLOOKUP(L55,'PLAN INDICATIVO ORIGINAL '!$C$13:$M$343,7,0)</f>
        <v>0.05</v>
      </c>
      <c r="P55" s="267">
        <f>VLOOKUP(L55,'PLAN INDICATIVO ORIGINAL '!$C$13:$M$343,8,0)</f>
        <v>7.4999999999999997E-2</v>
      </c>
      <c r="Q55" s="267">
        <f>VLOOKUP(L55,'PLAN INDICATIVO ORIGINAL '!$C$13:$M$343,9,0)</f>
        <v>0.1</v>
      </c>
      <c r="R55" s="267">
        <f>VLOOKUP(L55,'PLAN INDICATIVO ORIGINAL '!$C$13:$M$343,10,0)</f>
        <v>0.1</v>
      </c>
      <c r="S55" s="267" t="str">
        <f>VLOOKUP(L55,'PLAN INDICATIVO ORIGINAL '!$C$13:$M$343,11,0)</f>
        <v>Porcentaje</v>
      </c>
      <c r="T55" s="259" t="e">
        <f>VLOOKUP(L55,'PLAN INDICATIVO ORIGINAL '!$C$13:$M$343,12,0)</f>
        <v>#REF!</v>
      </c>
      <c r="U55" s="259">
        <f t="shared" ref="U55:Z55" si="95">+N55*100</f>
        <v>2.5</v>
      </c>
      <c r="V55" s="259">
        <f t="shared" si="95"/>
        <v>5</v>
      </c>
      <c r="W55" s="259">
        <f t="shared" si="95"/>
        <v>7.5</v>
      </c>
      <c r="X55" s="259">
        <f t="shared" si="95"/>
        <v>10</v>
      </c>
      <c r="Y55" s="259">
        <f t="shared" si="95"/>
        <v>10</v>
      </c>
      <c r="Z55" s="259" t="e">
        <f t="shared" si="95"/>
        <v>#VALUE!</v>
      </c>
      <c r="AA55" s="115" t="str">
        <f>+'PLAN INDICATIVO ORIGINAL '!C77</f>
        <v>P120</v>
      </c>
      <c r="AB55" s="254" t="str">
        <f>+'PLAN INDICATIVO ORIGINAL '!D77</f>
        <v>Uniforme de vestir para las internas condenadas fabricados y distribuidos</v>
      </c>
      <c r="AC55" s="59" t="str">
        <f>VLOOKUP(AB55,'PLAN INDICATIVO ORIGINAL '!$D$12:$F$313,3,0)</f>
        <v>DIRECCIÓN DE ATENCIÓN Y TRATAMIENTO</v>
      </c>
      <c r="AD55" s="59" t="str">
        <f>+'PLAN INDICATIVO ORIGINAL '!F65</f>
        <v>DIRECCIÓN DE ATENCIÓN Y TRATAMIENTO</v>
      </c>
      <c r="AE55" s="59" t="s">
        <v>764</v>
      </c>
      <c r="AF55" s="268">
        <f>VLOOKUP(AA55,'PLAN INDICATIVO ORIGINAL '!$C$13:$M$343,6,0)</f>
        <v>1</v>
      </c>
      <c r="AG55" s="269">
        <f>VLOOKUP(AA55,'PLAN INDICATIVO ORIGINAL '!$C$13:$M$343,7,0)</f>
        <v>1</v>
      </c>
      <c r="AH55" s="269">
        <f>VLOOKUP(AA55,'PLAN INDICATIVO ORIGINAL '!$C$13:$M$343,8,0)</f>
        <v>1</v>
      </c>
      <c r="AI55" s="269">
        <f>VLOOKUP(AA55,'PLAN INDICATIVO ORIGINAL '!$C$13:$M$343,9,0)</f>
        <v>1</v>
      </c>
      <c r="AJ55" s="269">
        <f>VLOOKUP(AA55,'PLAN INDICATIVO ORIGINAL '!$C$13:$M$343,10,0)</f>
        <v>1</v>
      </c>
      <c r="AK55" s="269" t="str">
        <f>VLOOKUP(AA55,'PLAN INDICATIVO ORIGINAL '!$C$13:$M$343,11,0)</f>
        <v>Porcentaje</v>
      </c>
      <c r="AL55" s="262" t="e">
        <f>VLOOKUP(AA55,'PLAN INDICATIVO ORIGINAL '!$C$13:$M$343,12,0)</f>
        <v>#REF!</v>
      </c>
      <c r="AM55" s="270">
        <f t="shared" ref="AM55:AR55" si="96">+AF55*100</f>
        <v>100</v>
      </c>
      <c r="AN55" s="270">
        <f t="shared" si="96"/>
        <v>100</v>
      </c>
      <c r="AO55" s="270">
        <f t="shared" si="96"/>
        <v>100</v>
      </c>
      <c r="AP55" s="270">
        <f t="shared" si="96"/>
        <v>100</v>
      </c>
      <c r="AQ55" s="270">
        <f t="shared" si="96"/>
        <v>100</v>
      </c>
      <c r="AR55" s="270" t="e">
        <f t="shared" si="96"/>
        <v>#VALUE!</v>
      </c>
      <c r="AS55" s="264" t="s">
        <v>765</v>
      </c>
      <c r="AV55" s="214" t="s">
        <v>192</v>
      </c>
      <c r="AW55" s="214" t="s">
        <v>31</v>
      </c>
      <c r="AX55" s="214" t="s">
        <v>764</v>
      </c>
      <c r="BI55" s="254">
        <v>120</v>
      </c>
      <c r="BJ55" s="59" t="s">
        <v>187</v>
      </c>
    </row>
    <row r="56" spans="1:62" ht="65.25" customHeight="1" x14ac:dyDescent="0.25">
      <c r="A56" s="254">
        <v>26</v>
      </c>
      <c r="B56" s="254" t="str">
        <f t="shared" si="34"/>
        <v>P26</v>
      </c>
      <c r="C56" s="121"/>
      <c r="D56" s="255" t="s">
        <v>19</v>
      </c>
      <c r="E56" s="74" t="str">
        <f>+'PLAN INDICATIVO ORIGINAL '!$D$12</f>
        <v>ATENCIÓN Y TRATAMIENTO PENITENCIARIO</v>
      </c>
      <c r="F56" s="256" t="str">
        <f>+'PLAN INDICATIVO ORIGINAL '!$D$53</f>
        <v>ATENCIÓN Y TRATAMIENTO PENITENCIARIO</v>
      </c>
      <c r="G56" s="256" t="s">
        <v>139</v>
      </c>
      <c r="H56" s="257" t="str">
        <f>+'PLAN INDICATIVO ORIGINAL '!$D$54</f>
        <v>Brindar programas pertinentes de tratamiento penitenciario orientados a la PPL que les permita su resocialización para la vida en libertad.</v>
      </c>
      <c r="I56" s="257" t="s">
        <v>782</v>
      </c>
      <c r="J56" s="265" t="str">
        <f>+'PLAN INDICATIVO ORIGINAL '!$D$74</f>
        <v>LABORAL Y PRODUCTIVO</v>
      </c>
      <c r="K56" s="265" t="s">
        <v>767</v>
      </c>
      <c r="L56" s="142" t="s">
        <v>185</v>
      </c>
      <c r="M56" s="266" t="str">
        <f>+'PLAN INDICATIVO ORIGINAL '!$E$74</f>
        <v>Porcentaje de Población privada de la libertad que redime pena por trabajo.</v>
      </c>
      <c r="N56" s="267">
        <f>VLOOKUP(L56,'PLAN INDICATIVO ORIGINAL '!$C$13:$M$343,6,0)</f>
        <v>2.5000000000000001E-2</v>
      </c>
      <c r="O56" s="267">
        <f>VLOOKUP(L56,'PLAN INDICATIVO ORIGINAL '!$C$13:$M$343,7,0)</f>
        <v>0.05</v>
      </c>
      <c r="P56" s="267">
        <f>VLOOKUP(L56,'PLAN INDICATIVO ORIGINAL '!$C$13:$M$343,8,0)</f>
        <v>7.4999999999999997E-2</v>
      </c>
      <c r="Q56" s="267">
        <f>VLOOKUP(L56,'PLAN INDICATIVO ORIGINAL '!$C$13:$M$343,9,0)</f>
        <v>0.1</v>
      </c>
      <c r="R56" s="267">
        <f>VLOOKUP(L56,'PLAN INDICATIVO ORIGINAL '!$C$13:$M$343,10,0)</f>
        <v>0.1</v>
      </c>
      <c r="S56" s="267" t="str">
        <f>VLOOKUP(L56,'PLAN INDICATIVO ORIGINAL '!$C$13:$M$343,11,0)</f>
        <v>Porcentaje</v>
      </c>
      <c r="T56" s="259" t="e">
        <f>VLOOKUP(L56,'PLAN INDICATIVO ORIGINAL '!$C$13:$M$343,12,0)</f>
        <v>#REF!</v>
      </c>
      <c r="U56" s="259">
        <f t="shared" ref="U56:Z56" si="97">+N56*100</f>
        <v>2.5</v>
      </c>
      <c r="V56" s="259">
        <f t="shared" si="97"/>
        <v>5</v>
      </c>
      <c r="W56" s="259">
        <f t="shared" si="97"/>
        <v>7.5</v>
      </c>
      <c r="X56" s="259">
        <f t="shared" si="97"/>
        <v>10</v>
      </c>
      <c r="Y56" s="259">
        <f t="shared" si="97"/>
        <v>10</v>
      </c>
      <c r="Z56" s="259" t="e">
        <f t="shared" si="97"/>
        <v>#VALUE!</v>
      </c>
      <c r="AA56" s="254" t="str">
        <f>+'PLAN INDICATIVO ORIGINAL '!C78</f>
        <v>P26</v>
      </c>
      <c r="AB56" s="254" t="str">
        <f>+'PLAN INDICATIVO ORIGINAL '!D78</f>
        <v xml:space="preserve">Escuela taller dirigida a la población pos penada en la regional viejo caldas como prueba piloto con apoyo de una institución de educación,, implementada </v>
      </c>
      <c r="AC56" s="59" t="str">
        <f>VLOOKUP(AB56,'PLAN INDICATIVO ORIGINAL '!$D$12:$F$313,3,0)</f>
        <v>DIRECCIÓN DE ATENCIÓN Y TRATAMIENTO</v>
      </c>
      <c r="AD56" s="59" t="str">
        <f>+'PLAN INDICATIVO ORIGINAL '!F66</f>
        <v>DIRECCIÓN DE ATENCIÓN Y TRATAMIENTO</v>
      </c>
      <c r="AE56" s="59" t="s">
        <v>764</v>
      </c>
      <c r="AF56" s="260">
        <f>VLOOKUP(AA56,'PLAN INDICATIVO ORIGINAL '!$C$13:$M$343,6,0)</f>
        <v>1</v>
      </c>
      <c r="AG56" s="261">
        <f>VLOOKUP(AA56,'PLAN INDICATIVO ORIGINAL '!$C$13:$M$343,7,0)</f>
        <v>0</v>
      </c>
      <c r="AH56" s="261">
        <f>VLOOKUP(AA56,'PLAN INDICATIVO ORIGINAL '!$C$13:$M$343,8,0)</f>
        <v>0</v>
      </c>
      <c r="AI56" s="261">
        <f>VLOOKUP(AA56,'PLAN INDICATIVO ORIGINAL '!$C$13:$M$343,9,0)</f>
        <v>0</v>
      </c>
      <c r="AJ56" s="261">
        <f>VLOOKUP(AA56,'PLAN INDICATIVO ORIGINAL '!$C$13:$M$343,10,0)</f>
        <v>1</v>
      </c>
      <c r="AK56" s="261" t="str">
        <f>VLOOKUP(AA56,'PLAN INDICATIVO ORIGINAL '!$C$13:$M$343,11,0)</f>
        <v>Número</v>
      </c>
      <c r="AL56" s="262" t="e">
        <f>VLOOKUP(AA56,'PLAN INDICATIVO ORIGINAL '!$C$13:$M$343,12,0)</f>
        <v>#REF!</v>
      </c>
      <c r="AM56" s="263">
        <f t="shared" ref="AM56:AR56" si="98">+AF56</f>
        <v>1</v>
      </c>
      <c r="AN56" s="263">
        <f t="shared" si="98"/>
        <v>0</v>
      </c>
      <c r="AO56" s="263">
        <f t="shared" si="98"/>
        <v>0</v>
      </c>
      <c r="AP56" s="263">
        <f t="shared" si="98"/>
        <v>0</v>
      </c>
      <c r="AQ56" s="263">
        <f t="shared" si="98"/>
        <v>1</v>
      </c>
      <c r="AR56" s="263" t="str">
        <f t="shared" si="98"/>
        <v>Número</v>
      </c>
      <c r="AS56" s="264" t="s">
        <v>765</v>
      </c>
      <c r="AV56" s="214" t="s">
        <v>194</v>
      </c>
      <c r="AW56" s="214" t="s">
        <v>31</v>
      </c>
      <c r="AX56" s="214" t="s">
        <v>764</v>
      </c>
      <c r="BI56" s="254">
        <v>26</v>
      </c>
      <c r="BJ56" s="59" t="s">
        <v>187</v>
      </c>
    </row>
    <row r="57" spans="1:62" ht="65.25" customHeight="1" x14ac:dyDescent="0.25">
      <c r="A57" s="254">
        <v>187</v>
      </c>
      <c r="B57" s="254" t="str">
        <f t="shared" si="34"/>
        <v>P187</v>
      </c>
      <c r="C57" s="121"/>
      <c r="D57" s="255" t="s">
        <v>19</v>
      </c>
      <c r="E57" s="74" t="str">
        <f>+'PLAN INDICATIVO ORIGINAL '!$D$12</f>
        <v>ATENCIÓN Y TRATAMIENTO PENITENCIARIO</v>
      </c>
      <c r="F57" s="256" t="str">
        <f>+'PLAN INDICATIVO ORIGINAL '!$D$53</f>
        <v>ATENCIÓN Y TRATAMIENTO PENITENCIARIO</v>
      </c>
      <c r="G57" s="256" t="s">
        <v>139</v>
      </c>
      <c r="H57" s="257" t="str">
        <f>+'PLAN INDICATIVO ORIGINAL '!$D$54</f>
        <v>Brindar programas pertinentes de tratamiento penitenciario orientados a la PPL que les permita su resocialización para la vida en libertad.</v>
      </c>
      <c r="I57" s="257" t="s">
        <v>782</v>
      </c>
      <c r="J57" s="265" t="str">
        <f>+'PLAN INDICATIVO ORIGINAL '!$D$74</f>
        <v>LABORAL Y PRODUCTIVO</v>
      </c>
      <c r="K57" s="265" t="s">
        <v>767</v>
      </c>
      <c r="L57" s="142" t="s">
        <v>185</v>
      </c>
      <c r="M57" s="266" t="str">
        <f>+'PLAN INDICATIVO ORIGINAL '!$E$74</f>
        <v>Porcentaje de Población privada de la libertad que redime pena por trabajo.</v>
      </c>
      <c r="N57" s="267">
        <f>VLOOKUP(L57,'PLAN INDICATIVO ORIGINAL '!$C$13:$M$343,6,0)</f>
        <v>2.5000000000000001E-2</v>
      </c>
      <c r="O57" s="267">
        <f>VLOOKUP(L57,'PLAN INDICATIVO ORIGINAL '!$C$13:$M$343,7,0)</f>
        <v>0.05</v>
      </c>
      <c r="P57" s="267">
        <f>VLOOKUP(L57,'PLAN INDICATIVO ORIGINAL '!$C$13:$M$343,8,0)</f>
        <v>7.4999999999999997E-2</v>
      </c>
      <c r="Q57" s="267">
        <f>VLOOKUP(L57,'PLAN INDICATIVO ORIGINAL '!$C$13:$M$343,9,0)</f>
        <v>0.1</v>
      </c>
      <c r="R57" s="267">
        <f>VLOOKUP(L57,'PLAN INDICATIVO ORIGINAL '!$C$13:$M$343,10,0)</f>
        <v>0.1</v>
      </c>
      <c r="S57" s="267" t="str">
        <f>VLOOKUP(L57,'PLAN INDICATIVO ORIGINAL '!$C$13:$M$343,11,0)</f>
        <v>Porcentaje</v>
      </c>
      <c r="T57" s="259" t="e">
        <f>VLOOKUP(L57,'PLAN INDICATIVO ORIGINAL '!$C$13:$M$343,12,0)</f>
        <v>#REF!</v>
      </c>
      <c r="U57" s="259">
        <f t="shared" ref="U57:Z57" si="99">+N57*100</f>
        <v>2.5</v>
      </c>
      <c r="V57" s="259">
        <f t="shared" si="99"/>
        <v>5</v>
      </c>
      <c r="W57" s="259">
        <f t="shared" si="99"/>
        <v>7.5</v>
      </c>
      <c r="X57" s="259">
        <f t="shared" si="99"/>
        <v>10</v>
      </c>
      <c r="Y57" s="259">
        <f t="shared" si="99"/>
        <v>10</v>
      </c>
      <c r="Z57" s="259" t="e">
        <f t="shared" si="99"/>
        <v>#VALUE!</v>
      </c>
      <c r="AA57" s="254" t="str">
        <f>+'PLAN INDICATIVO ORIGINAL '!C79</f>
        <v>P187</v>
      </c>
      <c r="AB57" s="254" t="str">
        <f>+'PLAN INDICATIVO ORIGINAL '!D79</f>
        <v>Actividades ocupacionales del área laboral en los nuevos establecimientos (Espinal, Buga y Tuluá) implementadas</v>
      </c>
      <c r="AC57" s="59" t="str">
        <f>VLOOKUP(AB57,'PLAN INDICATIVO ORIGINAL '!$D$12:$F$313,3,0)</f>
        <v>DIRECCIÓN DE ATENCIÓN Y TRATAMIENTO</v>
      </c>
      <c r="AD57" s="59" t="str">
        <f>+'PLAN INDICATIVO ORIGINAL '!F67</f>
        <v>DIRECCIÓN DE ATENCIÓN Y TRATAMIENTO</v>
      </c>
      <c r="AE57" s="59" t="s">
        <v>764</v>
      </c>
      <c r="AF57" s="260">
        <f>VLOOKUP(AA57,'PLAN INDICATIVO ORIGINAL '!$C$13:$M$343,6,0)</f>
        <v>0</v>
      </c>
      <c r="AG57" s="261">
        <f>VLOOKUP(AA57,'PLAN INDICATIVO ORIGINAL '!$C$13:$M$343,7,0)</f>
        <v>1</v>
      </c>
      <c r="AH57" s="261">
        <f>VLOOKUP(AA57,'PLAN INDICATIVO ORIGINAL '!$C$13:$M$343,8,0)</f>
        <v>2</v>
      </c>
      <c r="AI57" s="261">
        <f>VLOOKUP(AA57,'PLAN INDICATIVO ORIGINAL '!$C$13:$M$343,9,0)</f>
        <v>0</v>
      </c>
      <c r="AJ57" s="261">
        <f>VLOOKUP(AA57,'PLAN INDICATIVO ORIGINAL '!$C$13:$M$343,10,0)</f>
        <v>3</v>
      </c>
      <c r="AK57" s="261" t="str">
        <f>VLOOKUP(AA57,'PLAN INDICATIVO ORIGINAL '!$C$13:$M$343,11,0)</f>
        <v>Número</v>
      </c>
      <c r="AL57" s="262" t="e">
        <f>VLOOKUP(AA57,'PLAN INDICATIVO ORIGINAL '!$C$13:$M$343,12,0)</f>
        <v>#REF!</v>
      </c>
      <c r="AM57" s="263">
        <f t="shared" ref="AM57:AR57" si="100">+AF57</f>
        <v>0</v>
      </c>
      <c r="AN57" s="263">
        <f t="shared" si="100"/>
        <v>1</v>
      </c>
      <c r="AO57" s="263">
        <f t="shared" si="100"/>
        <v>2</v>
      </c>
      <c r="AP57" s="263">
        <f t="shared" si="100"/>
        <v>0</v>
      </c>
      <c r="AQ57" s="263">
        <f t="shared" si="100"/>
        <v>3</v>
      </c>
      <c r="AR57" s="263" t="str">
        <f t="shared" si="100"/>
        <v>Número</v>
      </c>
      <c r="AS57" s="264" t="s">
        <v>765</v>
      </c>
      <c r="AV57" s="214" t="s">
        <v>196</v>
      </c>
      <c r="AW57" s="214" t="s">
        <v>31</v>
      </c>
      <c r="AX57" s="214" t="s">
        <v>764</v>
      </c>
      <c r="BI57" s="254">
        <v>26</v>
      </c>
      <c r="BJ57" s="59" t="s">
        <v>187</v>
      </c>
    </row>
    <row r="58" spans="1:62" ht="65.25" customHeight="1" x14ac:dyDescent="0.25">
      <c r="A58" s="254">
        <v>121</v>
      </c>
      <c r="B58" s="254" t="str">
        <f t="shared" si="34"/>
        <v>P121</v>
      </c>
      <c r="C58" s="121"/>
      <c r="D58" s="255" t="s">
        <v>19</v>
      </c>
      <c r="E58" s="74" t="str">
        <f>+'PLAN INDICATIVO ORIGINAL '!$D$12</f>
        <v>ATENCIÓN Y TRATAMIENTO PENITENCIARIO</v>
      </c>
      <c r="F58" s="256" t="str">
        <f>+'PLAN INDICATIVO ORIGINAL '!$D$53</f>
        <v>ATENCIÓN Y TRATAMIENTO PENITENCIARIO</v>
      </c>
      <c r="G58" s="256" t="s">
        <v>139</v>
      </c>
      <c r="H58" s="257" t="str">
        <f>+'PLAN INDICATIVO ORIGINAL '!$D$54</f>
        <v>Brindar programas pertinentes de tratamiento penitenciario orientados a la PPL que les permita su resocialización para la vida en libertad.</v>
      </c>
      <c r="I58" s="257" t="s">
        <v>782</v>
      </c>
      <c r="J58" s="265" t="str">
        <f>+'PLAN INDICATIVO ORIGINAL '!$D$74</f>
        <v>LABORAL Y PRODUCTIVO</v>
      </c>
      <c r="K58" s="265" t="s">
        <v>767</v>
      </c>
      <c r="L58" s="142" t="s">
        <v>185</v>
      </c>
      <c r="M58" s="266" t="str">
        <f>+'PLAN INDICATIVO ORIGINAL '!$E$74</f>
        <v>Porcentaje de Población privada de la libertad que redime pena por trabajo.</v>
      </c>
      <c r="N58" s="267">
        <f>VLOOKUP(L58,'PLAN INDICATIVO ORIGINAL '!$C$13:$M$343,6,0)</f>
        <v>2.5000000000000001E-2</v>
      </c>
      <c r="O58" s="267">
        <f>VLOOKUP(L58,'PLAN INDICATIVO ORIGINAL '!$C$13:$M$343,7,0)</f>
        <v>0.05</v>
      </c>
      <c r="P58" s="267">
        <f>VLOOKUP(L58,'PLAN INDICATIVO ORIGINAL '!$C$13:$M$343,8,0)</f>
        <v>7.4999999999999997E-2</v>
      </c>
      <c r="Q58" s="267">
        <f>VLOOKUP(L58,'PLAN INDICATIVO ORIGINAL '!$C$13:$M$343,9,0)</f>
        <v>0.1</v>
      </c>
      <c r="R58" s="267">
        <f>VLOOKUP(L58,'PLAN INDICATIVO ORIGINAL '!$C$13:$M$343,10,0)</f>
        <v>0.1</v>
      </c>
      <c r="S58" s="267" t="str">
        <f>VLOOKUP(L58,'PLAN INDICATIVO ORIGINAL '!$C$13:$M$343,11,0)</f>
        <v>Porcentaje</v>
      </c>
      <c r="T58" s="259" t="e">
        <f>VLOOKUP(L58,'PLAN INDICATIVO ORIGINAL '!$C$13:$M$343,12,0)</f>
        <v>#REF!</v>
      </c>
      <c r="U58" s="259">
        <f t="shared" ref="U58:Z58" si="101">+N58*100</f>
        <v>2.5</v>
      </c>
      <c r="V58" s="259">
        <f t="shared" si="101"/>
        <v>5</v>
      </c>
      <c r="W58" s="259">
        <f t="shared" si="101"/>
        <v>7.5</v>
      </c>
      <c r="X58" s="259">
        <f t="shared" si="101"/>
        <v>10</v>
      </c>
      <c r="Y58" s="259">
        <f t="shared" si="101"/>
        <v>10</v>
      </c>
      <c r="Z58" s="259" t="e">
        <f t="shared" si="101"/>
        <v>#VALUE!</v>
      </c>
      <c r="AA58" s="115" t="str">
        <f>+'PLAN INDICATIVO ORIGINAL '!C80</f>
        <v>P121</v>
      </c>
      <c r="AB58" s="254" t="str">
        <f>+'PLAN INDICATIVO ORIGINAL '!D80</f>
        <v>Planes ocupacionales del área laboral revisados y analizados en los 137 ERON</v>
      </c>
      <c r="AC58" s="59" t="str">
        <f>VLOOKUP(AB58,'PLAN INDICATIVO ORIGINAL '!$D$12:$F$313,3,0)</f>
        <v>DIRECCIÓN DE ATENCIÓN Y TRATAMIENTO</v>
      </c>
      <c r="AD58" s="59" t="str">
        <f>+'PLAN INDICATIVO ORIGINAL '!F68</f>
        <v>DIRECCIÓN DE ATENCIÓN Y TRATAMIENTO</v>
      </c>
      <c r="AE58" s="59" t="s">
        <v>764</v>
      </c>
      <c r="AF58" s="268">
        <f>VLOOKUP(AA58,'PLAN INDICATIVO ORIGINAL '!$C$13:$M$343,6,0)</f>
        <v>0.25</v>
      </c>
      <c r="AG58" s="269">
        <f>VLOOKUP(AA58,'PLAN INDICATIVO ORIGINAL '!$C$13:$M$343,7,0)</f>
        <v>0.5</v>
      </c>
      <c r="AH58" s="269">
        <f>VLOOKUP(AA58,'PLAN INDICATIVO ORIGINAL '!$C$13:$M$343,8,0)</f>
        <v>0.75</v>
      </c>
      <c r="AI58" s="269">
        <f>VLOOKUP(AA58,'PLAN INDICATIVO ORIGINAL '!$C$13:$M$343,9,0)</f>
        <v>1</v>
      </c>
      <c r="AJ58" s="269">
        <f>VLOOKUP(AA58,'PLAN INDICATIVO ORIGINAL '!$C$13:$M$343,10,0)</f>
        <v>1</v>
      </c>
      <c r="AK58" s="269" t="str">
        <f>VLOOKUP(AA58,'PLAN INDICATIVO ORIGINAL '!$C$13:$M$343,11,0)</f>
        <v>Porcentaje</v>
      </c>
      <c r="AL58" s="262" t="e">
        <f>VLOOKUP(AA58,'PLAN INDICATIVO ORIGINAL '!$C$13:$M$343,12,0)</f>
        <v>#REF!</v>
      </c>
      <c r="AM58" s="270">
        <f t="shared" ref="AM58:AR58" si="102">+AF58*100</f>
        <v>25</v>
      </c>
      <c r="AN58" s="270">
        <f t="shared" si="102"/>
        <v>50</v>
      </c>
      <c r="AO58" s="270">
        <f t="shared" si="102"/>
        <v>75</v>
      </c>
      <c r="AP58" s="270">
        <f t="shared" si="102"/>
        <v>100</v>
      </c>
      <c r="AQ58" s="270">
        <f t="shared" si="102"/>
        <v>100</v>
      </c>
      <c r="AR58" s="270" t="e">
        <f t="shared" si="102"/>
        <v>#VALUE!</v>
      </c>
      <c r="AS58" s="264" t="s">
        <v>765</v>
      </c>
      <c r="AV58" s="214" t="s">
        <v>198</v>
      </c>
      <c r="AW58" s="214" t="s">
        <v>31</v>
      </c>
      <c r="AX58" s="214" t="s">
        <v>764</v>
      </c>
      <c r="BI58" s="254">
        <v>121</v>
      </c>
      <c r="BJ58" s="59" t="s">
        <v>187</v>
      </c>
    </row>
    <row r="59" spans="1:62" ht="65.25" customHeight="1" x14ac:dyDescent="0.25">
      <c r="A59" s="254">
        <v>122</v>
      </c>
      <c r="B59" s="254" t="str">
        <f t="shared" si="34"/>
        <v>P122</v>
      </c>
      <c r="C59" s="121"/>
      <c r="D59" s="255" t="s">
        <v>19</v>
      </c>
      <c r="E59" s="74" t="str">
        <f>+'PLAN INDICATIVO ORIGINAL '!$D$12</f>
        <v>ATENCIÓN Y TRATAMIENTO PENITENCIARIO</v>
      </c>
      <c r="F59" s="256" t="str">
        <f>+'PLAN INDICATIVO ORIGINAL '!$D$53</f>
        <v>ATENCIÓN Y TRATAMIENTO PENITENCIARIO</v>
      </c>
      <c r="G59" s="256" t="s">
        <v>139</v>
      </c>
      <c r="H59" s="257" t="str">
        <f>+'PLAN INDICATIVO ORIGINAL '!$D$54</f>
        <v>Brindar programas pertinentes de tratamiento penitenciario orientados a la PPL que les permita su resocialización para la vida en libertad.</v>
      </c>
      <c r="I59" s="257" t="s">
        <v>782</v>
      </c>
      <c r="J59" s="265" t="str">
        <f>+'PLAN INDICATIVO ORIGINAL '!$D$74</f>
        <v>LABORAL Y PRODUCTIVO</v>
      </c>
      <c r="K59" s="265" t="s">
        <v>767</v>
      </c>
      <c r="L59" s="142" t="s">
        <v>185</v>
      </c>
      <c r="M59" s="266" t="str">
        <f>+'PLAN INDICATIVO ORIGINAL '!$E$74</f>
        <v>Porcentaje de Población privada de la libertad que redime pena por trabajo.</v>
      </c>
      <c r="N59" s="267">
        <f>VLOOKUP(L59,'PLAN INDICATIVO ORIGINAL '!$C$13:$M$343,6,0)</f>
        <v>2.5000000000000001E-2</v>
      </c>
      <c r="O59" s="267">
        <f>VLOOKUP(L59,'PLAN INDICATIVO ORIGINAL '!$C$13:$M$343,7,0)</f>
        <v>0.05</v>
      </c>
      <c r="P59" s="267">
        <f>VLOOKUP(L59,'PLAN INDICATIVO ORIGINAL '!$C$13:$M$343,8,0)</f>
        <v>7.4999999999999997E-2</v>
      </c>
      <c r="Q59" s="267">
        <f>VLOOKUP(L59,'PLAN INDICATIVO ORIGINAL '!$C$13:$M$343,9,0)</f>
        <v>0.1</v>
      </c>
      <c r="R59" s="267">
        <f>VLOOKUP(L59,'PLAN INDICATIVO ORIGINAL '!$C$13:$M$343,10,0)</f>
        <v>0.1</v>
      </c>
      <c r="S59" s="267" t="str">
        <f>VLOOKUP(L59,'PLAN INDICATIVO ORIGINAL '!$C$13:$M$343,11,0)</f>
        <v>Porcentaje</v>
      </c>
      <c r="T59" s="259" t="e">
        <f>VLOOKUP(L59,'PLAN INDICATIVO ORIGINAL '!$C$13:$M$343,12,0)</f>
        <v>#REF!</v>
      </c>
      <c r="U59" s="259">
        <f t="shared" ref="U59:Z59" si="103">+N59*100</f>
        <v>2.5</v>
      </c>
      <c r="V59" s="259">
        <f t="shared" si="103"/>
        <v>5</v>
      </c>
      <c r="W59" s="259">
        <f t="shared" si="103"/>
        <v>7.5</v>
      </c>
      <c r="X59" s="259">
        <f t="shared" si="103"/>
        <v>10</v>
      </c>
      <c r="Y59" s="259">
        <f t="shared" si="103"/>
        <v>10</v>
      </c>
      <c r="Z59" s="259" t="e">
        <f t="shared" si="103"/>
        <v>#VALUE!</v>
      </c>
      <c r="AA59" s="115" t="str">
        <f>+'PLAN INDICATIVO ORIGINAL '!C81</f>
        <v>P122</v>
      </c>
      <c r="AB59" s="254" t="str">
        <f>+'PLAN INDICATIVO ORIGINAL '!D81</f>
        <v>ERON que solicitan fortalecimiento en mantenimiento, reposición, compra de maquinaria y áreas locativas apoyados</v>
      </c>
      <c r="AC59" s="59" t="str">
        <f>VLOOKUP(AB59,'PLAN INDICATIVO ORIGINAL '!$D$12:$F$313,3,0)</f>
        <v>DIRECCIÓN DE ATENCIÓN Y TRATAMIENTO</v>
      </c>
      <c r="AD59" s="59" t="str">
        <f>+'PLAN INDICATIVO ORIGINAL '!F69</f>
        <v>DIRECCIÓN DE ATENCIÓN Y TRATAMIENTO</v>
      </c>
      <c r="AE59" s="59" t="s">
        <v>764</v>
      </c>
      <c r="AF59" s="268">
        <f>VLOOKUP(AA59,'PLAN INDICATIVO ORIGINAL '!$C$13:$M$343,6,0)</f>
        <v>1</v>
      </c>
      <c r="AG59" s="269">
        <f>VLOOKUP(AA59,'PLAN INDICATIVO ORIGINAL '!$C$13:$M$343,7,0)</f>
        <v>1</v>
      </c>
      <c r="AH59" s="269">
        <f>VLOOKUP(AA59,'PLAN INDICATIVO ORIGINAL '!$C$13:$M$343,8,0)</f>
        <v>1</v>
      </c>
      <c r="AI59" s="269">
        <f>VLOOKUP(AA59,'PLAN INDICATIVO ORIGINAL '!$C$13:$M$343,9,0)</f>
        <v>1</v>
      </c>
      <c r="AJ59" s="269">
        <f>VLOOKUP(AA59,'PLAN INDICATIVO ORIGINAL '!$C$13:$M$343,10,0)</f>
        <v>1</v>
      </c>
      <c r="AK59" s="269" t="str">
        <f>VLOOKUP(AA59,'PLAN INDICATIVO ORIGINAL '!$C$13:$M$343,11,0)</f>
        <v>Porcentaje</v>
      </c>
      <c r="AL59" s="262" t="e">
        <f>VLOOKUP(AA59,'PLAN INDICATIVO ORIGINAL '!$C$13:$M$343,12,0)</f>
        <v>#REF!</v>
      </c>
      <c r="AM59" s="270">
        <f t="shared" ref="AM59:AR59" si="104">+AF59*100</f>
        <v>100</v>
      </c>
      <c r="AN59" s="270">
        <f t="shared" si="104"/>
        <v>100</v>
      </c>
      <c r="AO59" s="270">
        <f t="shared" si="104"/>
        <v>100</v>
      </c>
      <c r="AP59" s="270">
        <f t="shared" si="104"/>
        <v>100</v>
      </c>
      <c r="AQ59" s="270">
        <f t="shared" si="104"/>
        <v>100</v>
      </c>
      <c r="AR59" s="270" t="e">
        <f t="shared" si="104"/>
        <v>#VALUE!</v>
      </c>
      <c r="AS59" s="264" t="s">
        <v>765</v>
      </c>
      <c r="AV59" s="214" t="s">
        <v>200</v>
      </c>
      <c r="AW59" s="214" t="s">
        <v>31</v>
      </c>
      <c r="AX59" s="214" t="s">
        <v>764</v>
      </c>
      <c r="BI59" s="254">
        <v>122</v>
      </c>
      <c r="BJ59" s="59" t="s">
        <v>187</v>
      </c>
    </row>
    <row r="60" spans="1:62" ht="65.25" customHeight="1" x14ac:dyDescent="0.25">
      <c r="A60" s="254">
        <v>123</v>
      </c>
      <c r="B60" s="254" t="str">
        <f t="shared" si="34"/>
        <v>P123</v>
      </c>
      <c r="C60" s="121"/>
      <c r="D60" s="255" t="s">
        <v>19</v>
      </c>
      <c r="E60" s="74" t="str">
        <f>+'PLAN INDICATIVO ORIGINAL '!$D$12</f>
        <v>ATENCIÓN Y TRATAMIENTO PENITENCIARIO</v>
      </c>
      <c r="F60" s="256" t="str">
        <f>+'PLAN INDICATIVO ORIGINAL '!$D$53</f>
        <v>ATENCIÓN Y TRATAMIENTO PENITENCIARIO</v>
      </c>
      <c r="G60" s="256" t="s">
        <v>139</v>
      </c>
      <c r="H60" s="257" t="str">
        <f>+'PLAN INDICATIVO ORIGINAL '!$D$54</f>
        <v>Brindar programas pertinentes de tratamiento penitenciario orientados a la PPL que les permita su resocialización para la vida en libertad.</v>
      </c>
      <c r="I60" s="257" t="s">
        <v>782</v>
      </c>
      <c r="J60" s="265" t="str">
        <f>+'PLAN INDICATIVO ORIGINAL '!$D$74</f>
        <v>LABORAL Y PRODUCTIVO</v>
      </c>
      <c r="K60" s="265" t="s">
        <v>767</v>
      </c>
      <c r="L60" s="142" t="s">
        <v>185</v>
      </c>
      <c r="M60" s="266" t="str">
        <f>+'PLAN INDICATIVO ORIGINAL '!$E$74</f>
        <v>Porcentaje de Población privada de la libertad que redime pena por trabajo.</v>
      </c>
      <c r="N60" s="267">
        <f>VLOOKUP(L60,'PLAN INDICATIVO ORIGINAL '!$C$13:$M$343,6,0)</f>
        <v>2.5000000000000001E-2</v>
      </c>
      <c r="O60" s="267">
        <f>VLOOKUP(L60,'PLAN INDICATIVO ORIGINAL '!$C$13:$M$343,7,0)</f>
        <v>0.05</v>
      </c>
      <c r="P60" s="267">
        <f>VLOOKUP(L60,'PLAN INDICATIVO ORIGINAL '!$C$13:$M$343,8,0)</f>
        <v>7.4999999999999997E-2</v>
      </c>
      <c r="Q60" s="267">
        <f>VLOOKUP(L60,'PLAN INDICATIVO ORIGINAL '!$C$13:$M$343,9,0)</f>
        <v>0.1</v>
      </c>
      <c r="R60" s="267">
        <f>VLOOKUP(L60,'PLAN INDICATIVO ORIGINAL '!$C$13:$M$343,10,0)</f>
        <v>0.1</v>
      </c>
      <c r="S60" s="267" t="str">
        <f>VLOOKUP(L60,'PLAN INDICATIVO ORIGINAL '!$C$13:$M$343,11,0)</f>
        <v>Porcentaje</v>
      </c>
      <c r="T60" s="267" t="e">
        <f>VLOOKUP(L60,'PLAN INDICATIVO ORIGINAL '!$C$13:$M$343,12,0)</f>
        <v>#REF!</v>
      </c>
      <c r="U60" s="259">
        <f t="shared" ref="U60:Z60" si="105">+N60*100</f>
        <v>2.5</v>
      </c>
      <c r="V60" s="259">
        <f t="shared" si="105"/>
        <v>5</v>
      </c>
      <c r="W60" s="259">
        <f t="shared" si="105"/>
        <v>7.5</v>
      </c>
      <c r="X60" s="259">
        <f t="shared" si="105"/>
        <v>10</v>
      </c>
      <c r="Y60" s="259">
        <f t="shared" si="105"/>
        <v>10</v>
      </c>
      <c r="Z60" s="259" t="e">
        <f t="shared" si="105"/>
        <v>#VALUE!</v>
      </c>
      <c r="AA60" s="115" t="str">
        <f>+'PLAN INDICATIVO ORIGINAL '!C82</f>
        <v>P123</v>
      </c>
      <c r="AB60" s="254" t="str">
        <f>+'PLAN INDICATIVO ORIGINAL '!D82</f>
        <v xml:space="preserve">Implementación y /o mejoramiento de los puntos de venta identificados con la marca institucional Libera Colombia ®. </v>
      </c>
      <c r="AC60" s="59" t="str">
        <f>VLOOKUP(AB60,'PLAN INDICATIVO ORIGINAL '!$D$12:$F$313,3,0)</f>
        <v>DIRECCIÓN DE ATENCIÓN Y TRATAMIENTO</v>
      </c>
      <c r="AD60" s="59" t="str">
        <f>+'PLAN INDICATIVO ORIGINAL '!F70</f>
        <v>DIRECCIÓN DE ATENCIÓN Y TRATAMIENTO</v>
      </c>
      <c r="AE60" s="59" t="s">
        <v>764</v>
      </c>
      <c r="AF60" s="268">
        <f>VLOOKUP(AA60,'PLAN INDICATIVO ORIGINAL '!$C$13:$M$343,6,0)</f>
        <v>0.25</v>
      </c>
      <c r="AG60" s="269">
        <f>VLOOKUP(AA60,'PLAN INDICATIVO ORIGINAL '!$C$13:$M$343,7,0)</f>
        <v>0.25</v>
      </c>
      <c r="AH60" s="269">
        <f>VLOOKUP(AA60,'PLAN INDICATIVO ORIGINAL '!$C$13:$M$343,8,0)</f>
        <v>0.25</v>
      </c>
      <c r="AI60" s="269">
        <f>VLOOKUP(AA60,'PLAN INDICATIVO ORIGINAL '!$C$13:$M$343,9,0)</f>
        <v>0.25</v>
      </c>
      <c r="AJ60" s="269">
        <f>VLOOKUP(AA60,'PLAN INDICATIVO ORIGINAL '!$C$13:$M$343,10,0)</f>
        <v>1</v>
      </c>
      <c r="AK60" s="269" t="str">
        <f>VLOOKUP(AA60,'PLAN INDICATIVO ORIGINAL '!$C$13:$M$343,11,0)</f>
        <v>Porcentaje</v>
      </c>
      <c r="AL60" s="262" t="e">
        <f>VLOOKUP(AA60,'PLAN INDICATIVO ORIGINAL '!$C$13:$M$343,12,0)</f>
        <v>#REF!</v>
      </c>
      <c r="AM60" s="270">
        <f t="shared" ref="AM60:AR60" si="106">+AF60*100</f>
        <v>25</v>
      </c>
      <c r="AN60" s="270">
        <f t="shared" si="106"/>
        <v>25</v>
      </c>
      <c r="AO60" s="270">
        <f t="shared" si="106"/>
        <v>25</v>
      </c>
      <c r="AP60" s="270">
        <f t="shared" si="106"/>
        <v>25</v>
      </c>
      <c r="AQ60" s="270">
        <f t="shared" si="106"/>
        <v>100</v>
      </c>
      <c r="AR60" s="270" t="e">
        <f t="shared" si="106"/>
        <v>#VALUE!</v>
      </c>
      <c r="AS60" s="264" t="s">
        <v>765</v>
      </c>
      <c r="AV60" s="214" t="s">
        <v>202</v>
      </c>
      <c r="AW60" s="214" t="s">
        <v>31</v>
      </c>
      <c r="AX60" s="214" t="s">
        <v>764</v>
      </c>
      <c r="BI60" s="254">
        <v>122</v>
      </c>
      <c r="BJ60" s="59" t="s">
        <v>187</v>
      </c>
    </row>
    <row r="61" spans="1:62" ht="65.25" customHeight="1" x14ac:dyDescent="0.25">
      <c r="A61" s="254">
        <v>124</v>
      </c>
      <c r="B61" s="254" t="str">
        <f t="shared" si="34"/>
        <v>P124</v>
      </c>
      <c r="C61" s="121"/>
      <c r="D61" s="255" t="s">
        <v>19</v>
      </c>
      <c r="E61" s="74" t="str">
        <f>+'PLAN INDICATIVO ORIGINAL '!$D$12</f>
        <v>ATENCIÓN Y TRATAMIENTO PENITENCIARIO</v>
      </c>
      <c r="F61" s="256" t="str">
        <f>+'PLAN INDICATIVO ORIGINAL '!$D$53</f>
        <v>ATENCIÓN Y TRATAMIENTO PENITENCIARIO</v>
      </c>
      <c r="G61" s="256" t="s">
        <v>139</v>
      </c>
      <c r="H61" s="257" t="str">
        <f>+'PLAN INDICATIVO ORIGINAL '!$D$54</f>
        <v>Brindar programas pertinentes de tratamiento penitenciario orientados a la PPL que les permita su resocialización para la vida en libertad.</v>
      </c>
      <c r="I61" s="257" t="s">
        <v>782</v>
      </c>
      <c r="J61" s="265" t="str">
        <f>+'PLAN INDICATIVO ORIGINAL '!$D$74</f>
        <v>LABORAL Y PRODUCTIVO</v>
      </c>
      <c r="K61" s="265" t="s">
        <v>767</v>
      </c>
      <c r="L61" s="142" t="s">
        <v>185</v>
      </c>
      <c r="M61" s="266" t="str">
        <f>+'PLAN INDICATIVO ORIGINAL '!$E$74</f>
        <v>Porcentaje de Población privada de la libertad que redime pena por trabajo.</v>
      </c>
      <c r="N61" s="267">
        <f>VLOOKUP(L61,'PLAN INDICATIVO ORIGINAL '!$C$13:$M$343,6,0)</f>
        <v>2.5000000000000001E-2</v>
      </c>
      <c r="O61" s="267">
        <f>VLOOKUP(L61,'PLAN INDICATIVO ORIGINAL '!$C$13:$M$343,7,0)</f>
        <v>0.05</v>
      </c>
      <c r="P61" s="267">
        <f>VLOOKUP(L61,'PLAN INDICATIVO ORIGINAL '!$C$13:$M$343,8,0)</f>
        <v>7.4999999999999997E-2</v>
      </c>
      <c r="Q61" s="267">
        <f>VLOOKUP(L61,'PLAN INDICATIVO ORIGINAL '!$C$13:$M$343,9,0)</f>
        <v>0.1</v>
      </c>
      <c r="R61" s="267">
        <f>VLOOKUP(L61,'PLAN INDICATIVO ORIGINAL '!$C$13:$M$343,10,0)</f>
        <v>0.1</v>
      </c>
      <c r="S61" s="267" t="str">
        <f>VLOOKUP(L61,'PLAN INDICATIVO ORIGINAL '!$C$13:$M$343,11,0)</f>
        <v>Porcentaje</v>
      </c>
      <c r="T61" s="259" t="e">
        <f>VLOOKUP(L61,'PLAN INDICATIVO ORIGINAL '!$C$13:$M$343,12,0)</f>
        <v>#REF!</v>
      </c>
      <c r="U61" s="259">
        <f t="shared" ref="U61:Z61" si="107">+N61*100</f>
        <v>2.5</v>
      </c>
      <c r="V61" s="259">
        <f t="shared" si="107"/>
        <v>5</v>
      </c>
      <c r="W61" s="259">
        <f t="shared" si="107"/>
        <v>7.5</v>
      </c>
      <c r="X61" s="259">
        <f t="shared" si="107"/>
        <v>10</v>
      </c>
      <c r="Y61" s="259">
        <f t="shared" si="107"/>
        <v>10</v>
      </c>
      <c r="Z61" s="259" t="e">
        <f t="shared" si="107"/>
        <v>#VALUE!</v>
      </c>
      <c r="AA61" s="115" t="str">
        <f>+'PLAN INDICATIVO ORIGINAL '!C83</f>
        <v>P124</v>
      </c>
      <c r="AB61" s="254" t="str">
        <f>+'PLAN INDICATIVO ORIGINAL '!D83</f>
        <v xml:space="preserve">Instituto participando en (2) ferias de exposición  regional, propendiendo por la comercialización de bienes y servicios elaborados por la población de internos.  </v>
      </c>
      <c r="AC61" s="59" t="str">
        <f>VLOOKUP(AB61,'PLAN INDICATIVO ORIGINAL '!$D$12:$F$313,3,0)</f>
        <v>DIRECCIÓN DE ATENCIÓN Y TRATAMIENTO</v>
      </c>
      <c r="AD61" s="59" t="str">
        <f>+'PLAN INDICATIVO ORIGINAL '!F71</f>
        <v>DIRECCIÓN DE ATENCIÓN Y TRATAMIENTO</v>
      </c>
      <c r="AE61" s="59" t="s">
        <v>764</v>
      </c>
      <c r="AF61" s="260">
        <f>VLOOKUP(AA61,'PLAN INDICATIVO ORIGINAL '!$C$13:$M$343,6,0)</f>
        <v>2</v>
      </c>
      <c r="AG61" s="261">
        <f>VLOOKUP(AA61,'PLAN INDICATIVO ORIGINAL '!$C$13:$M$343,7,0)</f>
        <v>2</v>
      </c>
      <c r="AH61" s="261">
        <f>VLOOKUP(AA61,'PLAN INDICATIVO ORIGINAL '!$C$13:$M$343,8,0)</f>
        <v>2</v>
      </c>
      <c r="AI61" s="261">
        <f>VLOOKUP(AA61,'PLAN INDICATIVO ORIGINAL '!$C$13:$M$343,9,0)</f>
        <v>2</v>
      </c>
      <c r="AJ61" s="261">
        <f>VLOOKUP(AA61,'PLAN INDICATIVO ORIGINAL '!$C$13:$M$343,10,0)</f>
        <v>2</v>
      </c>
      <c r="AK61" s="261" t="str">
        <f>VLOOKUP(AA61,'PLAN INDICATIVO ORIGINAL '!$C$13:$M$343,11,0)</f>
        <v>Número</v>
      </c>
      <c r="AL61" s="262" t="e">
        <f>VLOOKUP(AA61,'PLAN INDICATIVO ORIGINAL '!$C$13:$M$343,12,0)</f>
        <v>#REF!</v>
      </c>
      <c r="AM61" s="263">
        <f t="shared" ref="AM61:AR61" si="108">+AF61</f>
        <v>2</v>
      </c>
      <c r="AN61" s="263">
        <f t="shared" si="108"/>
        <v>2</v>
      </c>
      <c r="AO61" s="263">
        <f t="shared" si="108"/>
        <v>2</v>
      </c>
      <c r="AP61" s="263">
        <f t="shared" si="108"/>
        <v>2</v>
      </c>
      <c r="AQ61" s="263">
        <f t="shared" si="108"/>
        <v>2</v>
      </c>
      <c r="AR61" s="263" t="str">
        <f t="shared" si="108"/>
        <v>Número</v>
      </c>
      <c r="AS61" s="264" t="s">
        <v>765</v>
      </c>
      <c r="AV61" s="214" t="s">
        <v>204</v>
      </c>
      <c r="AW61" s="214" t="s">
        <v>31</v>
      </c>
      <c r="AX61" s="214" t="s">
        <v>764</v>
      </c>
      <c r="BI61" s="254">
        <v>124</v>
      </c>
      <c r="BJ61" s="59" t="s">
        <v>187</v>
      </c>
    </row>
    <row r="62" spans="1:62" ht="65.25" customHeight="1" x14ac:dyDescent="0.25">
      <c r="A62" s="254">
        <v>125</v>
      </c>
      <c r="B62" s="254" t="str">
        <f t="shared" si="34"/>
        <v>P125</v>
      </c>
      <c r="C62" s="121"/>
      <c r="D62" s="255" t="s">
        <v>19</v>
      </c>
      <c r="E62" s="74" t="str">
        <f>+'PLAN INDICATIVO ORIGINAL '!$D$12</f>
        <v>ATENCIÓN Y TRATAMIENTO PENITENCIARIO</v>
      </c>
      <c r="F62" s="256" t="str">
        <f>+'PLAN INDICATIVO ORIGINAL '!$D$53</f>
        <v>ATENCIÓN Y TRATAMIENTO PENITENCIARIO</v>
      </c>
      <c r="G62" s="256" t="s">
        <v>139</v>
      </c>
      <c r="H62" s="257" t="str">
        <f>+'PLAN INDICATIVO ORIGINAL '!$D$54</f>
        <v>Brindar programas pertinentes de tratamiento penitenciario orientados a la PPL que les permita su resocialización para la vida en libertad.</v>
      </c>
      <c r="I62" s="257" t="s">
        <v>782</v>
      </c>
      <c r="J62" s="265" t="str">
        <f>+'PLAN INDICATIVO ORIGINAL '!$D$74</f>
        <v>LABORAL Y PRODUCTIVO</v>
      </c>
      <c r="K62" s="265" t="s">
        <v>767</v>
      </c>
      <c r="L62" s="142" t="s">
        <v>185</v>
      </c>
      <c r="M62" s="266" t="str">
        <f>+'PLAN INDICATIVO ORIGINAL '!$E$74</f>
        <v>Porcentaje de Población privada de la libertad que redime pena por trabajo.</v>
      </c>
      <c r="N62" s="267">
        <f>VLOOKUP(L62,'PLAN INDICATIVO ORIGINAL '!$C$13:$M$343,6,0)</f>
        <v>2.5000000000000001E-2</v>
      </c>
      <c r="O62" s="267">
        <f>VLOOKUP(L62,'PLAN INDICATIVO ORIGINAL '!$C$13:$M$343,7,0)</f>
        <v>0.05</v>
      </c>
      <c r="P62" s="267">
        <f>VLOOKUP(L62,'PLAN INDICATIVO ORIGINAL '!$C$13:$M$343,8,0)</f>
        <v>7.4999999999999997E-2</v>
      </c>
      <c r="Q62" s="267">
        <f>VLOOKUP(L62,'PLAN INDICATIVO ORIGINAL '!$C$13:$M$343,9,0)</f>
        <v>0.1</v>
      </c>
      <c r="R62" s="267">
        <f>VLOOKUP(L62,'PLAN INDICATIVO ORIGINAL '!$C$13:$M$343,10,0)</f>
        <v>0.1</v>
      </c>
      <c r="S62" s="267" t="str">
        <f>VLOOKUP(L62,'PLAN INDICATIVO ORIGINAL '!$C$13:$M$343,11,0)</f>
        <v>Porcentaje</v>
      </c>
      <c r="T62" s="259" t="e">
        <f>VLOOKUP(L62,'PLAN INDICATIVO ORIGINAL '!$C$13:$M$343,12,0)</f>
        <v>#REF!</v>
      </c>
      <c r="U62" s="259">
        <f t="shared" ref="U62:Z62" si="109">+N62*100</f>
        <v>2.5</v>
      </c>
      <c r="V62" s="259">
        <f t="shared" si="109"/>
        <v>5</v>
      </c>
      <c r="W62" s="259">
        <f t="shared" si="109"/>
        <v>7.5</v>
      </c>
      <c r="X62" s="259">
        <f t="shared" si="109"/>
        <v>10</v>
      </c>
      <c r="Y62" s="259">
        <f t="shared" si="109"/>
        <v>10</v>
      </c>
      <c r="Z62" s="259" t="e">
        <f t="shared" si="109"/>
        <v>#VALUE!</v>
      </c>
      <c r="AA62" s="115" t="str">
        <f>+'PLAN INDICATIVO ORIGINAL '!C84</f>
        <v>P125</v>
      </c>
      <c r="AB62" s="254" t="str">
        <f>+'PLAN INDICATIVO ORIGINAL '!D84</f>
        <v xml:space="preserve">Instituto participando en (3) ferias de carácter nacional,  donde se incluya la vinculación de las (6) regionales y eron del país. </v>
      </c>
      <c r="AC62" s="59" t="str">
        <f>VLOOKUP(AB62,'PLAN INDICATIVO ORIGINAL '!$D$12:$F$313,3,0)</f>
        <v>DIRECCIÓN DE ATENCIÓN Y TRATAMIENTO</v>
      </c>
      <c r="AD62" s="59" t="str">
        <f>+'PLAN INDICATIVO ORIGINAL '!F72</f>
        <v>DIRECCIÓN DE ATENCIÓN Y TRATAMIENTO</v>
      </c>
      <c r="AE62" s="59" t="s">
        <v>764</v>
      </c>
      <c r="AF62" s="260">
        <f>VLOOKUP(AA62,'PLAN INDICATIVO ORIGINAL '!$C$13:$M$343,6,0)</f>
        <v>3</v>
      </c>
      <c r="AG62" s="261">
        <f>VLOOKUP(AA62,'PLAN INDICATIVO ORIGINAL '!$C$13:$M$343,7,0)</f>
        <v>3</v>
      </c>
      <c r="AH62" s="261">
        <f>VLOOKUP(AA62,'PLAN INDICATIVO ORIGINAL '!$C$13:$M$343,8,0)</f>
        <v>3</v>
      </c>
      <c r="AI62" s="261">
        <f>VLOOKUP(AA62,'PLAN INDICATIVO ORIGINAL '!$C$13:$M$343,9,0)</f>
        <v>3</v>
      </c>
      <c r="AJ62" s="261">
        <f>VLOOKUP(AA62,'PLAN INDICATIVO ORIGINAL '!$C$13:$M$343,10,0)</f>
        <v>12</v>
      </c>
      <c r="AK62" s="261" t="str">
        <f>VLOOKUP(AA62,'PLAN INDICATIVO ORIGINAL '!$C$13:$M$343,11,0)</f>
        <v>Número</v>
      </c>
      <c r="AL62" s="262" t="e">
        <f>VLOOKUP(AA62,'PLAN INDICATIVO ORIGINAL '!$C$13:$M$343,12,0)</f>
        <v>#REF!</v>
      </c>
      <c r="AM62" s="263">
        <f t="shared" ref="AM62:AR62" si="110">+AF62</f>
        <v>3</v>
      </c>
      <c r="AN62" s="263">
        <f t="shared" si="110"/>
        <v>3</v>
      </c>
      <c r="AO62" s="263">
        <f t="shared" si="110"/>
        <v>3</v>
      </c>
      <c r="AP62" s="263">
        <f t="shared" si="110"/>
        <v>3</v>
      </c>
      <c r="AQ62" s="263">
        <f t="shared" si="110"/>
        <v>12</v>
      </c>
      <c r="AR62" s="263" t="str">
        <f t="shared" si="110"/>
        <v>Número</v>
      </c>
      <c r="AS62" s="264" t="s">
        <v>765</v>
      </c>
      <c r="AV62" s="214" t="s">
        <v>206</v>
      </c>
      <c r="AW62" s="214" t="s">
        <v>31</v>
      </c>
      <c r="AX62" s="214" t="s">
        <v>764</v>
      </c>
      <c r="BI62" s="254">
        <v>125</v>
      </c>
      <c r="BJ62" s="59" t="s">
        <v>187</v>
      </c>
    </row>
    <row r="63" spans="1:62" ht="68.25" customHeight="1" x14ac:dyDescent="0.25">
      <c r="A63" s="254">
        <v>4</v>
      </c>
      <c r="B63" s="254" t="str">
        <f t="shared" si="34"/>
        <v>P4</v>
      </c>
      <c r="C63" s="127" t="s">
        <v>33</v>
      </c>
      <c r="D63" s="255" t="s">
        <v>19</v>
      </c>
      <c r="E63" s="74" t="str">
        <f>+'PLAN INDICATIVO ORIGINAL '!$D$12</f>
        <v>ATENCIÓN Y TRATAMIENTO PENITENCIARIO</v>
      </c>
      <c r="F63" s="256" t="str">
        <f>+'PLAN INDICATIVO ORIGINAL '!$D$53</f>
        <v>ATENCIÓN Y TRATAMIENTO PENITENCIARIO</v>
      </c>
      <c r="G63" s="256" t="s">
        <v>139</v>
      </c>
      <c r="H63" s="257" t="str">
        <f>+'PLAN INDICATIVO ORIGINAL '!$D$54</f>
        <v>Brindar programas pertinentes de tratamiento penitenciario orientados a la PPL que les permita su resocialización para la vida en libertad.</v>
      </c>
      <c r="I63" s="257" t="s">
        <v>783</v>
      </c>
      <c r="J63" s="265" t="str">
        <f>+'PLAN INDICATIVO ORIGINAL '!$D$85</f>
        <v>PAZ Y RESOCIALIZACIÓN</v>
      </c>
      <c r="K63" s="265" t="s">
        <v>767</v>
      </c>
      <c r="L63" s="142" t="s">
        <v>209</v>
      </c>
      <c r="M63" s="266" t="str">
        <f>+'PLAN INDICATIVO ORIGINAL '!E85</f>
        <v>Porcentaje de población beneficiada con los programas de tratamiento especial  para internos de justicia y paz (Ley 975 del 2005).</v>
      </c>
      <c r="N63" s="267">
        <f>VLOOKUP(L63,'PLAN INDICATIVO ORIGINAL '!$C$13:$M$343,6,0)</f>
        <v>0.35</v>
      </c>
      <c r="O63" s="267">
        <f>VLOOKUP(L63,'PLAN INDICATIVO ORIGINAL '!$C$13:$M$343,7,0)</f>
        <v>0.65</v>
      </c>
      <c r="P63" s="267">
        <f>VLOOKUP(L63,'PLAN INDICATIVO ORIGINAL '!$C$13:$M$343,8,0)</f>
        <v>0.8</v>
      </c>
      <c r="Q63" s="267">
        <f>VLOOKUP(L63,'PLAN INDICATIVO ORIGINAL '!$C$13:$M$343,9,0)</f>
        <v>1</v>
      </c>
      <c r="R63" s="267">
        <f>VLOOKUP(L63,'PLAN INDICATIVO ORIGINAL '!$C$13:$M$343,10,0)</f>
        <v>1</v>
      </c>
      <c r="S63" s="267" t="str">
        <f>VLOOKUP(L63,'PLAN INDICATIVO ORIGINAL '!$C$13:$M$343,11,0)</f>
        <v>Porcentaje</v>
      </c>
      <c r="T63" s="259" t="e">
        <f>VLOOKUP(L63,'PLAN INDICATIVO ORIGINAL '!$C$13:$M$343,12,0)</f>
        <v>#REF!</v>
      </c>
      <c r="U63" s="259">
        <f>+N63</f>
        <v>0.35</v>
      </c>
      <c r="V63" s="259">
        <f>+O63*100</f>
        <v>65</v>
      </c>
      <c r="W63" s="259">
        <f>+P63*100</f>
        <v>80</v>
      </c>
      <c r="X63" s="259">
        <f>+Q63*100</f>
        <v>100</v>
      </c>
      <c r="Y63" s="259">
        <f>+R63*100</f>
        <v>100</v>
      </c>
      <c r="Z63" s="259" t="e">
        <f>+S63*100</f>
        <v>#VALUE!</v>
      </c>
      <c r="AA63" s="254" t="str">
        <f>+'PLAN INDICATIVO ORIGINAL '!C86</f>
        <v>P4</v>
      </c>
      <c r="AB63" s="254" t="str">
        <f>+'PLAN INDICATIVO ORIGINAL '!D86</f>
        <v xml:space="preserve">ERON  de Justicia y Paz (nombrados como Justicia y Paz mediante  resolución)  fortalecidos con la implementación del  Modelo de Atención e Intervención Integral para los Internos de Justicia y Paz – MAIJUP. </v>
      </c>
      <c r="AC63" s="59" t="str">
        <f>VLOOKUP(AB63,'PLAN INDICATIVO ORIGINAL '!$D$12:$F$313,3,0)</f>
        <v>DIRECCIÓN DE ATENCIÓN Y TRATAMIENTO</v>
      </c>
      <c r="AD63" s="59" t="str">
        <f>+'PLAN INDICATIVO ORIGINAL '!F73</f>
        <v>DIRECCIÓN DE ATENCIÓN Y TRATAMIENTO</v>
      </c>
      <c r="AE63" s="59" t="s">
        <v>764</v>
      </c>
      <c r="AF63" s="260">
        <f>VLOOKUP(AA63,'PLAN INDICATIVO ORIGINAL '!$C$13:$M$343,6,0)</f>
        <v>10</v>
      </c>
      <c r="AG63" s="261">
        <f>VLOOKUP(AA63,'PLAN INDICATIVO ORIGINAL '!$C$13:$M$343,7,0)</f>
        <v>10</v>
      </c>
      <c r="AH63" s="261">
        <f>VLOOKUP(AA63,'PLAN INDICATIVO ORIGINAL '!$C$13:$M$343,8,0)</f>
        <v>10</v>
      </c>
      <c r="AI63" s="261">
        <f>VLOOKUP(AA63,'PLAN INDICATIVO ORIGINAL '!$C$13:$M$343,9,0)</f>
        <v>10</v>
      </c>
      <c r="AJ63" s="261">
        <f>VLOOKUP(AA63,'PLAN INDICATIVO ORIGINAL '!$C$13:$M$343,10,0)</f>
        <v>10</v>
      </c>
      <c r="AK63" s="261" t="str">
        <f>VLOOKUP(AA63,'PLAN INDICATIVO ORIGINAL '!$C$13:$M$343,11,0)</f>
        <v>Número</v>
      </c>
      <c r="AL63" s="262" t="e">
        <f>VLOOKUP(AA63,'PLAN INDICATIVO ORIGINAL '!$C$13:$M$343,12,0)</f>
        <v>#REF!</v>
      </c>
      <c r="AM63" s="263">
        <f t="shared" ref="AM63:AR63" si="111">+AF63</f>
        <v>10</v>
      </c>
      <c r="AN63" s="263">
        <f t="shared" si="111"/>
        <v>10</v>
      </c>
      <c r="AO63" s="263">
        <f t="shared" si="111"/>
        <v>10</v>
      </c>
      <c r="AP63" s="263">
        <f t="shared" si="111"/>
        <v>10</v>
      </c>
      <c r="AQ63" s="263">
        <f t="shared" si="111"/>
        <v>10</v>
      </c>
      <c r="AR63" s="263" t="str">
        <f t="shared" si="111"/>
        <v>Número</v>
      </c>
      <c r="AS63" s="264" t="s">
        <v>765</v>
      </c>
      <c r="AV63" s="214" t="s">
        <v>213</v>
      </c>
      <c r="AW63" s="214" t="s">
        <v>31</v>
      </c>
      <c r="AX63" s="214" t="s">
        <v>764</v>
      </c>
      <c r="BI63" s="254">
        <v>4</v>
      </c>
      <c r="BJ63" s="59" t="s">
        <v>212</v>
      </c>
    </row>
    <row r="64" spans="1:62" ht="58.5" customHeight="1" x14ac:dyDescent="0.25">
      <c r="A64" s="254">
        <v>126</v>
      </c>
      <c r="B64" s="254" t="str">
        <f t="shared" si="34"/>
        <v>P126</v>
      </c>
      <c r="C64" s="121" t="s">
        <v>33</v>
      </c>
      <c r="D64" s="255" t="s">
        <v>19</v>
      </c>
      <c r="E64" s="74" t="str">
        <f>+'PLAN INDICATIVO ORIGINAL '!$D$12</f>
        <v>ATENCIÓN Y TRATAMIENTO PENITENCIARIO</v>
      </c>
      <c r="F64" s="256" t="str">
        <f>+'PLAN INDICATIVO ORIGINAL '!$D$53</f>
        <v>ATENCIÓN Y TRATAMIENTO PENITENCIARIO</v>
      </c>
      <c r="G64" s="256" t="s">
        <v>139</v>
      </c>
      <c r="H64" s="257" t="str">
        <f>+'PLAN INDICATIVO ORIGINAL '!$D$54</f>
        <v>Brindar programas pertinentes de tratamiento penitenciario orientados a la PPL que les permita su resocialización para la vida en libertad.</v>
      </c>
      <c r="I64" s="257" t="s">
        <v>784</v>
      </c>
      <c r="J64" s="265" t="str">
        <f>+'PLAN INDICATIVO ORIGINAL '!$D$87</f>
        <v>POSPENADOS</v>
      </c>
      <c r="K64" s="142" t="s">
        <v>763</v>
      </c>
      <c r="L64" s="142" t="s">
        <v>216</v>
      </c>
      <c r="M64" s="258" t="str">
        <f>+'PLAN INDICATIVO ORIGINAL '!$E$87</f>
        <v>Porcentaje de población beneficiada con el programa de pos penados.</v>
      </c>
      <c r="N64" s="267">
        <f>VLOOKUP(L64,'PLAN INDICATIVO ORIGINAL '!$C$13:$M$343,6,0)</f>
        <v>0</v>
      </c>
      <c r="O64" s="267">
        <f>VLOOKUP(L64,'PLAN INDICATIVO ORIGINAL '!$C$13:$M$343,7,0)</f>
        <v>1</v>
      </c>
      <c r="P64" s="267">
        <f>VLOOKUP(L64,'PLAN INDICATIVO ORIGINAL '!$C$13:$M$343,8,0)</f>
        <v>1</v>
      </c>
      <c r="Q64" s="267">
        <f>VLOOKUP(L64,'PLAN INDICATIVO ORIGINAL '!$C$13:$M$343,9,0)</f>
        <v>1</v>
      </c>
      <c r="R64" s="267">
        <f>VLOOKUP(L64,'PLAN INDICATIVO ORIGINAL '!$C$13:$M$343,10,0)</f>
        <v>1</v>
      </c>
      <c r="S64" s="267" t="str">
        <f>VLOOKUP(L64,'PLAN INDICATIVO ORIGINAL '!$C$13:$M$343,11,0)</f>
        <v>Porcentaje</v>
      </c>
      <c r="T64" s="259" t="e">
        <f>VLOOKUP(L64,'PLAN INDICATIVO ORIGINAL '!$C$13:$M$343,12,0)</f>
        <v>#REF!</v>
      </c>
      <c r="U64" s="259">
        <f t="shared" ref="U64:Z64" si="112">+N64*100</f>
        <v>0</v>
      </c>
      <c r="V64" s="259">
        <f t="shared" si="112"/>
        <v>100</v>
      </c>
      <c r="W64" s="259">
        <f t="shared" si="112"/>
        <v>100</v>
      </c>
      <c r="X64" s="259">
        <f t="shared" si="112"/>
        <v>100</v>
      </c>
      <c r="Y64" s="259">
        <f t="shared" si="112"/>
        <v>100</v>
      </c>
      <c r="Z64" s="259" t="e">
        <f t="shared" si="112"/>
        <v>#VALUE!</v>
      </c>
      <c r="AA64" s="115" t="str">
        <f>+'PLAN INDICATIVO ORIGINAL '!C88</f>
        <v>P126</v>
      </c>
      <c r="AB64" s="254" t="str">
        <f>+'PLAN INDICATIVO ORIGINAL '!D88</f>
        <v>Casa Libertad creada como primer centro de atención, orientación y apoyo, en coordinación con el Minjsticia, Colsubsidio y Fundación Teatro Interno.</v>
      </c>
      <c r="AC64" s="59" t="str">
        <f>VLOOKUP(AB64,'PLAN INDICATIVO ORIGINAL '!$D$12:$F$313,3,0)</f>
        <v>DIRECCIÓN DE ATENCIÓN Y TRATAMIENTO</v>
      </c>
      <c r="AD64" s="59" t="str">
        <f>+'PLAN INDICATIVO ORIGINAL '!F74</f>
        <v>SUBDIRECCIÓN DE ACTIVIDADES PRODUCTIVAS</v>
      </c>
      <c r="AE64" s="59" t="s">
        <v>764</v>
      </c>
      <c r="AF64" s="260">
        <f>VLOOKUP(AA64,'PLAN INDICATIVO ORIGINAL '!$C$13:$M$343,6,0)</f>
        <v>1</v>
      </c>
      <c r="AG64" s="261">
        <f>VLOOKUP(AA64,'PLAN INDICATIVO ORIGINAL '!$C$13:$M$343,7,0)</f>
        <v>1</v>
      </c>
      <c r="AH64" s="261">
        <f>VLOOKUP(AA64,'PLAN INDICATIVO ORIGINAL '!$C$13:$M$343,8,0)</f>
        <v>0</v>
      </c>
      <c r="AI64" s="261">
        <f>VLOOKUP(AA64,'PLAN INDICATIVO ORIGINAL '!$C$13:$M$343,9,0)</f>
        <v>0</v>
      </c>
      <c r="AJ64" s="261">
        <f>VLOOKUP(AA64,'PLAN INDICATIVO ORIGINAL '!$C$13:$M$343,10,0)</f>
        <v>1</v>
      </c>
      <c r="AK64" s="261" t="str">
        <f>VLOOKUP(AA64,'PLAN INDICATIVO ORIGINAL '!$C$13:$M$343,11,0)</f>
        <v>Número</v>
      </c>
      <c r="AL64" s="262" t="e">
        <f>VLOOKUP(AA64,'PLAN INDICATIVO ORIGINAL '!$C$13:$M$343,12,0)</f>
        <v>#REF!</v>
      </c>
      <c r="AM64" s="263">
        <f t="shared" ref="AM64:AR64" si="113">+AF64</f>
        <v>1</v>
      </c>
      <c r="AN64" s="263">
        <f t="shared" si="113"/>
        <v>1</v>
      </c>
      <c r="AO64" s="263">
        <f t="shared" si="113"/>
        <v>0</v>
      </c>
      <c r="AP64" s="263">
        <f t="shared" si="113"/>
        <v>0</v>
      </c>
      <c r="AQ64" s="263">
        <f t="shared" si="113"/>
        <v>1</v>
      </c>
      <c r="AR64" s="263" t="str">
        <f t="shared" si="113"/>
        <v>Número</v>
      </c>
      <c r="AS64" s="264" t="s">
        <v>765</v>
      </c>
      <c r="AV64" s="214" t="s">
        <v>219</v>
      </c>
      <c r="AW64" s="214" t="s">
        <v>31</v>
      </c>
      <c r="AX64" s="214" t="s">
        <v>764</v>
      </c>
      <c r="BI64" s="254">
        <v>126</v>
      </c>
      <c r="BJ64" s="59" t="s">
        <v>187</v>
      </c>
    </row>
    <row r="65" spans="1:62" ht="68.25" customHeight="1" x14ac:dyDescent="0.25">
      <c r="A65" s="165">
        <v>188</v>
      </c>
      <c r="B65" s="254" t="str">
        <f t="shared" si="34"/>
        <v>P188</v>
      </c>
      <c r="C65" s="136" t="s">
        <v>36</v>
      </c>
      <c r="D65" s="255" t="s">
        <v>19</v>
      </c>
      <c r="E65" s="74" t="str">
        <f>+'PLAN INDICATIVO ORIGINAL '!$D$12</f>
        <v>ATENCIÓN Y TRATAMIENTO PENITENCIARIO</v>
      </c>
      <c r="F65" s="256" t="str">
        <f>+'PLAN INDICATIVO ORIGINAL '!$D$53</f>
        <v>ATENCIÓN Y TRATAMIENTO PENITENCIARIO</v>
      </c>
      <c r="G65" s="256" t="s">
        <v>139</v>
      </c>
      <c r="H65" s="257" t="str">
        <f>+'PLAN INDICATIVO ORIGINAL '!$D$54</f>
        <v>Brindar programas pertinentes de tratamiento penitenciario orientados a la PPL que les permita su resocialización para la vida en libertad.</v>
      </c>
      <c r="I65" s="257" t="s">
        <v>784</v>
      </c>
      <c r="J65" s="265" t="str">
        <f>+'PLAN INDICATIVO ORIGINAL '!$D$87</f>
        <v>POSPENADOS</v>
      </c>
      <c r="K65" s="142" t="s">
        <v>763</v>
      </c>
      <c r="L65" s="142" t="s">
        <v>216</v>
      </c>
      <c r="M65" s="258" t="str">
        <f>+'PLAN INDICATIVO ORIGINAL '!$E$87</f>
        <v>Porcentaje de población beneficiada con el programa de pos penados.</v>
      </c>
      <c r="N65" s="267">
        <f>VLOOKUP(L65,'PLAN INDICATIVO ORIGINAL '!$C$13:$M$343,6,0)</f>
        <v>0</v>
      </c>
      <c r="O65" s="267">
        <f>VLOOKUP(L65,'PLAN INDICATIVO ORIGINAL '!$C$13:$M$343,7,0)</f>
        <v>1</v>
      </c>
      <c r="P65" s="267">
        <f>VLOOKUP(L65,'PLAN INDICATIVO ORIGINAL '!$C$13:$M$343,8,0)</f>
        <v>1</v>
      </c>
      <c r="Q65" s="267">
        <f>VLOOKUP(L65,'PLAN INDICATIVO ORIGINAL '!$C$13:$M$343,9,0)</f>
        <v>1</v>
      </c>
      <c r="R65" s="267">
        <f>VLOOKUP(L65,'PLAN INDICATIVO ORIGINAL '!$C$13:$M$343,10,0)</f>
        <v>1</v>
      </c>
      <c r="S65" s="267" t="str">
        <f>VLOOKUP(L65,'PLAN INDICATIVO ORIGINAL '!$C$13:$M$343,11,0)</f>
        <v>Porcentaje</v>
      </c>
      <c r="T65" s="259" t="e">
        <f>VLOOKUP(L65,'PLAN INDICATIVO ORIGINAL '!$C$13:$M$343,12,0)</f>
        <v>#REF!</v>
      </c>
      <c r="U65" s="259">
        <f t="shared" ref="U65:Z65" si="114">+N65*100</f>
        <v>0</v>
      </c>
      <c r="V65" s="259">
        <f t="shared" si="114"/>
        <v>100</v>
      </c>
      <c r="W65" s="259">
        <f t="shared" si="114"/>
        <v>100</v>
      </c>
      <c r="X65" s="259">
        <f t="shared" si="114"/>
        <v>100</v>
      </c>
      <c r="Y65" s="259">
        <f t="shared" si="114"/>
        <v>100</v>
      </c>
      <c r="Z65" s="259" t="e">
        <f t="shared" si="114"/>
        <v>#VALUE!</v>
      </c>
      <c r="AA65" s="165" t="str">
        <f>+'PLAN INDICATIVO ORIGINAL '!C89</f>
        <v>P188</v>
      </c>
      <c r="AB65" s="165" t="str">
        <f>+'PLAN INDICATIVO ORIGINAL '!D89</f>
        <v xml:space="preserve">Presentación de un proyecto para la caracterización y diagnóstico ocupacional de la PPL, que incluya posibilidades productivas  para pos penados </v>
      </c>
      <c r="AC65" s="59" t="str">
        <f>VLOOKUP(AB65,'PLAN INDICATIVO ORIGINAL '!$D$12:$F$313,3,0)</f>
        <v>DIRECCIÓN DE ATENCIÓN Y TRATAMIENTO</v>
      </c>
      <c r="AD65" s="59" t="str">
        <f>+'PLAN INDICATIVO ORIGINAL '!F75</f>
        <v>DIRECCIÓN DE ATENCIÓN Y TRATAMIENTO</v>
      </c>
      <c r="AE65" s="59" t="s">
        <v>764</v>
      </c>
      <c r="AF65" s="260">
        <f>VLOOKUP(AA65,'PLAN INDICATIVO ORIGINAL '!$C$13:$M$343,6,0)</f>
        <v>0</v>
      </c>
      <c r="AG65" s="261">
        <f>VLOOKUP(AA65,'PLAN INDICATIVO ORIGINAL '!$C$13:$M$343,7,0)</f>
        <v>1</v>
      </c>
      <c r="AH65" s="261">
        <f>VLOOKUP(AA65,'PLAN INDICATIVO ORIGINAL '!$C$13:$M$343,8,0)</f>
        <v>0</v>
      </c>
      <c r="AI65" s="261">
        <f>VLOOKUP(AA65,'PLAN INDICATIVO ORIGINAL '!$C$13:$M$343,9,0)</f>
        <v>0</v>
      </c>
      <c r="AJ65" s="261">
        <f>VLOOKUP(AA65,'PLAN INDICATIVO ORIGINAL '!$C$13:$M$343,10,0)</f>
        <v>1</v>
      </c>
      <c r="AK65" s="261" t="str">
        <f>VLOOKUP(AA65,'PLAN INDICATIVO ORIGINAL '!$C$13:$M$343,11,0)</f>
        <v>Número</v>
      </c>
      <c r="AL65" s="262" t="e">
        <f>VLOOKUP(AA65,'PLAN INDICATIVO ORIGINAL '!$C$13:$M$343,12,0)</f>
        <v>#REF!</v>
      </c>
      <c r="AM65" s="263">
        <f t="shared" ref="AM65:AR65" si="115">+AF65</f>
        <v>0</v>
      </c>
      <c r="AN65" s="263">
        <f t="shared" si="115"/>
        <v>1</v>
      </c>
      <c r="AO65" s="263">
        <f t="shared" si="115"/>
        <v>0</v>
      </c>
      <c r="AP65" s="263">
        <f t="shared" si="115"/>
        <v>0</v>
      </c>
      <c r="AQ65" s="263">
        <f t="shared" si="115"/>
        <v>1</v>
      </c>
      <c r="AR65" s="263" t="str">
        <f t="shared" si="115"/>
        <v>Número</v>
      </c>
      <c r="AS65" s="264" t="s">
        <v>765</v>
      </c>
      <c r="AV65" s="214" t="s">
        <v>221</v>
      </c>
      <c r="AW65" s="214" t="s">
        <v>31</v>
      </c>
      <c r="AX65" s="214" t="s">
        <v>764</v>
      </c>
      <c r="BI65" s="165">
        <v>188</v>
      </c>
      <c r="BJ65" s="59" t="s">
        <v>161</v>
      </c>
    </row>
    <row r="66" spans="1:62" ht="72.75" customHeight="1" x14ac:dyDescent="0.25">
      <c r="A66" s="254">
        <v>1</v>
      </c>
      <c r="B66" s="254" t="str">
        <f t="shared" si="34"/>
        <v>P1</v>
      </c>
      <c r="C66" s="282"/>
      <c r="D66" s="283" t="s">
        <v>224</v>
      </c>
      <c r="E66" s="284" t="str">
        <f>+'PLAN INDICATIVO ORIGINAL '!$D$90</f>
        <v xml:space="preserve">SEGURIDAD PENITENCIARIA Y CARCELARIA </v>
      </c>
      <c r="F66" s="256" t="str">
        <f>+'PLAN INDICATIVO ORIGINAL '!$D$91</f>
        <v>SEGURIDAD Y CUSTODIA</v>
      </c>
      <c r="G66" s="256" t="s">
        <v>231</v>
      </c>
      <c r="H66" s="257" t="s">
        <v>232</v>
      </c>
      <c r="I66" s="257" t="s">
        <v>785</v>
      </c>
      <c r="J66" s="265" t="str">
        <f>+'PLAN INDICATIVO ORIGINAL '!$D$93</f>
        <v xml:space="preserve">SEGURIDAD Y VIGILANCIA </v>
      </c>
      <c r="K66" s="265" t="s">
        <v>767</v>
      </c>
      <c r="L66" s="142" t="s">
        <v>234</v>
      </c>
      <c r="M66" s="266" t="str">
        <f>+'PLAN INDICATIVO ORIGINAL '!$E$93</f>
        <v>Porcentaje de ERON clasificados según Ley 1709 de 2014.</v>
      </c>
      <c r="N66" s="267">
        <f>VLOOKUP(L66,'PLAN INDICATIVO ORIGINAL '!$C$13:$M$343,6,0)</f>
        <v>0</v>
      </c>
      <c r="O66" s="267">
        <f>VLOOKUP(L66,'PLAN INDICATIVO ORIGINAL '!$C$13:$M$343,7,0)</f>
        <v>0</v>
      </c>
      <c r="P66" s="267">
        <f>VLOOKUP(L66,'PLAN INDICATIVO ORIGINAL '!$C$13:$M$343,8,0)</f>
        <v>0.1</v>
      </c>
      <c r="Q66" s="267">
        <f>VLOOKUP(L66,'PLAN INDICATIVO ORIGINAL '!$C$13:$M$343,9,0)</f>
        <v>0.12</v>
      </c>
      <c r="R66" s="267">
        <f>VLOOKUP(L66,'PLAN INDICATIVO ORIGINAL '!$C$13:$M$343,10,0)</f>
        <v>0.22</v>
      </c>
      <c r="S66" s="267" t="str">
        <f>VLOOKUP(L66,'PLAN INDICATIVO ORIGINAL '!$C$13:$M$343,11,0)</f>
        <v>Porcentaje</v>
      </c>
      <c r="T66" s="259" t="e">
        <f>VLOOKUP(L66,'PLAN INDICATIVO ORIGINAL '!$C$13:$M$343,12,0)</f>
        <v>#REF!</v>
      </c>
      <c r="U66" s="259">
        <f t="shared" ref="U66:Z66" si="116">+N66*100</f>
        <v>0</v>
      </c>
      <c r="V66" s="259">
        <f t="shared" si="116"/>
        <v>0</v>
      </c>
      <c r="W66" s="259">
        <f t="shared" si="116"/>
        <v>10</v>
      </c>
      <c r="X66" s="259">
        <f t="shared" si="116"/>
        <v>12</v>
      </c>
      <c r="Y66" s="259">
        <f t="shared" si="116"/>
        <v>22</v>
      </c>
      <c r="Z66" s="259" t="e">
        <f t="shared" si="116"/>
        <v>#VALUE!</v>
      </c>
      <c r="AA66" s="254" t="str">
        <f>+'PLAN INDICATIVO ORIGINAL '!C95</f>
        <v>P1</v>
      </c>
      <c r="AB66" s="254" t="str">
        <f>+'PLAN INDICATIVO ORIGINAL '!D95</f>
        <v>Proyecto de inversión formulado para implementación del CERVI</v>
      </c>
      <c r="AC66" s="59" t="str">
        <f>VLOOKUP(AB66,'PLAN INDICATIVO ORIGINAL '!$D$12:$F$313,3,0)</f>
        <v xml:space="preserve">SUBDIRECCIÓN DE SEGURIDAD Y VIGILANCIA </v>
      </c>
      <c r="AD66" s="59" t="str">
        <f>VLOOKUP(AB66,'PLAN INDICATIVO ORIGINAL '!$D$12:$F$313,3,0)</f>
        <v xml:space="preserve">SUBDIRECCIÓN DE SEGURIDAD Y VIGILANCIA </v>
      </c>
      <c r="AE66" s="59" t="s">
        <v>786</v>
      </c>
      <c r="AF66" s="260">
        <f>VLOOKUP(AA66,'PLAN INDICATIVO ORIGINAL '!$C$13:$M$343,6,0)</f>
        <v>1</v>
      </c>
      <c r="AG66" s="261">
        <f>VLOOKUP(AA66,'PLAN INDICATIVO ORIGINAL '!$C$13:$M$343,7,0)</f>
        <v>0</v>
      </c>
      <c r="AH66" s="261">
        <f>VLOOKUP(AA66,'PLAN INDICATIVO ORIGINAL '!$C$13:$M$343,8,0)</f>
        <v>0</v>
      </c>
      <c r="AI66" s="261">
        <f>VLOOKUP(AA66,'PLAN INDICATIVO ORIGINAL '!$C$13:$M$343,9,0)</f>
        <v>0</v>
      </c>
      <c r="AJ66" s="261">
        <f>VLOOKUP(AA66,'PLAN INDICATIVO ORIGINAL '!$C$13:$M$343,10,0)</f>
        <v>1</v>
      </c>
      <c r="AK66" s="261" t="str">
        <f>VLOOKUP(AA66,'PLAN INDICATIVO ORIGINAL '!$C$13:$M$343,11,0)</f>
        <v>Número</v>
      </c>
      <c r="AL66" s="262" t="e">
        <f>VLOOKUP(AA66,'PLAN INDICATIVO ORIGINAL '!$C$13:$M$343,12,0)</f>
        <v>#REF!</v>
      </c>
      <c r="AM66" s="263">
        <f t="shared" ref="AM66:AR66" si="117">+AF66</f>
        <v>1</v>
      </c>
      <c r="AN66" s="263">
        <f t="shared" si="117"/>
        <v>0</v>
      </c>
      <c r="AO66" s="263">
        <f t="shared" si="117"/>
        <v>0</v>
      </c>
      <c r="AP66" s="263">
        <f t="shared" si="117"/>
        <v>0</v>
      </c>
      <c r="AQ66" s="263">
        <f t="shared" si="117"/>
        <v>1</v>
      </c>
      <c r="AR66" s="263" t="str">
        <f t="shared" si="117"/>
        <v>Número</v>
      </c>
      <c r="AS66" s="264" t="s">
        <v>765</v>
      </c>
      <c r="AV66" s="214" t="s">
        <v>240</v>
      </c>
      <c r="AW66" s="214" t="s">
        <v>237</v>
      </c>
      <c r="AX66" s="214" t="s">
        <v>786</v>
      </c>
      <c r="BI66" s="254">
        <v>1</v>
      </c>
      <c r="BJ66" s="59" t="s">
        <v>237</v>
      </c>
    </row>
    <row r="67" spans="1:62" ht="56.25" customHeight="1" x14ac:dyDescent="0.25">
      <c r="A67" s="254">
        <v>19</v>
      </c>
      <c r="B67" s="254" t="str">
        <f t="shared" si="34"/>
        <v>P19</v>
      </c>
      <c r="C67" s="127" t="s">
        <v>33</v>
      </c>
      <c r="D67" s="283" t="s">
        <v>224</v>
      </c>
      <c r="E67" s="284" t="str">
        <f>+'PLAN INDICATIVO ORIGINAL '!$D$90</f>
        <v xml:space="preserve">SEGURIDAD PENITENCIARIA Y CARCELARIA </v>
      </c>
      <c r="F67" s="256" t="str">
        <f>+'PLAN INDICATIVO ORIGINAL '!$D$91</f>
        <v>SEGURIDAD Y CUSTODIA</v>
      </c>
      <c r="G67" s="256" t="s">
        <v>231</v>
      </c>
      <c r="H67" s="257" t="s">
        <v>232</v>
      </c>
      <c r="I67" s="257" t="s">
        <v>785</v>
      </c>
      <c r="J67" s="265" t="str">
        <f>+'PLAN INDICATIVO ORIGINAL '!$D$93</f>
        <v xml:space="preserve">SEGURIDAD Y VIGILANCIA </v>
      </c>
      <c r="K67" s="265" t="s">
        <v>767</v>
      </c>
      <c r="L67" s="142" t="s">
        <v>234</v>
      </c>
      <c r="M67" s="266" t="str">
        <f>+'PLAN INDICATIVO ORIGINAL '!$E$93</f>
        <v>Porcentaje de ERON clasificados según Ley 1709 de 2014.</v>
      </c>
      <c r="N67" s="267">
        <f>VLOOKUP(L67,'PLAN INDICATIVO ORIGINAL '!$C$13:$M$343,6,0)</f>
        <v>0</v>
      </c>
      <c r="O67" s="267">
        <f>VLOOKUP(L67,'PLAN INDICATIVO ORIGINAL '!$C$13:$M$343,7,0)</f>
        <v>0</v>
      </c>
      <c r="P67" s="267">
        <f>VLOOKUP(L67,'PLAN INDICATIVO ORIGINAL '!$C$13:$M$343,8,0)</f>
        <v>0.1</v>
      </c>
      <c r="Q67" s="267">
        <f>VLOOKUP(L67,'PLAN INDICATIVO ORIGINAL '!$C$13:$M$343,9,0)</f>
        <v>0.12</v>
      </c>
      <c r="R67" s="267">
        <f>VLOOKUP(L67,'PLAN INDICATIVO ORIGINAL '!$C$13:$M$343,10,0)</f>
        <v>0.22</v>
      </c>
      <c r="S67" s="267" t="str">
        <f>VLOOKUP(L67,'PLAN INDICATIVO ORIGINAL '!$C$13:$M$343,11,0)</f>
        <v>Porcentaje</v>
      </c>
      <c r="T67" s="259" t="e">
        <f>VLOOKUP(L67,'PLAN INDICATIVO ORIGINAL '!$C$13:$M$343,12,0)</f>
        <v>#REF!</v>
      </c>
      <c r="U67" s="259">
        <f t="shared" ref="U67:Z67" si="118">+N67*100</f>
        <v>0</v>
      </c>
      <c r="V67" s="259">
        <f t="shared" si="118"/>
        <v>0</v>
      </c>
      <c r="W67" s="259">
        <f t="shared" si="118"/>
        <v>10</v>
      </c>
      <c r="X67" s="259">
        <f t="shared" si="118"/>
        <v>12</v>
      </c>
      <c r="Y67" s="259">
        <f t="shared" si="118"/>
        <v>22</v>
      </c>
      <c r="Z67" s="259" t="e">
        <f t="shared" si="118"/>
        <v>#VALUE!</v>
      </c>
      <c r="AA67" s="254" t="str">
        <f>+'PLAN INDICATIVO ORIGINAL '!C96</f>
        <v>P19</v>
      </c>
      <c r="AB67" s="254" t="str">
        <f>+'PLAN INDICATIVO ORIGINAL '!D96</f>
        <v>Documento de Actividades del CEDIP proyectado y presentado a la Oficina Asesora de planeación</v>
      </c>
      <c r="AC67" s="59" t="str">
        <f>VLOOKUP(AB67,'PLAN INDICATIVO ORIGINAL '!$D$12:$F$313,3,0)</f>
        <v xml:space="preserve">SUBDIRECCIÓN DE SEGURIDAD Y VIGILANCIA </v>
      </c>
      <c r="AD67" s="59" t="str">
        <f>VLOOKUP(AB67,'PLAN INDICATIVO ORIGINAL '!$D$12:$F$313,3,0)</f>
        <v xml:space="preserve">SUBDIRECCIÓN DE SEGURIDAD Y VIGILANCIA </v>
      </c>
      <c r="AE67" s="59" t="s">
        <v>786</v>
      </c>
      <c r="AF67" s="260">
        <f>VLOOKUP(AA67,'PLAN INDICATIVO ORIGINAL '!$C$13:$M$343,6,0)</f>
        <v>1</v>
      </c>
      <c r="AG67" s="261">
        <f>VLOOKUP(AA67,'PLAN INDICATIVO ORIGINAL '!$C$13:$M$343,7,0)</f>
        <v>0</v>
      </c>
      <c r="AH67" s="261">
        <f>VLOOKUP(AA67,'PLAN INDICATIVO ORIGINAL '!$C$13:$M$343,8,0)</f>
        <v>0</v>
      </c>
      <c r="AI67" s="261">
        <f>VLOOKUP(AA67,'PLAN INDICATIVO ORIGINAL '!$C$13:$M$343,9,0)</f>
        <v>0</v>
      </c>
      <c r="AJ67" s="261">
        <f>VLOOKUP(AA67,'PLAN INDICATIVO ORIGINAL '!$C$13:$M$343,10,0)</f>
        <v>1</v>
      </c>
      <c r="AK67" s="261" t="str">
        <f>VLOOKUP(AA67,'PLAN INDICATIVO ORIGINAL '!$C$13:$M$343,11,0)</f>
        <v>Número</v>
      </c>
      <c r="AL67" s="262" t="e">
        <f>VLOOKUP(AA67,'PLAN INDICATIVO ORIGINAL '!$C$13:$M$343,12,0)</f>
        <v>#REF!</v>
      </c>
      <c r="AM67" s="263">
        <f t="shared" ref="AM67:AR67" si="119">+AF67</f>
        <v>1</v>
      </c>
      <c r="AN67" s="263">
        <f t="shared" si="119"/>
        <v>0</v>
      </c>
      <c r="AO67" s="263">
        <f t="shared" si="119"/>
        <v>0</v>
      </c>
      <c r="AP67" s="263">
        <f t="shared" si="119"/>
        <v>0</v>
      </c>
      <c r="AQ67" s="263">
        <f t="shared" si="119"/>
        <v>1</v>
      </c>
      <c r="AR67" s="263" t="str">
        <f t="shared" si="119"/>
        <v>Número</v>
      </c>
      <c r="AS67" s="264" t="s">
        <v>765</v>
      </c>
      <c r="AV67" s="214" t="s">
        <v>242</v>
      </c>
      <c r="AW67" s="214" t="s">
        <v>237</v>
      </c>
      <c r="AX67" s="214" t="s">
        <v>786</v>
      </c>
      <c r="BI67" s="254">
        <v>19</v>
      </c>
      <c r="BJ67" s="59" t="s">
        <v>237</v>
      </c>
    </row>
    <row r="68" spans="1:62" ht="56.25" customHeight="1" x14ac:dyDescent="0.25">
      <c r="A68" s="254">
        <v>20</v>
      </c>
      <c r="B68" s="254" t="str">
        <f t="shared" si="34"/>
        <v>P20</v>
      </c>
      <c r="C68" s="127" t="s">
        <v>36</v>
      </c>
      <c r="D68" s="283" t="s">
        <v>224</v>
      </c>
      <c r="E68" s="284" t="str">
        <f>+'PLAN INDICATIVO ORIGINAL '!$D$90</f>
        <v xml:space="preserve">SEGURIDAD PENITENCIARIA Y CARCELARIA </v>
      </c>
      <c r="F68" s="256" t="str">
        <f>+'PLAN INDICATIVO ORIGINAL '!$D$91</f>
        <v>SEGURIDAD Y CUSTODIA</v>
      </c>
      <c r="G68" s="256" t="s">
        <v>231</v>
      </c>
      <c r="H68" s="257" t="s">
        <v>232</v>
      </c>
      <c r="I68" s="257" t="s">
        <v>785</v>
      </c>
      <c r="J68" s="265" t="str">
        <f>+'PLAN INDICATIVO ORIGINAL '!$D$93</f>
        <v xml:space="preserve">SEGURIDAD Y VIGILANCIA </v>
      </c>
      <c r="K68" s="265" t="s">
        <v>767</v>
      </c>
      <c r="L68" s="142" t="s">
        <v>234</v>
      </c>
      <c r="M68" s="266" t="str">
        <f>+'PLAN INDICATIVO ORIGINAL '!$E$93</f>
        <v>Porcentaje de ERON clasificados según Ley 1709 de 2014.</v>
      </c>
      <c r="N68" s="267">
        <f>VLOOKUP(L68,'PLAN INDICATIVO ORIGINAL '!$C$13:$M$343,6,0)</f>
        <v>0</v>
      </c>
      <c r="O68" s="267">
        <f>VLOOKUP(L68,'PLAN INDICATIVO ORIGINAL '!$C$13:$M$343,7,0)</f>
        <v>0</v>
      </c>
      <c r="P68" s="267">
        <f>VLOOKUP(L68,'PLAN INDICATIVO ORIGINAL '!$C$13:$M$343,8,0)</f>
        <v>0.1</v>
      </c>
      <c r="Q68" s="267">
        <f>VLOOKUP(L68,'PLAN INDICATIVO ORIGINAL '!$C$13:$M$343,9,0)</f>
        <v>0.12</v>
      </c>
      <c r="R68" s="267">
        <f>VLOOKUP(L68,'PLAN INDICATIVO ORIGINAL '!$C$13:$M$343,10,0)</f>
        <v>0.22</v>
      </c>
      <c r="S68" s="267" t="str">
        <f>VLOOKUP(L68,'PLAN INDICATIVO ORIGINAL '!$C$13:$M$343,11,0)</f>
        <v>Porcentaje</v>
      </c>
      <c r="T68" s="259" t="e">
        <f>VLOOKUP(L68,'PLAN INDICATIVO ORIGINAL '!$C$13:$M$343,12,0)</f>
        <v>#REF!</v>
      </c>
      <c r="U68" s="259">
        <f t="shared" ref="U68:Z68" si="120">+N68*100</f>
        <v>0</v>
      </c>
      <c r="V68" s="259">
        <f t="shared" si="120"/>
        <v>0</v>
      </c>
      <c r="W68" s="259">
        <f t="shared" si="120"/>
        <v>10</v>
      </c>
      <c r="X68" s="259">
        <f t="shared" si="120"/>
        <v>12</v>
      </c>
      <c r="Y68" s="259">
        <f t="shared" si="120"/>
        <v>22</v>
      </c>
      <c r="Z68" s="259" t="e">
        <f t="shared" si="120"/>
        <v>#VALUE!</v>
      </c>
      <c r="AA68" s="254" t="str">
        <f>+'PLAN INDICATIVO ORIGINAL '!C97</f>
        <v>P20</v>
      </c>
      <c r="AB68" s="254" t="str">
        <f>+'PLAN INDICATIVO ORIGINAL '!D97</f>
        <v>Documento de Adiestramiento Canino "MERC" remitido a la Oficina Asesora de Planeación</v>
      </c>
      <c r="AC68" s="59" t="str">
        <f>VLOOKUP(AB68,'PLAN INDICATIVO ORIGINAL '!$D$12:$F$313,3,0)</f>
        <v xml:space="preserve">SUBDIRECCIÓN DE SEGURIDAD Y VIGILANCIA </v>
      </c>
      <c r="AD68" s="59" t="str">
        <f>VLOOKUP(AB68,'PLAN INDICATIVO ORIGINAL '!$D$12:$F$313,3,0)</f>
        <v xml:space="preserve">SUBDIRECCIÓN DE SEGURIDAD Y VIGILANCIA </v>
      </c>
      <c r="AE68" s="59" t="s">
        <v>786</v>
      </c>
      <c r="AF68" s="260">
        <f>VLOOKUP(AA68,'PLAN INDICATIVO ORIGINAL '!$C$13:$M$343,6,0)</f>
        <v>1</v>
      </c>
      <c r="AG68" s="261">
        <f>VLOOKUP(AA68,'PLAN INDICATIVO ORIGINAL '!$C$13:$M$343,7,0)</f>
        <v>0</v>
      </c>
      <c r="AH68" s="261">
        <f>VLOOKUP(AA68,'PLAN INDICATIVO ORIGINAL '!$C$13:$M$343,8,0)</f>
        <v>0</v>
      </c>
      <c r="AI68" s="261">
        <f>VLOOKUP(AA68,'PLAN INDICATIVO ORIGINAL '!$C$13:$M$343,9,0)</f>
        <v>0</v>
      </c>
      <c r="AJ68" s="261">
        <f>VLOOKUP(AA68,'PLAN INDICATIVO ORIGINAL '!$C$13:$M$343,10,0)</f>
        <v>1</v>
      </c>
      <c r="AK68" s="261" t="str">
        <f>VLOOKUP(AA68,'PLAN INDICATIVO ORIGINAL '!$C$13:$M$343,11,0)</f>
        <v>Número</v>
      </c>
      <c r="AL68" s="262" t="e">
        <f>VLOOKUP(AA68,'PLAN INDICATIVO ORIGINAL '!$C$13:$M$343,12,0)</f>
        <v>#REF!</v>
      </c>
      <c r="AM68" s="263">
        <f t="shared" ref="AM68:AR68" si="121">+AF68</f>
        <v>1</v>
      </c>
      <c r="AN68" s="263">
        <f t="shared" si="121"/>
        <v>0</v>
      </c>
      <c r="AO68" s="263">
        <f t="shared" si="121"/>
        <v>0</v>
      </c>
      <c r="AP68" s="263">
        <f t="shared" si="121"/>
        <v>0</v>
      </c>
      <c r="AQ68" s="263">
        <f t="shared" si="121"/>
        <v>1</v>
      </c>
      <c r="AR68" s="263" t="str">
        <f t="shared" si="121"/>
        <v>Número</v>
      </c>
      <c r="AS68" s="264" t="s">
        <v>765</v>
      </c>
      <c r="AV68" s="214" t="s">
        <v>244</v>
      </c>
      <c r="AW68" s="214" t="s">
        <v>237</v>
      </c>
      <c r="AX68" s="214" t="s">
        <v>786</v>
      </c>
      <c r="BI68" s="254">
        <v>20</v>
      </c>
      <c r="BJ68" s="59" t="s">
        <v>237</v>
      </c>
    </row>
    <row r="69" spans="1:62" ht="56.25" customHeight="1" x14ac:dyDescent="0.25">
      <c r="A69" s="254">
        <v>247</v>
      </c>
      <c r="B69" s="254" t="str">
        <f t="shared" si="34"/>
        <v>P247</v>
      </c>
      <c r="C69" s="127" t="s">
        <v>36</v>
      </c>
      <c r="D69" s="283" t="s">
        <v>224</v>
      </c>
      <c r="E69" s="284" t="str">
        <f>+'PLAN INDICATIVO ORIGINAL '!$D$90</f>
        <v xml:space="preserve">SEGURIDAD PENITENCIARIA Y CARCELARIA </v>
      </c>
      <c r="F69" s="256" t="str">
        <f>+'PLAN INDICATIVO ORIGINAL '!$D$91</f>
        <v>SEGURIDAD Y CUSTODIA</v>
      </c>
      <c r="G69" s="256" t="s">
        <v>231</v>
      </c>
      <c r="H69" s="257" t="s">
        <v>232</v>
      </c>
      <c r="I69" s="257" t="s">
        <v>785</v>
      </c>
      <c r="J69" s="265" t="str">
        <f>+'PLAN INDICATIVO ORIGINAL '!$D$93</f>
        <v xml:space="preserve">SEGURIDAD Y VIGILANCIA </v>
      </c>
      <c r="K69" s="265" t="s">
        <v>767</v>
      </c>
      <c r="L69" s="142" t="s">
        <v>234</v>
      </c>
      <c r="M69" s="266" t="str">
        <f>+'PLAN INDICATIVO ORIGINAL '!$E$93</f>
        <v>Porcentaje de ERON clasificados según Ley 1709 de 2014.</v>
      </c>
      <c r="N69" s="267">
        <f>VLOOKUP(L69,'PLAN INDICATIVO ORIGINAL '!$C$13:$M$343,6,0)</f>
        <v>0</v>
      </c>
      <c r="O69" s="267">
        <f>VLOOKUP(L69,'PLAN INDICATIVO ORIGINAL '!$C$13:$M$343,7,0)</f>
        <v>0</v>
      </c>
      <c r="P69" s="267">
        <f>VLOOKUP(L69,'PLAN INDICATIVO ORIGINAL '!$C$13:$M$343,8,0)</f>
        <v>0.1</v>
      </c>
      <c r="Q69" s="267">
        <f>VLOOKUP(L69,'PLAN INDICATIVO ORIGINAL '!$C$13:$M$343,9,0)</f>
        <v>0.12</v>
      </c>
      <c r="R69" s="267">
        <f>VLOOKUP(L69,'PLAN INDICATIVO ORIGINAL '!$C$13:$M$343,10,0)</f>
        <v>0.22</v>
      </c>
      <c r="S69" s="267" t="str">
        <f>VLOOKUP(L69,'PLAN INDICATIVO ORIGINAL '!$C$13:$M$343,11,0)</f>
        <v>Porcentaje</v>
      </c>
      <c r="T69" s="259" t="e">
        <f>VLOOKUP(L69,'PLAN INDICATIVO ORIGINAL '!$C$13:$M$343,12,0)</f>
        <v>#REF!</v>
      </c>
      <c r="U69" s="259">
        <f t="shared" ref="U69:Z69" si="122">+N69*100</f>
        <v>0</v>
      </c>
      <c r="V69" s="259">
        <f t="shared" si="122"/>
        <v>0</v>
      </c>
      <c r="W69" s="259">
        <f t="shared" si="122"/>
        <v>10</v>
      </c>
      <c r="X69" s="259">
        <f t="shared" si="122"/>
        <v>12</v>
      </c>
      <c r="Y69" s="259">
        <f t="shared" si="122"/>
        <v>22</v>
      </c>
      <c r="Z69" s="259" t="e">
        <f t="shared" si="122"/>
        <v>#VALUE!</v>
      </c>
      <c r="AA69" s="254" t="str">
        <f>+'PLAN INDICATIVO ORIGINAL '!C98</f>
        <v>P247</v>
      </c>
      <c r="AB69" s="254" t="str">
        <f>+'PLAN INDICATIVO ORIGINAL '!D98</f>
        <v xml:space="preserve">Seminario de reentrenamiento del método "MERC" programado en compañía de la Escuela Penitenciaria Nacional. </v>
      </c>
      <c r="AC69" s="59" t="str">
        <f>VLOOKUP(AB69,'PLAN INDICATIVO ORIGINAL '!$D$12:$F$313,3,0)</f>
        <v xml:space="preserve">SUBDIRECCIÓN DE SEGURIDAD Y VIGILANCIA </v>
      </c>
      <c r="AD69" s="59" t="str">
        <f>VLOOKUP(AB69,'PLAN INDICATIVO ORIGINAL '!$D$12:$F$313,3,0)</f>
        <v xml:space="preserve">SUBDIRECCIÓN DE SEGURIDAD Y VIGILANCIA </v>
      </c>
      <c r="AE69" s="59" t="s">
        <v>786</v>
      </c>
      <c r="AF69" s="260">
        <f>VLOOKUP(AA69,'PLAN INDICATIVO ORIGINAL '!$C$13:$M$343,6,0)</f>
        <v>0</v>
      </c>
      <c r="AG69" s="261">
        <f>VLOOKUP(AA69,'PLAN INDICATIVO ORIGINAL '!$C$13:$M$343,7,0)</f>
        <v>1</v>
      </c>
      <c r="AH69" s="261">
        <f>VLOOKUP(AA69,'PLAN INDICATIVO ORIGINAL '!$C$13:$M$343,8,0)</f>
        <v>0</v>
      </c>
      <c r="AI69" s="261">
        <f>VLOOKUP(AA69,'PLAN INDICATIVO ORIGINAL '!$C$13:$M$343,9,0)</f>
        <v>0</v>
      </c>
      <c r="AJ69" s="261">
        <f>VLOOKUP(AA69,'PLAN INDICATIVO ORIGINAL '!$C$13:$M$343,10,0)</f>
        <v>0</v>
      </c>
      <c r="AK69" s="261" t="str">
        <f>VLOOKUP(AA69,'PLAN INDICATIVO ORIGINAL '!$C$13:$M$343,11,0)</f>
        <v>Número</v>
      </c>
      <c r="AL69" s="262" t="e">
        <f>VLOOKUP(AA69,'PLAN INDICATIVO ORIGINAL '!$C$13:$M$343,12,0)</f>
        <v>#REF!</v>
      </c>
      <c r="AM69" s="263">
        <f t="shared" ref="AM69:AR69" si="123">+AF69</f>
        <v>0</v>
      </c>
      <c r="AN69" s="263">
        <f t="shared" si="123"/>
        <v>1</v>
      </c>
      <c r="AO69" s="263">
        <f t="shared" si="123"/>
        <v>0</v>
      </c>
      <c r="AP69" s="263">
        <f t="shared" si="123"/>
        <v>0</v>
      </c>
      <c r="AQ69" s="263">
        <f t="shared" si="123"/>
        <v>0</v>
      </c>
      <c r="AR69" s="263" t="str">
        <f t="shared" si="123"/>
        <v>Número</v>
      </c>
      <c r="AS69" s="264" t="s">
        <v>765</v>
      </c>
      <c r="AV69" s="214" t="s">
        <v>246</v>
      </c>
      <c r="AW69" s="214" t="s">
        <v>237</v>
      </c>
      <c r="AX69" s="214" t="s">
        <v>786</v>
      </c>
      <c r="BI69" s="254">
        <v>21</v>
      </c>
      <c r="BJ69" s="59" t="s">
        <v>237</v>
      </c>
    </row>
    <row r="70" spans="1:62" ht="56.25" customHeight="1" x14ac:dyDescent="0.25">
      <c r="A70" s="254">
        <v>248</v>
      </c>
      <c r="B70" s="254" t="str">
        <f t="shared" si="34"/>
        <v>P248</v>
      </c>
      <c r="C70" s="127" t="s">
        <v>36</v>
      </c>
      <c r="D70" s="283" t="s">
        <v>224</v>
      </c>
      <c r="E70" s="284" t="str">
        <f>+'PLAN INDICATIVO ORIGINAL '!$D$90</f>
        <v xml:space="preserve">SEGURIDAD PENITENCIARIA Y CARCELARIA </v>
      </c>
      <c r="F70" s="256" t="str">
        <f>+'PLAN INDICATIVO ORIGINAL '!$D$91</f>
        <v>SEGURIDAD Y CUSTODIA</v>
      </c>
      <c r="G70" s="256" t="s">
        <v>231</v>
      </c>
      <c r="H70" s="257" t="s">
        <v>232</v>
      </c>
      <c r="I70" s="257" t="s">
        <v>785</v>
      </c>
      <c r="J70" s="265" t="str">
        <f>+'PLAN INDICATIVO ORIGINAL '!$D$93</f>
        <v xml:space="preserve">SEGURIDAD Y VIGILANCIA </v>
      </c>
      <c r="K70" s="265" t="s">
        <v>767</v>
      </c>
      <c r="L70" s="142" t="s">
        <v>234</v>
      </c>
      <c r="M70" s="266" t="str">
        <f>+'PLAN INDICATIVO ORIGINAL '!$E$93</f>
        <v>Porcentaje de ERON clasificados según Ley 1709 de 2014.</v>
      </c>
      <c r="N70" s="259">
        <f>VLOOKUP(L70,'PLAN INDICATIVO ORIGINAL '!$C$13:$M$343,6,0)</f>
        <v>0</v>
      </c>
      <c r="O70" s="259">
        <f>VLOOKUP(L70,'PLAN INDICATIVO ORIGINAL '!$C$13:$M$343,7,0)</f>
        <v>0</v>
      </c>
      <c r="P70" s="259">
        <f>VLOOKUP(L70,'PLAN INDICATIVO ORIGINAL '!$C$13:$M$343,8,0)</f>
        <v>0.1</v>
      </c>
      <c r="Q70" s="259">
        <f>VLOOKUP(L70,'PLAN INDICATIVO ORIGINAL '!$C$13:$M$343,9,0)</f>
        <v>0.12</v>
      </c>
      <c r="R70" s="259">
        <f>VLOOKUP(L70,'PLAN INDICATIVO ORIGINAL '!$C$13:$M$343,10,0)</f>
        <v>0.22</v>
      </c>
      <c r="S70" s="259" t="str">
        <f>VLOOKUP(L70,'PLAN INDICATIVO ORIGINAL '!$C$13:$M$343,11,0)</f>
        <v>Porcentaje</v>
      </c>
      <c r="T70" s="259" t="e">
        <f>VLOOKUP(L70,'PLAN INDICATIVO ORIGINAL '!$C$13:$M$343,12,0)</f>
        <v>#REF!</v>
      </c>
      <c r="U70" s="259">
        <f t="shared" ref="U70:Z70" si="124">+N70</f>
        <v>0</v>
      </c>
      <c r="V70" s="259">
        <f t="shared" si="124"/>
        <v>0</v>
      </c>
      <c r="W70" s="259">
        <f t="shared" si="124"/>
        <v>0.1</v>
      </c>
      <c r="X70" s="259">
        <f t="shared" si="124"/>
        <v>0.12</v>
      </c>
      <c r="Y70" s="259">
        <f t="shared" si="124"/>
        <v>0.22</v>
      </c>
      <c r="Z70" s="259" t="str">
        <f t="shared" si="124"/>
        <v>Porcentaje</v>
      </c>
      <c r="AA70" s="254" t="str">
        <f>+'PLAN INDICATIVO ORIGINAL '!C99</f>
        <v>P248</v>
      </c>
      <c r="AB70" s="254" t="str">
        <f>+'PLAN INDICATIVO ORIGINAL '!D99</f>
        <v>Funcionarios del CCV seleccionados para realizar el V curso Técnico Laboral por competencias en Adiestramiento y Manejo Canino</v>
      </c>
      <c r="AC70" s="59" t="str">
        <f>VLOOKUP(AB70,'PLAN INDICATIVO ORIGINAL '!$D$12:$F$313,3,0)</f>
        <v xml:space="preserve">SUBDIRECCIÓN DE SEGURIDAD Y VIGILANCIA </v>
      </c>
      <c r="AD70" s="59" t="str">
        <f>VLOOKUP(AB70,'PLAN INDICATIVO ORIGINAL '!$D$12:$F$313,3,0)</f>
        <v xml:space="preserve">SUBDIRECCIÓN DE SEGURIDAD Y VIGILANCIA </v>
      </c>
      <c r="AE70" s="59" t="s">
        <v>786</v>
      </c>
      <c r="AF70" s="260">
        <f>VLOOKUP(AA70,'PLAN INDICATIVO ORIGINAL '!$C$13:$M$343,6,0)</f>
        <v>0</v>
      </c>
      <c r="AG70" s="261">
        <f>VLOOKUP(AA70,'PLAN INDICATIVO ORIGINAL '!$C$13:$M$343,7,0)</f>
        <v>25</v>
      </c>
      <c r="AH70" s="261">
        <f>VLOOKUP(AA70,'PLAN INDICATIVO ORIGINAL '!$C$13:$M$343,8,0)</f>
        <v>0</v>
      </c>
      <c r="AI70" s="261">
        <f>VLOOKUP(AA70,'PLAN INDICATIVO ORIGINAL '!$C$13:$M$343,9,0)</f>
        <v>0</v>
      </c>
      <c r="AJ70" s="261">
        <f>VLOOKUP(AA70,'PLAN INDICATIVO ORIGINAL '!$C$13:$M$343,10,0)</f>
        <v>0</v>
      </c>
      <c r="AK70" s="261" t="str">
        <f>VLOOKUP(AA70,'PLAN INDICATIVO ORIGINAL '!$C$13:$M$343,11,0)</f>
        <v>Número</v>
      </c>
      <c r="AL70" s="262" t="e">
        <f>VLOOKUP(AA70,'PLAN INDICATIVO ORIGINAL '!$C$13:$M$343,12,0)</f>
        <v>#REF!</v>
      </c>
      <c r="AM70" s="263">
        <f t="shared" ref="AM70:AR70" si="125">+AF70</f>
        <v>0</v>
      </c>
      <c r="AN70" s="263">
        <f t="shared" si="125"/>
        <v>25</v>
      </c>
      <c r="AO70" s="263">
        <f t="shared" si="125"/>
        <v>0</v>
      </c>
      <c r="AP70" s="263">
        <f t="shared" si="125"/>
        <v>0</v>
      </c>
      <c r="AQ70" s="263">
        <f t="shared" si="125"/>
        <v>0</v>
      </c>
      <c r="AR70" s="263" t="str">
        <f t="shared" si="125"/>
        <v>Número</v>
      </c>
      <c r="AS70" s="264" t="s">
        <v>765</v>
      </c>
      <c r="AV70" s="214" t="s">
        <v>248</v>
      </c>
      <c r="AW70" s="214" t="s">
        <v>237</v>
      </c>
      <c r="AX70" s="214" t="s">
        <v>786</v>
      </c>
      <c r="BI70" s="254">
        <v>22</v>
      </c>
      <c r="BJ70" s="59" t="s">
        <v>237</v>
      </c>
    </row>
    <row r="71" spans="1:62" ht="56.25" customHeight="1" x14ac:dyDescent="0.25">
      <c r="A71" s="254">
        <v>249</v>
      </c>
      <c r="B71" s="254" t="str">
        <f t="shared" si="34"/>
        <v>P249</v>
      </c>
      <c r="C71" s="127" t="s">
        <v>36</v>
      </c>
      <c r="D71" s="283" t="s">
        <v>224</v>
      </c>
      <c r="E71" s="284" t="str">
        <f>+'PLAN INDICATIVO ORIGINAL '!$D$90</f>
        <v xml:space="preserve">SEGURIDAD PENITENCIARIA Y CARCELARIA </v>
      </c>
      <c r="F71" s="256" t="str">
        <f>+'PLAN INDICATIVO ORIGINAL '!$D$91</f>
        <v>SEGURIDAD Y CUSTODIA</v>
      </c>
      <c r="G71" s="256" t="s">
        <v>231</v>
      </c>
      <c r="H71" s="257" t="s">
        <v>232</v>
      </c>
      <c r="I71" s="257" t="s">
        <v>785</v>
      </c>
      <c r="J71" s="265" t="str">
        <f>+'PLAN INDICATIVO ORIGINAL '!$D$93</f>
        <v xml:space="preserve">SEGURIDAD Y VIGILANCIA </v>
      </c>
      <c r="K71" s="265" t="s">
        <v>767</v>
      </c>
      <c r="L71" s="142" t="s">
        <v>234</v>
      </c>
      <c r="M71" s="266" t="str">
        <f>+'PLAN INDICATIVO ORIGINAL '!$E$93</f>
        <v>Porcentaje de ERON clasificados según Ley 1709 de 2014.</v>
      </c>
      <c r="N71" s="267">
        <f>VLOOKUP(L71,'PLAN INDICATIVO ORIGINAL '!$C$13:$M$343,6,0)</f>
        <v>0</v>
      </c>
      <c r="O71" s="267">
        <f>VLOOKUP(L71,'PLAN INDICATIVO ORIGINAL '!$C$13:$M$343,7,0)</f>
        <v>0</v>
      </c>
      <c r="P71" s="267">
        <f>VLOOKUP(L71,'PLAN INDICATIVO ORIGINAL '!$C$13:$M$343,8,0)</f>
        <v>0.1</v>
      </c>
      <c r="Q71" s="267">
        <f>VLOOKUP(L71,'PLAN INDICATIVO ORIGINAL '!$C$13:$M$343,9,0)</f>
        <v>0.12</v>
      </c>
      <c r="R71" s="267">
        <f>VLOOKUP(L71,'PLAN INDICATIVO ORIGINAL '!$C$13:$M$343,10,0)</f>
        <v>0.22</v>
      </c>
      <c r="S71" s="267" t="str">
        <f>VLOOKUP(L71,'PLAN INDICATIVO ORIGINAL '!$C$13:$M$343,11,0)</f>
        <v>Porcentaje</v>
      </c>
      <c r="T71" s="259" t="e">
        <f>VLOOKUP(L71,'PLAN INDICATIVO ORIGINAL '!$C$13:$M$343,12,0)</f>
        <v>#REF!</v>
      </c>
      <c r="U71" s="259">
        <f t="shared" ref="U71:Z71" si="126">+N71*100</f>
        <v>0</v>
      </c>
      <c r="V71" s="259">
        <f t="shared" si="126"/>
        <v>0</v>
      </c>
      <c r="W71" s="259">
        <f t="shared" si="126"/>
        <v>10</v>
      </c>
      <c r="X71" s="259">
        <f t="shared" si="126"/>
        <v>12</v>
      </c>
      <c r="Y71" s="259">
        <f t="shared" si="126"/>
        <v>22</v>
      </c>
      <c r="Z71" s="259" t="e">
        <f t="shared" si="126"/>
        <v>#VALUE!</v>
      </c>
      <c r="AA71" s="254" t="str">
        <f>+'PLAN INDICATIVO ORIGINAL '!C100</f>
        <v>P249</v>
      </c>
      <c r="AB71" s="254" t="str">
        <f>+'PLAN INDICATIVO ORIGINAL '!D100</f>
        <v xml:space="preserve">ERON con mayor vulnerabilidad de acuerdo a las amenazas de origen natural, socionatural y antrópicas, identificados </v>
      </c>
      <c r="AC71" s="59" t="str">
        <f>VLOOKUP(AB71,'PLAN INDICATIVO ORIGINAL '!$D$12:$F$313,3,0)</f>
        <v xml:space="preserve">SUBDIRECCIÓN DE SEGURIDAD Y VIGILANCIA </v>
      </c>
      <c r="AD71" s="59" t="str">
        <f>VLOOKUP(AB71,'PLAN INDICATIVO ORIGINAL '!$D$12:$F$313,3,0)</f>
        <v xml:space="preserve">SUBDIRECCIÓN DE SEGURIDAD Y VIGILANCIA </v>
      </c>
      <c r="AE71" s="59" t="s">
        <v>786</v>
      </c>
      <c r="AF71" s="260">
        <f>VLOOKUP(AA71,'PLAN INDICATIVO ORIGINAL '!$C$13:$M$343,6,0)</f>
        <v>0</v>
      </c>
      <c r="AG71" s="261">
        <f>VLOOKUP(AA71,'PLAN INDICATIVO ORIGINAL '!$C$13:$M$343,7,0)</f>
        <v>30</v>
      </c>
      <c r="AH71" s="261">
        <f>VLOOKUP(AA71,'PLAN INDICATIVO ORIGINAL '!$C$13:$M$343,8,0)</f>
        <v>0</v>
      </c>
      <c r="AI71" s="261">
        <f>VLOOKUP(AA71,'PLAN INDICATIVO ORIGINAL '!$C$13:$M$343,9,0)</f>
        <v>0</v>
      </c>
      <c r="AJ71" s="261">
        <f>VLOOKUP(AA71,'PLAN INDICATIVO ORIGINAL '!$C$13:$M$343,10,0)</f>
        <v>0</v>
      </c>
      <c r="AK71" s="261" t="str">
        <f>VLOOKUP(AA71,'PLAN INDICATIVO ORIGINAL '!$C$13:$M$343,11,0)</f>
        <v>Número</v>
      </c>
      <c r="AL71" s="262" t="e">
        <f>VLOOKUP(AA71,'PLAN INDICATIVO ORIGINAL '!$C$13:$M$343,12,0)</f>
        <v>#REF!</v>
      </c>
      <c r="AM71" s="263">
        <f t="shared" ref="AM71:AR71" si="127">+AF71</f>
        <v>0</v>
      </c>
      <c r="AN71" s="263">
        <f t="shared" si="127"/>
        <v>30</v>
      </c>
      <c r="AO71" s="263">
        <f t="shared" si="127"/>
        <v>0</v>
      </c>
      <c r="AP71" s="263">
        <f t="shared" si="127"/>
        <v>0</v>
      </c>
      <c r="AQ71" s="263">
        <f t="shared" si="127"/>
        <v>0</v>
      </c>
      <c r="AR71" s="263" t="str">
        <f t="shared" si="127"/>
        <v>Número</v>
      </c>
      <c r="AS71" s="264" t="s">
        <v>765</v>
      </c>
      <c r="AV71" s="214" t="s">
        <v>250</v>
      </c>
      <c r="AW71" s="214" t="s">
        <v>237</v>
      </c>
      <c r="AX71" s="214" t="s">
        <v>786</v>
      </c>
      <c r="BI71" s="254">
        <v>23</v>
      </c>
      <c r="BJ71" s="59" t="s">
        <v>237</v>
      </c>
    </row>
    <row r="72" spans="1:62" ht="56.25" customHeight="1" x14ac:dyDescent="0.25">
      <c r="A72" s="254">
        <v>24</v>
      </c>
      <c r="B72" s="254" t="str">
        <f t="shared" si="34"/>
        <v>P24</v>
      </c>
      <c r="C72" s="127" t="s">
        <v>50</v>
      </c>
      <c r="D72" s="283" t="s">
        <v>224</v>
      </c>
      <c r="E72" s="284" t="str">
        <f>+'PLAN INDICATIVO ORIGINAL '!$D$90</f>
        <v xml:space="preserve">SEGURIDAD PENITENCIARIA Y CARCELARIA </v>
      </c>
      <c r="F72" s="256" t="str">
        <f>+'PLAN INDICATIVO ORIGINAL '!$D$91</f>
        <v>SEGURIDAD Y CUSTODIA</v>
      </c>
      <c r="G72" s="256" t="s">
        <v>231</v>
      </c>
      <c r="H72" s="257" t="s">
        <v>232</v>
      </c>
      <c r="I72" s="257" t="s">
        <v>785</v>
      </c>
      <c r="J72" s="265" t="str">
        <f>+'PLAN INDICATIVO ORIGINAL '!$D$93</f>
        <v xml:space="preserve">SEGURIDAD Y VIGILANCIA </v>
      </c>
      <c r="K72" s="265" t="s">
        <v>767</v>
      </c>
      <c r="L72" s="142" t="s">
        <v>234</v>
      </c>
      <c r="M72" s="266" t="str">
        <f>+'PLAN INDICATIVO ORIGINAL '!$E$93</f>
        <v>Porcentaje de ERON clasificados según Ley 1709 de 2014.</v>
      </c>
      <c r="N72" s="267">
        <f>VLOOKUP(L72,'PLAN INDICATIVO ORIGINAL '!$C$13:$M$343,6,0)</f>
        <v>0</v>
      </c>
      <c r="O72" s="267">
        <f>VLOOKUP(L72,'PLAN INDICATIVO ORIGINAL '!$C$13:$M$343,7,0)</f>
        <v>0</v>
      </c>
      <c r="P72" s="267">
        <f>VLOOKUP(L72,'PLAN INDICATIVO ORIGINAL '!$C$13:$M$343,8,0)</f>
        <v>0.1</v>
      </c>
      <c r="Q72" s="267">
        <f>VLOOKUP(L72,'PLAN INDICATIVO ORIGINAL '!$C$13:$M$343,9,0)</f>
        <v>0.12</v>
      </c>
      <c r="R72" s="267">
        <f>VLOOKUP(L72,'PLAN INDICATIVO ORIGINAL '!$C$13:$M$343,10,0)</f>
        <v>0.22</v>
      </c>
      <c r="S72" s="267" t="str">
        <f>VLOOKUP(L72,'PLAN INDICATIVO ORIGINAL '!$C$13:$M$343,11,0)</f>
        <v>Porcentaje</v>
      </c>
      <c r="T72" s="259" t="e">
        <f>VLOOKUP(L72,'PLAN INDICATIVO ORIGINAL '!$C$13:$M$343,12,0)</f>
        <v>#REF!</v>
      </c>
      <c r="U72" s="259">
        <f t="shared" ref="U72:Z72" si="128">+N72*100</f>
        <v>0</v>
      </c>
      <c r="V72" s="259">
        <f t="shared" si="128"/>
        <v>0</v>
      </c>
      <c r="W72" s="259">
        <f t="shared" si="128"/>
        <v>10</v>
      </c>
      <c r="X72" s="259">
        <f t="shared" si="128"/>
        <v>12</v>
      </c>
      <c r="Y72" s="259">
        <f t="shared" si="128"/>
        <v>22</v>
      </c>
      <c r="Z72" s="259" t="e">
        <f t="shared" si="128"/>
        <v>#VALUE!</v>
      </c>
      <c r="AA72" s="254" t="str">
        <f>+'PLAN INDICATIVO ORIGINAL '!C101</f>
        <v>P24</v>
      </c>
      <c r="AB72" s="254" t="str">
        <f>+'PLAN INDICATIVO ORIGINAL '!D101</f>
        <v>ERON con el Servicio de Guía Canino reforzado</v>
      </c>
      <c r="AC72" s="59" t="str">
        <f>VLOOKUP(AB72,'PLAN INDICATIVO ORIGINAL '!$D$12:$F$313,3,0)</f>
        <v xml:space="preserve">SUBDIRECCIÓN DE SEGURIDAD Y VIGILANCIA </v>
      </c>
      <c r="AD72" s="59" t="str">
        <f>VLOOKUP(AB72,'PLAN INDICATIVO ORIGINAL '!$D$12:$F$313,3,0)</f>
        <v xml:space="preserve">SUBDIRECCIÓN DE SEGURIDAD Y VIGILANCIA </v>
      </c>
      <c r="AE72" s="59" t="s">
        <v>786</v>
      </c>
      <c r="AF72" s="260">
        <f>VLOOKUP(AA72,'PLAN INDICATIVO ORIGINAL '!$C$13:$M$343,6,0)</f>
        <v>15</v>
      </c>
      <c r="AG72" s="261">
        <f>VLOOKUP(AA72,'PLAN INDICATIVO ORIGINAL '!$C$13:$M$343,7,0)</f>
        <v>0</v>
      </c>
      <c r="AH72" s="261">
        <f>VLOOKUP(AA72,'PLAN INDICATIVO ORIGINAL '!$C$13:$M$343,8,0)</f>
        <v>0</v>
      </c>
      <c r="AI72" s="261">
        <f>VLOOKUP(AA72,'PLAN INDICATIVO ORIGINAL '!$C$13:$M$343,9,0)</f>
        <v>0</v>
      </c>
      <c r="AJ72" s="261">
        <f>VLOOKUP(AA72,'PLAN INDICATIVO ORIGINAL '!$C$13:$M$343,10,0)</f>
        <v>15</v>
      </c>
      <c r="AK72" s="261" t="str">
        <f>VLOOKUP(AA72,'PLAN INDICATIVO ORIGINAL '!$C$13:$M$343,11,0)</f>
        <v>Número</v>
      </c>
      <c r="AL72" s="262" t="e">
        <f>VLOOKUP(AA72,'PLAN INDICATIVO ORIGINAL '!$C$13:$M$343,12,0)</f>
        <v>#REF!</v>
      </c>
      <c r="AM72" s="263">
        <f t="shared" ref="AM72:AR72" si="129">+AF72</f>
        <v>15</v>
      </c>
      <c r="AN72" s="263">
        <f t="shared" si="129"/>
        <v>0</v>
      </c>
      <c r="AO72" s="263">
        <f t="shared" si="129"/>
        <v>0</v>
      </c>
      <c r="AP72" s="263">
        <f t="shared" si="129"/>
        <v>0</v>
      </c>
      <c r="AQ72" s="263">
        <f t="shared" si="129"/>
        <v>15</v>
      </c>
      <c r="AR72" s="263" t="str">
        <f t="shared" si="129"/>
        <v>Número</v>
      </c>
      <c r="AS72" s="264" t="s">
        <v>765</v>
      </c>
      <c r="AV72" s="214" t="s">
        <v>252</v>
      </c>
      <c r="AW72" s="214" t="s">
        <v>237</v>
      </c>
      <c r="AX72" s="214" t="s">
        <v>786</v>
      </c>
      <c r="BI72" s="254">
        <v>24</v>
      </c>
      <c r="BJ72" s="59" t="s">
        <v>237</v>
      </c>
    </row>
    <row r="73" spans="1:62" ht="56.25" customHeight="1" x14ac:dyDescent="0.25">
      <c r="A73" s="254">
        <v>46</v>
      </c>
      <c r="B73" s="254" t="str">
        <f t="shared" si="34"/>
        <v>P46</v>
      </c>
      <c r="C73" s="127" t="s">
        <v>53</v>
      </c>
      <c r="D73" s="283" t="s">
        <v>224</v>
      </c>
      <c r="E73" s="284" t="str">
        <f>+'PLAN INDICATIVO ORIGINAL '!$D$90</f>
        <v xml:space="preserve">SEGURIDAD PENITENCIARIA Y CARCELARIA </v>
      </c>
      <c r="F73" s="256" t="str">
        <f>+'PLAN INDICATIVO ORIGINAL '!$D$91</f>
        <v>SEGURIDAD Y CUSTODIA</v>
      </c>
      <c r="G73" s="256" t="s">
        <v>231</v>
      </c>
      <c r="H73" s="257" t="s">
        <v>232</v>
      </c>
      <c r="I73" s="257" t="s">
        <v>785</v>
      </c>
      <c r="J73" s="265" t="str">
        <f>+'PLAN INDICATIVO ORIGINAL '!$D$93</f>
        <v xml:space="preserve">SEGURIDAD Y VIGILANCIA </v>
      </c>
      <c r="K73" s="265" t="s">
        <v>767</v>
      </c>
      <c r="L73" s="142" t="s">
        <v>234</v>
      </c>
      <c r="M73" s="266" t="str">
        <f>+'PLAN INDICATIVO ORIGINAL '!$E$93</f>
        <v>Porcentaje de ERON clasificados según Ley 1709 de 2014.</v>
      </c>
      <c r="N73" s="267">
        <f>VLOOKUP(L73,'PLAN INDICATIVO ORIGINAL '!$C$13:$M$343,6,0)</f>
        <v>0</v>
      </c>
      <c r="O73" s="267">
        <f>VLOOKUP(L73,'PLAN INDICATIVO ORIGINAL '!$C$13:$M$343,7,0)</f>
        <v>0</v>
      </c>
      <c r="P73" s="267">
        <f>VLOOKUP(L73,'PLAN INDICATIVO ORIGINAL '!$C$13:$M$343,8,0)</f>
        <v>0.1</v>
      </c>
      <c r="Q73" s="267">
        <f>VLOOKUP(L73,'PLAN INDICATIVO ORIGINAL '!$C$13:$M$343,9,0)</f>
        <v>0.12</v>
      </c>
      <c r="R73" s="267">
        <f>VLOOKUP(L73,'PLAN INDICATIVO ORIGINAL '!$C$13:$M$343,10,0)</f>
        <v>0.22</v>
      </c>
      <c r="S73" s="267" t="str">
        <f>VLOOKUP(L73,'PLAN INDICATIVO ORIGINAL '!$C$13:$M$343,11,0)</f>
        <v>Porcentaje</v>
      </c>
      <c r="T73" s="259" t="e">
        <f>VLOOKUP(L73,'PLAN INDICATIVO ORIGINAL '!$C$13:$M$343,12,0)</f>
        <v>#REF!</v>
      </c>
      <c r="U73" s="259">
        <f t="shared" ref="U73:Z73" si="130">+N73*100</f>
        <v>0</v>
      </c>
      <c r="V73" s="259">
        <f t="shared" si="130"/>
        <v>0</v>
      </c>
      <c r="W73" s="259">
        <f t="shared" si="130"/>
        <v>10</v>
      </c>
      <c r="X73" s="259">
        <f t="shared" si="130"/>
        <v>12</v>
      </c>
      <c r="Y73" s="259">
        <f t="shared" si="130"/>
        <v>22</v>
      </c>
      <c r="Z73" s="259" t="e">
        <f t="shared" si="130"/>
        <v>#VALUE!</v>
      </c>
      <c r="AA73" s="254" t="str">
        <f>+'PLAN INDICATIVO ORIGINAL '!C102</f>
        <v>P46</v>
      </c>
      <c r="AB73" s="254" t="str">
        <f>+'PLAN INDICATIVO ORIGINAL '!D102</f>
        <v>Herramienta sistemática de seguimiento y  control del proceso de Seguridad, administrada por la Dirección de Custodia y Vigilancia</v>
      </c>
      <c r="AC73" s="59" t="str">
        <f>VLOOKUP(AB73,'PLAN INDICATIVO ORIGINAL '!$D$12:$F$313,3,0)</f>
        <v xml:space="preserve">SUBDIRECCIÓN DE SEGURIDAD Y VIGILANCIA </v>
      </c>
      <c r="AD73" s="59" t="str">
        <f>VLOOKUP(AB73,'PLAN INDICATIVO ORIGINAL '!$D$12:$F$313,3,0)</f>
        <v xml:space="preserve">SUBDIRECCIÓN DE SEGURIDAD Y VIGILANCIA </v>
      </c>
      <c r="AE73" s="59" t="s">
        <v>786</v>
      </c>
      <c r="AF73" s="260">
        <f>VLOOKUP(AA73,'PLAN INDICATIVO ORIGINAL '!$C$13:$M$343,6,0)</f>
        <v>1</v>
      </c>
      <c r="AG73" s="261">
        <f>VLOOKUP(AA73,'PLAN INDICATIVO ORIGINAL '!$C$13:$M$343,7,0)</f>
        <v>0</v>
      </c>
      <c r="AH73" s="261">
        <f>VLOOKUP(AA73,'PLAN INDICATIVO ORIGINAL '!$C$13:$M$343,8,0)</f>
        <v>0</v>
      </c>
      <c r="AI73" s="261">
        <f>VLOOKUP(AA73,'PLAN INDICATIVO ORIGINAL '!$C$13:$M$343,9,0)</f>
        <v>0</v>
      </c>
      <c r="AJ73" s="261">
        <f>VLOOKUP(AA73,'PLAN INDICATIVO ORIGINAL '!$C$13:$M$343,10,0)</f>
        <v>1</v>
      </c>
      <c r="AK73" s="261" t="str">
        <f>VLOOKUP(AA73,'PLAN INDICATIVO ORIGINAL '!$C$13:$M$343,11,0)</f>
        <v>Número</v>
      </c>
      <c r="AL73" s="262" t="e">
        <f>VLOOKUP(AA73,'PLAN INDICATIVO ORIGINAL '!$C$13:$M$343,12,0)</f>
        <v>#REF!</v>
      </c>
      <c r="AM73" s="263">
        <f t="shared" ref="AM73:AR73" si="131">+AF73</f>
        <v>1</v>
      </c>
      <c r="AN73" s="263">
        <f t="shared" si="131"/>
        <v>0</v>
      </c>
      <c r="AO73" s="263">
        <f t="shared" si="131"/>
        <v>0</v>
      </c>
      <c r="AP73" s="263">
        <f t="shared" si="131"/>
        <v>0</v>
      </c>
      <c r="AQ73" s="263">
        <f t="shared" si="131"/>
        <v>1</v>
      </c>
      <c r="AR73" s="263" t="str">
        <f t="shared" si="131"/>
        <v>Número</v>
      </c>
      <c r="AS73" s="264" t="s">
        <v>765</v>
      </c>
      <c r="AV73" s="214" t="s">
        <v>254</v>
      </c>
      <c r="AW73" s="214" t="s">
        <v>237</v>
      </c>
      <c r="AX73" s="214" t="s">
        <v>786</v>
      </c>
      <c r="BI73" s="254">
        <v>46</v>
      </c>
      <c r="BJ73" s="59" t="s">
        <v>237</v>
      </c>
    </row>
    <row r="74" spans="1:62" ht="56.25" customHeight="1" x14ac:dyDescent="0.25">
      <c r="A74" s="254">
        <v>56</v>
      </c>
      <c r="B74" s="254" t="str">
        <f t="shared" si="34"/>
        <v>P56</v>
      </c>
      <c r="C74" s="127" t="s">
        <v>56</v>
      </c>
      <c r="D74" s="283" t="s">
        <v>224</v>
      </c>
      <c r="E74" s="284" t="str">
        <f>+'PLAN INDICATIVO ORIGINAL '!$D$90</f>
        <v xml:space="preserve">SEGURIDAD PENITENCIARIA Y CARCELARIA </v>
      </c>
      <c r="F74" s="256" t="str">
        <f>+'PLAN INDICATIVO ORIGINAL '!$D$91</f>
        <v>SEGURIDAD Y CUSTODIA</v>
      </c>
      <c r="G74" s="256" t="s">
        <v>231</v>
      </c>
      <c r="H74" s="257" t="s">
        <v>232</v>
      </c>
      <c r="I74" s="257" t="s">
        <v>785</v>
      </c>
      <c r="J74" s="265" t="str">
        <f>+'PLAN INDICATIVO ORIGINAL '!$D$93</f>
        <v xml:space="preserve">SEGURIDAD Y VIGILANCIA </v>
      </c>
      <c r="K74" s="265" t="s">
        <v>767</v>
      </c>
      <c r="L74" s="142" t="s">
        <v>234</v>
      </c>
      <c r="M74" s="266" t="str">
        <f>+'PLAN INDICATIVO ORIGINAL '!$E$93</f>
        <v>Porcentaje de ERON clasificados según Ley 1709 de 2014.</v>
      </c>
      <c r="N74" s="267">
        <f>VLOOKUP(L74,'PLAN INDICATIVO ORIGINAL '!$C$13:$M$343,6,0)</f>
        <v>0</v>
      </c>
      <c r="O74" s="267">
        <f>VLOOKUP(L74,'PLAN INDICATIVO ORIGINAL '!$C$13:$M$343,7,0)</f>
        <v>0</v>
      </c>
      <c r="P74" s="267">
        <f>VLOOKUP(L74,'PLAN INDICATIVO ORIGINAL '!$C$13:$M$343,8,0)</f>
        <v>0.1</v>
      </c>
      <c r="Q74" s="267">
        <f>VLOOKUP(L74,'PLAN INDICATIVO ORIGINAL '!$C$13:$M$343,9,0)</f>
        <v>0.12</v>
      </c>
      <c r="R74" s="267">
        <f>VLOOKUP(L74,'PLAN INDICATIVO ORIGINAL '!$C$13:$M$343,10,0)</f>
        <v>0.22</v>
      </c>
      <c r="S74" s="267" t="str">
        <f>VLOOKUP(L74,'PLAN INDICATIVO ORIGINAL '!$C$13:$M$343,11,0)</f>
        <v>Porcentaje</v>
      </c>
      <c r="T74" s="259" t="e">
        <f>VLOOKUP(L74,'PLAN INDICATIVO ORIGINAL '!$C$13:$M$343,12,0)</f>
        <v>#REF!</v>
      </c>
      <c r="U74" s="259">
        <f t="shared" ref="U74:Z74" si="132">+N74*100</f>
        <v>0</v>
      </c>
      <c r="V74" s="259">
        <f t="shared" si="132"/>
        <v>0</v>
      </c>
      <c r="W74" s="259">
        <f t="shared" si="132"/>
        <v>10</v>
      </c>
      <c r="X74" s="259">
        <f t="shared" si="132"/>
        <v>12</v>
      </c>
      <c r="Y74" s="259">
        <f t="shared" si="132"/>
        <v>22</v>
      </c>
      <c r="Z74" s="259" t="e">
        <f t="shared" si="132"/>
        <v>#VALUE!</v>
      </c>
      <c r="AA74" s="254" t="str">
        <f>+'PLAN INDICATIVO ORIGINAL '!C103</f>
        <v>P56</v>
      </c>
      <c r="AB74" s="254" t="str">
        <f>+'PLAN INDICATIVO ORIGINAL '!D103</f>
        <v xml:space="preserve">Máximo de Internos Indocumentados </v>
      </c>
      <c r="AC74" s="59" t="str">
        <f>VLOOKUP(AB74,'PLAN INDICATIVO ORIGINAL '!$D$12:$F$313,3,0)</f>
        <v xml:space="preserve">SUBDIRECCIÓN DE SEGURIDAD Y VIGILANCIA </v>
      </c>
      <c r="AD74" s="59" t="str">
        <f>VLOOKUP(AB74,'PLAN INDICATIVO ORIGINAL '!$D$12:$F$313,3,0)</f>
        <v xml:space="preserve">SUBDIRECCIÓN DE SEGURIDAD Y VIGILANCIA </v>
      </c>
      <c r="AE74" s="59" t="s">
        <v>786</v>
      </c>
      <c r="AF74" s="260">
        <f>VLOOKUP(AA74,'PLAN INDICATIVO ORIGINAL '!$C$13:$M$343,6,0)</f>
        <v>110</v>
      </c>
      <c r="AG74" s="261">
        <f>VLOOKUP(AA74,'PLAN INDICATIVO ORIGINAL '!$C$13:$M$343,7,0)</f>
        <v>0</v>
      </c>
      <c r="AH74" s="261">
        <f>VLOOKUP(AA74,'PLAN INDICATIVO ORIGINAL '!$C$13:$M$343,8,0)</f>
        <v>0</v>
      </c>
      <c r="AI74" s="261">
        <f>VLOOKUP(AA74,'PLAN INDICATIVO ORIGINAL '!$C$13:$M$343,9,0)</f>
        <v>0</v>
      </c>
      <c r="AJ74" s="261">
        <f>VLOOKUP(AA74,'PLAN INDICATIVO ORIGINAL '!$C$13:$M$343,10,0)</f>
        <v>110</v>
      </c>
      <c r="AK74" s="261" t="str">
        <f>VLOOKUP(AA74,'PLAN INDICATIVO ORIGINAL '!$C$13:$M$343,11,0)</f>
        <v>Número</v>
      </c>
      <c r="AL74" s="262" t="e">
        <f>VLOOKUP(AA74,'PLAN INDICATIVO ORIGINAL '!$C$13:$M$343,12,0)</f>
        <v>#REF!</v>
      </c>
      <c r="AM74" s="263">
        <f t="shared" ref="AM74:AR74" si="133">+AF74</f>
        <v>110</v>
      </c>
      <c r="AN74" s="263">
        <f t="shared" si="133"/>
        <v>0</v>
      </c>
      <c r="AO74" s="263">
        <f t="shared" si="133"/>
        <v>0</v>
      </c>
      <c r="AP74" s="263">
        <f t="shared" si="133"/>
        <v>0</v>
      </c>
      <c r="AQ74" s="263">
        <f t="shared" si="133"/>
        <v>110</v>
      </c>
      <c r="AR74" s="263" t="str">
        <f t="shared" si="133"/>
        <v>Número</v>
      </c>
      <c r="AS74" s="264" t="s">
        <v>765</v>
      </c>
      <c r="AV74" s="214" t="s">
        <v>256</v>
      </c>
      <c r="AW74" s="214" t="s">
        <v>237</v>
      </c>
      <c r="AX74" s="214" t="s">
        <v>786</v>
      </c>
      <c r="BI74" s="254">
        <v>56</v>
      </c>
      <c r="BJ74" s="59" t="s">
        <v>237</v>
      </c>
    </row>
    <row r="75" spans="1:62" ht="56.25" customHeight="1" x14ac:dyDescent="0.25">
      <c r="A75" s="254">
        <v>127</v>
      </c>
      <c r="B75" s="254" t="str">
        <f t="shared" si="34"/>
        <v>P127</v>
      </c>
      <c r="C75" s="127" t="s">
        <v>59</v>
      </c>
      <c r="D75" s="283" t="s">
        <v>224</v>
      </c>
      <c r="E75" s="284" t="str">
        <f>+'PLAN INDICATIVO ORIGINAL '!$D$90</f>
        <v xml:space="preserve">SEGURIDAD PENITENCIARIA Y CARCELARIA </v>
      </c>
      <c r="F75" s="256" t="str">
        <f>+'PLAN INDICATIVO ORIGINAL '!$D$91</f>
        <v>SEGURIDAD Y CUSTODIA</v>
      </c>
      <c r="G75" s="256" t="s">
        <v>231</v>
      </c>
      <c r="H75" s="257" t="s">
        <v>232</v>
      </c>
      <c r="I75" s="257" t="s">
        <v>785</v>
      </c>
      <c r="J75" s="265" t="str">
        <f>+'PLAN INDICATIVO ORIGINAL '!$D$93</f>
        <v xml:space="preserve">SEGURIDAD Y VIGILANCIA </v>
      </c>
      <c r="K75" s="265" t="s">
        <v>767</v>
      </c>
      <c r="L75" s="142" t="str">
        <f>+'PLAN INDICATIVO ORIGINAL '!$C$94</f>
        <v>I13</v>
      </c>
      <c r="M75" s="266" t="str">
        <f>+'PLAN INDICATIVO ORIGINAL '!$E$94</f>
        <v>Porcentaje de novedades que alteran el orden Interno y Externo de los ERON</v>
      </c>
      <c r="N75" s="285">
        <f>VLOOKUP(L75,'PLAN INDICATIVO ORIGINAL '!$C$13:$M$343,6,0)</f>
        <v>0.187</v>
      </c>
      <c r="O75" s="285">
        <f>VLOOKUP(L75,'PLAN INDICATIVO ORIGINAL '!$C$13:$M$343,7,0)</f>
        <v>0.18</v>
      </c>
      <c r="P75" s="285">
        <f>VLOOKUP(L75,'PLAN INDICATIVO ORIGINAL '!$C$13:$M$343,8,0)</f>
        <v>0.17499999999999999</v>
      </c>
      <c r="Q75" s="285">
        <f>VLOOKUP(L75,'PLAN INDICATIVO ORIGINAL '!$C$13:$M$343,9,0)</f>
        <v>0.17</v>
      </c>
      <c r="R75" s="285">
        <f>VLOOKUP(L75,'PLAN INDICATIVO ORIGINAL '!$C$13:$M$343,10,0)</f>
        <v>0.17</v>
      </c>
      <c r="S75" s="285" t="str">
        <f>VLOOKUP(L75,'PLAN INDICATIVO ORIGINAL '!$C$13:$M$343,11,0)</f>
        <v>Porcentaje</v>
      </c>
      <c r="T75" s="259" t="e">
        <f>VLOOKUP(L75,'PLAN INDICATIVO ORIGINAL '!$C$13:$M$343,12,0)</f>
        <v>#REF!</v>
      </c>
      <c r="U75" s="286">
        <f t="shared" ref="U75:Z75" si="134">+N75*100</f>
        <v>18.7</v>
      </c>
      <c r="V75" s="286">
        <f t="shared" si="134"/>
        <v>18</v>
      </c>
      <c r="W75" s="286">
        <f t="shared" si="134"/>
        <v>17.5</v>
      </c>
      <c r="X75" s="286">
        <f t="shared" si="134"/>
        <v>17</v>
      </c>
      <c r="Y75" s="286">
        <f t="shared" si="134"/>
        <v>17</v>
      </c>
      <c r="Z75" s="286" t="e">
        <f t="shared" si="134"/>
        <v>#VALUE!</v>
      </c>
      <c r="AA75" s="115" t="str">
        <f>+'PLAN INDICATIVO ORIGINAL '!C104</f>
        <v>P127</v>
      </c>
      <c r="AB75" s="254" t="str">
        <f>+'PLAN INDICATIVO ORIGINAL '!D104</f>
        <v>Operativos de registro y control en los ERON realizados</v>
      </c>
      <c r="AC75" s="59" t="str">
        <f>VLOOKUP(AB75,'PLAN INDICATIVO ORIGINAL '!$D$12:$F$313,3,0)</f>
        <v xml:space="preserve">SUBDIRECCIÓN DE SEGURIDAD Y VIGILANCIA </v>
      </c>
      <c r="AD75" s="59" t="str">
        <f>VLOOKUP(AB75,'PLAN INDICATIVO ORIGINAL '!$D$12:$F$313,3,0)</f>
        <v xml:space="preserve">SUBDIRECCIÓN DE SEGURIDAD Y VIGILANCIA </v>
      </c>
      <c r="AE75" s="59" t="s">
        <v>786</v>
      </c>
      <c r="AF75" s="260">
        <f>VLOOKUP(AA75,'PLAN INDICATIVO ORIGINAL '!$C$13:$M$343,6,0)</f>
        <v>26000</v>
      </c>
      <c r="AG75" s="261">
        <f>VLOOKUP(AA75,'PLAN INDICATIVO ORIGINAL '!$C$13:$M$343,7,0)</f>
        <v>26000</v>
      </c>
      <c r="AH75" s="261">
        <f>VLOOKUP(AA75,'PLAN INDICATIVO ORIGINAL '!$C$13:$M$343,8,0)</f>
        <v>26000</v>
      </c>
      <c r="AI75" s="261">
        <f>VLOOKUP(AA75,'PLAN INDICATIVO ORIGINAL '!$C$13:$M$343,9,0)</f>
        <v>26000</v>
      </c>
      <c r="AJ75" s="261">
        <f>VLOOKUP(AA75,'PLAN INDICATIVO ORIGINAL '!$C$13:$M$343,10,0)</f>
        <v>104000</v>
      </c>
      <c r="AK75" s="261" t="str">
        <f>VLOOKUP(AA75,'PLAN INDICATIVO ORIGINAL '!$C$13:$M$343,11,0)</f>
        <v>Número</v>
      </c>
      <c r="AL75" s="262" t="e">
        <f>VLOOKUP(AA75,'PLAN INDICATIVO ORIGINAL '!$C$13:$M$343,12,0)</f>
        <v>#REF!</v>
      </c>
      <c r="AM75" s="263">
        <f t="shared" ref="AM75:AR75" si="135">+AF75</f>
        <v>26000</v>
      </c>
      <c r="AN75" s="263">
        <f t="shared" si="135"/>
        <v>26000</v>
      </c>
      <c r="AO75" s="263">
        <f t="shared" si="135"/>
        <v>26000</v>
      </c>
      <c r="AP75" s="263">
        <f t="shared" si="135"/>
        <v>26000</v>
      </c>
      <c r="AQ75" s="263">
        <f t="shared" si="135"/>
        <v>104000</v>
      </c>
      <c r="AR75" s="263" t="str">
        <f t="shared" si="135"/>
        <v>Número</v>
      </c>
      <c r="AS75" s="264" t="s">
        <v>765</v>
      </c>
      <c r="AV75" s="214" t="s">
        <v>258</v>
      </c>
      <c r="AW75" s="214" t="s">
        <v>237</v>
      </c>
      <c r="AX75" s="214" t="s">
        <v>786</v>
      </c>
      <c r="BI75" s="254">
        <v>127</v>
      </c>
      <c r="BJ75" s="59" t="s">
        <v>237</v>
      </c>
    </row>
    <row r="76" spans="1:62" ht="56.25" customHeight="1" x14ac:dyDescent="0.25">
      <c r="A76" s="254">
        <v>128</v>
      </c>
      <c r="B76" s="254" t="str">
        <f t="shared" si="34"/>
        <v>P128</v>
      </c>
      <c r="C76" s="127" t="s">
        <v>65</v>
      </c>
      <c r="D76" s="283" t="s">
        <v>224</v>
      </c>
      <c r="E76" s="284" t="str">
        <f>+'PLAN INDICATIVO ORIGINAL '!$D$90</f>
        <v xml:space="preserve">SEGURIDAD PENITENCIARIA Y CARCELARIA </v>
      </c>
      <c r="F76" s="256" t="str">
        <f>+'PLAN INDICATIVO ORIGINAL '!$D$91</f>
        <v>SEGURIDAD Y CUSTODIA</v>
      </c>
      <c r="G76" s="256" t="s">
        <v>231</v>
      </c>
      <c r="H76" s="257" t="s">
        <v>232</v>
      </c>
      <c r="I76" s="257" t="s">
        <v>785</v>
      </c>
      <c r="J76" s="265" t="str">
        <f>+'PLAN INDICATIVO ORIGINAL '!$D$93</f>
        <v xml:space="preserve">SEGURIDAD Y VIGILANCIA </v>
      </c>
      <c r="K76" s="265" t="s">
        <v>767</v>
      </c>
      <c r="L76" s="142" t="str">
        <f>+'PLAN INDICATIVO ORIGINAL '!$C$94</f>
        <v>I13</v>
      </c>
      <c r="M76" s="266" t="str">
        <f>+'PLAN INDICATIVO ORIGINAL '!$E$94</f>
        <v>Porcentaje de novedades que alteran el orden Interno y Externo de los ERON</v>
      </c>
      <c r="N76" s="285">
        <f>VLOOKUP(L76,'PLAN INDICATIVO ORIGINAL '!$C$13:$M$343,6,0)</f>
        <v>0.187</v>
      </c>
      <c r="O76" s="285">
        <f>VLOOKUP(L76,'PLAN INDICATIVO ORIGINAL '!$C$13:$M$343,7,0)</f>
        <v>0.18</v>
      </c>
      <c r="P76" s="285">
        <f>VLOOKUP(L76,'PLAN INDICATIVO ORIGINAL '!$C$13:$M$343,8,0)</f>
        <v>0.17499999999999999</v>
      </c>
      <c r="Q76" s="285">
        <f>VLOOKUP(L76,'PLAN INDICATIVO ORIGINAL '!$C$13:$M$343,9,0)</f>
        <v>0.17</v>
      </c>
      <c r="R76" s="285">
        <f>VLOOKUP(L76,'PLAN INDICATIVO ORIGINAL '!$C$13:$M$343,10,0)</f>
        <v>0.17</v>
      </c>
      <c r="S76" s="285" t="str">
        <f>VLOOKUP(L76,'PLAN INDICATIVO ORIGINAL '!$C$13:$M$343,11,0)</f>
        <v>Porcentaje</v>
      </c>
      <c r="T76" s="259" t="e">
        <f>VLOOKUP(L76,'PLAN INDICATIVO ORIGINAL '!$C$13:$M$343,12,0)</f>
        <v>#REF!</v>
      </c>
      <c r="U76" s="286">
        <f t="shared" ref="U76:Z76" si="136">+N76*100</f>
        <v>18.7</v>
      </c>
      <c r="V76" s="286">
        <f t="shared" si="136"/>
        <v>18</v>
      </c>
      <c r="W76" s="286">
        <f t="shared" si="136"/>
        <v>17.5</v>
      </c>
      <c r="X76" s="286">
        <f t="shared" si="136"/>
        <v>17</v>
      </c>
      <c r="Y76" s="286">
        <f t="shared" si="136"/>
        <v>17</v>
      </c>
      <c r="Z76" s="286" t="e">
        <f t="shared" si="136"/>
        <v>#VALUE!</v>
      </c>
      <c r="AA76" s="115" t="str">
        <f>+'PLAN INDICATIVO ORIGINAL '!C105</f>
        <v>P128</v>
      </c>
      <c r="AB76" s="254" t="str">
        <f>+'PLAN INDICATIVO ORIGINAL '!D105</f>
        <v>Hechos punibles judicializados en los ERON.</v>
      </c>
      <c r="AC76" s="59" t="str">
        <f>VLOOKUP(AB76,'PLAN INDICATIVO ORIGINAL '!$D$12:$F$313,3,0)</f>
        <v xml:space="preserve">SUBDIRECCIÓN DE SEGURIDAD Y VIGILANCIA </v>
      </c>
      <c r="AD76" s="59" t="str">
        <f>VLOOKUP(AB76,'PLAN INDICATIVO ORIGINAL '!$D$12:$F$313,3,0)</f>
        <v xml:space="preserve">SUBDIRECCIÓN DE SEGURIDAD Y VIGILANCIA </v>
      </c>
      <c r="AE76" s="59" t="s">
        <v>786</v>
      </c>
      <c r="AF76" s="268">
        <f>VLOOKUP(AA76,'PLAN INDICATIVO ORIGINAL '!$C$13:$M$343,6,0)</f>
        <v>1</v>
      </c>
      <c r="AG76" s="269">
        <f>VLOOKUP(AA76,'PLAN INDICATIVO ORIGINAL '!$C$13:$M$343,7,0)</f>
        <v>1</v>
      </c>
      <c r="AH76" s="269">
        <f>VLOOKUP(AA76,'PLAN INDICATIVO ORIGINAL '!$C$13:$M$343,8,0)</f>
        <v>1</v>
      </c>
      <c r="AI76" s="269">
        <f>VLOOKUP(AA76,'PLAN INDICATIVO ORIGINAL '!$C$13:$M$343,9,0)</f>
        <v>1</v>
      </c>
      <c r="AJ76" s="269">
        <f>VLOOKUP(AA76,'PLAN INDICATIVO ORIGINAL '!$C$13:$M$343,10,0)</f>
        <v>1</v>
      </c>
      <c r="AK76" s="269" t="str">
        <f>VLOOKUP(AA76,'PLAN INDICATIVO ORIGINAL '!$C$13:$M$343,11,0)</f>
        <v>Porcentaje</v>
      </c>
      <c r="AL76" s="262" t="e">
        <f>VLOOKUP(AA76,'PLAN INDICATIVO ORIGINAL '!$C$13:$M$343,12,0)</f>
        <v>#REF!</v>
      </c>
      <c r="AM76" s="270">
        <f t="shared" ref="AM76:AR76" si="137">+AF76*100</f>
        <v>100</v>
      </c>
      <c r="AN76" s="270">
        <f t="shared" si="137"/>
        <v>100</v>
      </c>
      <c r="AO76" s="270">
        <f t="shared" si="137"/>
        <v>100</v>
      </c>
      <c r="AP76" s="270">
        <f t="shared" si="137"/>
        <v>100</v>
      </c>
      <c r="AQ76" s="270">
        <f t="shared" si="137"/>
        <v>100</v>
      </c>
      <c r="AR76" s="270" t="e">
        <f t="shared" si="137"/>
        <v>#VALUE!</v>
      </c>
      <c r="AS76" s="264" t="s">
        <v>765</v>
      </c>
      <c r="AV76" s="214" t="s">
        <v>260</v>
      </c>
      <c r="AW76" s="214" t="s">
        <v>237</v>
      </c>
      <c r="AX76" s="214" t="s">
        <v>786</v>
      </c>
      <c r="BI76" s="254">
        <v>128</v>
      </c>
      <c r="BJ76" s="59" t="s">
        <v>237</v>
      </c>
    </row>
    <row r="77" spans="1:62" ht="56.25" customHeight="1" x14ac:dyDescent="0.25">
      <c r="A77" s="254">
        <v>189</v>
      </c>
      <c r="B77" s="254" t="str">
        <f t="shared" si="34"/>
        <v>P189</v>
      </c>
      <c r="C77" s="127" t="s">
        <v>99</v>
      </c>
      <c r="D77" s="283" t="s">
        <v>224</v>
      </c>
      <c r="E77" s="284" t="str">
        <f>+'PLAN INDICATIVO ORIGINAL '!$D$90</f>
        <v xml:space="preserve">SEGURIDAD PENITENCIARIA Y CARCELARIA </v>
      </c>
      <c r="F77" s="256" t="str">
        <f>+'PLAN INDICATIVO ORIGINAL '!$D$91</f>
        <v>SEGURIDAD Y CUSTODIA</v>
      </c>
      <c r="G77" s="256" t="s">
        <v>231</v>
      </c>
      <c r="H77" s="257" t="s">
        <v>232</v>
      </c>
      <c r="I77" s="257" t="s">
        <v>785</v>
      </c>
      <c r="J77" s="265" t="str">
        <f>+'PLAN INDICATIVO ORIGINAL '!$D$93</f>
        <v xml:space="preserve">SEGURIDAD Y VIGILANCIA </v>
      </c>
      <c r="K77" s="265" t="s">
        <v>767</v>
      </c>
      <c r="L77" s="142" t="str">
        <f>+'PLAN INDICATIVO ORIGINAL '!$C$94</f>
        <v>I13</v>
      </c>
      <c r="M77" s="266" t="str">
        <f>+'PLAN INDICATIVO ORIGINAL '!$E$94</f>
        <v>Porcentaje de novedades que alteran el orden Interno y Externo de los ERON</v>
      </c>
      <c r="N77" s="285">
        <f>VLOOKUP(L77,'PLAN INDICATIVO ORIGINAL '!$C$13:$M$343,6,0)</f>
        <v>0.187</v>
      </c>
      <c r="O77" s="285">
        <f>VLOOKUP(L77,'PLAN INDICATIVO ORIGINAL '!$C$13:$M$343,7,0)</f>
        <v>0.18</v>
      </c>
      <c r="P77" s="285">
        <f>VLOOKUP(L77,'PLAN INDICATIVO ORIGINAL '!$C$13:$M$343,8,0)</f>
        <v>0.17499999999999999</v>
      </c>
      <c r="Q77" s="285">
        <f>VLOOKUP(L77,'PLAN INDICATIVO ORIGINAL '!$C$13:$M$343,9,0)</f>
        <v>0.17</v>
      </c>
      <c r="R77" s="285">
        <f>VLOOKUP(L77,'PLAN INDICATIVO ORIGINAL '!$C$13:$M$343,10,0)</f>
        <v>0.17</v>
      </c>
      <c r="S77" s="285" t="str">
        <f>VLOOKUP(L77,'PLAN INDICATIVO ORIGINAL '!$C$13:$M$343,11,0)</f>
        <v>Porcentaje</v>
      </c>
      <c r="T77" s="259" t="e">
        <f>VLOOKUP(L77,'PLAN INDICATIVO ORIGINAL '!$C$13:$M$343,12,0)</f>
        <v>#REF!</v>
      </c>
      <c r="U77" s="286">
        <f t="shared" ref="U77:Z77" si="138">+N77*100</f>
        <v>18.7</v>
      </c>
      <c r="V77" s="286">
        <f t="shared" si="138"/>
        <v>18</v>
      </c>
      <c r="W77" s="286">
        <f t="shared" si="138"/>
        <v>17.5</v>
      </c>
      <c r="X77" s="286">
        <f t="shared" si="138"/>
        <v>17</v>
      </c>
      <c r="Y77" s="286">
        <f t="shared" si="138"/>
        <v>17</v>
      </c>
      <c r="Z77" s="286" t="e">
        <f t="shared" si="138"/>
        <v>#VALUE!</v>
      </c>
      <c r="AA77" s="254" t="str">
        <f>+'PLAN INDICATIVO ORIGINAL '!C106</f>
        <v>P189</v>
      </c>
      <c r="AB77" s="254" t="str">
        <f>+'PLAN INDICATIVO ORIGINAL '!D106</f>
        <v xml:space="preserve">ERON clasificados en atención a los lineamientos diseñados e implementados de acuerdo con Ley 1709 de 2014. </v>
      </c>
      <c r="AC77" s="59" t="str">
        <f>VLOOKUP(AB77,'PLAN INDICATIVO ORIGINAL '!$D$12:$F$313,3,0)</f>
        <v xml:space="preserve">SUBDIRECCIÓN DE SEGURIDAD Y VIGILANCIA </v>
      </c>
      <c r="AD77" s="59" t="str">
        <f>VLOOKUP(AB77,'PLAN INDICATIVO ORIGINAL '!$D$12:$F$313,3,0)</f>
        <v xml:space="preserve">SUBDIRECCIÓN DE SEGURIDAD Y VIGILANCIA </v>
      </c>
      <c r="AE77" s="59" t="s">
        <v>786</v>
      </c>
      <c r="AF77" s="260">
        <f>VLOOKUP(AA77,'PLAN INDICATIVO ORIGINAL '!$C$13:$M$343,6,0)</f>
        <v>0</v>
      </c>
      <c r="AG77" s="261">
        <f>VLOOKUP(AA77,'PLAN INDICATIVO ORIGINAL '!$C$13:$M$343,7,0)</f>
        <v>10</v>
      </c>
      <c r="AH77" s="261">
        <f>VLOOKUP(AA77,'PLAN INDICATIVO ORIGINAL '!$C$13:$M$343,8,0)</f>
        <v>12</v>
      </c>
      <c r="AI77" s="261">
        <f>VLOOKUP(AA77,'PLAN INDICATIVO ORIGINAL '!$C$13:$M$343,9,0)</f>
        <v>60</v>
      </c>
      <c r="AJ77" s="261">
        <f>VLOOKUP(AA77,'PLAN INDICATIVO ORIGINAL '!$C$13:$M$343,10,0)</f>
        <v>82</v>
      </c>
      <c r="AK77" s="261" t="str">
        <f>VLOOKUP(AA77,'PLAN INDICATIVO ORIGINAL '!$C$13:$M$343,11,0)</f>
        <v>Número</v>
      </c>
      <c r="AL77" s="262" t="e">
        <f>VLOOKUP(AA77,'PLAN INDICATIVO ORIGINAL '!$C$13:$M$343,12,0)</f>
        <v>#REF!</v>
      </c>
      <c r="AM77" s="263">
        <f t="shared" ref="AM77:AR77" si="139">+AF77</f>
        <v>0</v>
      </c>
      <c r="AN77" s="263">
        <f t="shared" si="139"/>
        <v>10</v>
      </c>
      <c r="AO77" s="263">
        <f t="shared" si="139"/>
        <v>12</v>
      </c>
      <c r="AP77" s="263">
        <f t="shared" si="139"/>
        <v>60</v>
      </c>
      <c r="AQ77" s="263">
        <f t="shared" si="139"/>
        <v>82</v>
      </c>
      <c r="AR77" s="263" t="str">
        <f t="shared" si="139"/>
        <v>Número</v>
      </c>
      <c r="AS77" s="264" t="s">
        <v>765</v>
      </c>
      <c r="AV77" s="214" t="s">
        <v>262</v>
      </c>
      <c r="AW77" s="214" t="s">
        <v>237</v>
      </c>
      <c r="AX77" s="214" t="s">
        <v>786</v>
      </c>
      <c r="BI77" s="254">
        <v>189</v>
      </c>
      <c r="BJ77" s="59" t="s">
        <v>237</v>
      </c>
    </row>
    <row r="78" spans="1:62" ht="56.25" customHeight="1" x14ac:dyDescent="0.25">
      <c r="A78" s="254">
        <v>241</v>
      </c>
      <c r="B78" s="254" t="str">
        <f t="shared" si="34"/>
        <v>P241</v>
      </c>
      <c r="C78" s="127" t="s">
        <v>787</v>
      </c>
      <c r="D78" s="283" t="s">
        <v>224</v>
      </c>
      <c r="E78" s="284" t="str">
        <f>+'PLAN INDICATIVO ORIGINAL '!$D$90</f>
        <v xml:space="preserve">SEGURIDAD PENITENCIARIA Y CARCELARIA </v>
      </c>
      <c r="F78" s="256" t="str">
        <f>+'PLAN INDICATIVO ORIGINAL '!$D$91</f>
        <v>SEGURIDAD Y CUSTODIA</v>
      </c>
      <c r="G78" s="256" t="s">
        <v>231</v>
      </c>
      <c r="H78" s="257" t="s">
        <v>232</v>
      </c>
      <c r="I78" s="257" t="s">
        <v>785</v>
      </c>
      <c r="J78" s="265" t="str">
        <f>+'PLAN INDICATIVO ORIGINAL '!$D$93</f>
        <v xml:space="preserve">SEGURIDAD Y VIGILANCIA </v>
      </c>
      <c r="K78" s="265"/>
      <c r="L78" s="287"/>
      <c r="M78" s="287"/>
      <c r="N78" s="259"/>
      <c r="O78" s="259"/>
      <c r="P78" s="259"/>
      <c r="Q78" s="259"/>
      <c r="R78" s="259"/>
      <c r="S78" s="259"/>
      <c r="T78" s="259" t="s">
        <v>774</v>
      </c>
      <c r="U78" s="259"/>
      <c r="V78" s="259"/>
      <c r="W78" s="259"/>
      <c r="X78" s="259"/>
      <c r="Y78" s="259"/>
      <c r="Z78" s="259"/>
      <c r="AA78" s="254" t="str">
        <f>+'PLAN INDICATIVO ORIGINAL '!C107</f>
        <v>P241</v>
      </c>
      <c r="AB78" s="254" t="str">
        <f>+'PLAN INDICATIVO ORIGINAL '!D107</f>
        <v>Acompañamiento para la formulación de la política sectorial de Gestión de Riesgo diseñada por el Ministerio de Justicia y del Derecho.</v>
      </c>
      <c r="AC78" s="59" t="str">
        <f>VLOOKUP(AB78,'PLAN INDICATIVO ORIGINAL '!$D$12:$F$313,3,0)</f>
        <v xml:space="preserve">SUBDIRECCIÓN DE SEGURIDAD Y VIGILANCIA </v>
      </c>
      <c r="AD78" s="59" t="str">
        <f>VLOOKUP(AB78,'PLAN INDICATIVO ORIGINAL '!$D$12:$F$313,3,0)</f>
        <v xml:space="preserve">SUBDIRECCIÓN DE SEGURIDAD Y VIGILANCIA </v>
      </c>
      <c r="AE78" s="59" t="s">
        <v>786</v>
      </c>
      <c r="AF78" s="260">
        <f>VLOOKUP(AA78,'PLAN INDICATIVO ORIGINAL '!$C$13:$M$343,6,0)</f>
        <v>0</v>
      </c>
      <c r="AG78" s="261">
        <f>VLOOKUP(AA78,'PLAN INDICATIVO ORIGINAL '!$C$13:$M$343,7,0)</f>
        <v>1</v>
      </c>
      <c r="AH78" s="261">
        <f>VLOOKUP(AA78,'PLAN INDICATIVO ORIGINAL '!$C$13:$M$343,8,0)</f>
        <v>0</v>
      </c>
      <c r="AI78" s="261">
        <f>VLOOKUP(AA78,'PLAN INDICATIVO ORIGINAL '!$C$13:$M$343,9,0)</f>
        <v>0</v>
      </c>
      <c r="AJ78" s="261">
        <f>VLOOKUP(AA78,'PLAN INDICATIVO ORIGINAL '!$C$13:$M$343,10,0)</f>
        <v>1</v>
      </c>
      <c r="AK78" s="261" t="str">
        <f>VLOOKUP(AA78,'PLAN INDICATIVO ORIGINAL '!$C$13:$M$343,11,0)</f>
        <v>Número</v>
      </c>
      <c r="AL78" s="262" t="e">
        <f>VLOOKUP(AA78,'PLAN INDICATIVO ORIGINAL '!$C$13:$M$343,12,0)</f>
        <v>#REF!</v>
      </c>
      <c r="AM78" s="263">
        <f t="shared" ref="AM78:AR78" si="140">+AF78</f>
        <v>0</v>
      </c>
      <c r="AN78" s="263">
        <f t="shared" si="140"/>
        <v>1</v>
      </c>
      <c r="AO78" s="263">
        <f t="shared" si="140"/>
        <v>0</v>
      </c>
      <c r="AP78" s="263">
        <f t="shared" si="140"/>
        <v>0</v>
      </c>
      <c r="AQ78" s="263">
        <f t="shared" si="140"/>
        <v>1</v>
      </c>
      <c r="AR78" s="263" t="str">
        <f t="shared" si="140"/>
        <v>Número</v>
      </c>
      <c r="AS78" s="264" t="s">
        <v>765</v>
      </c>
      <c r="AV78" s="214" t="s">
        <v>264</v>
      </c>
      <c r="AW78" s="214" t="s">
        <v>237</v>
      </c>
      <c r="AX78" s="214" t="s">
        <v>786</v>
      </c>
      <c r="BI78" s="254">
        <v>241</v>
      </c>
      <c r="BJ78" s="59" t="s">
        <v>237</v>
      </c>
    </row>
    <row r="79" spans="1:62" ht="56.25" customHeight="1" x14ac:dyDescent="0.25">
      <c r="A79" s="254">
        <v>258</v>
      </c>
      <c r="B79" s="254" t="str">
        <f t="shared" si="34"/>
        <v>P258</v>
      </c>
      <c r="C79" s="127"/>
      <c r="D79" s="283" t="s">
        <v>224</v>
      </c>
      <c r="E79" s="284" t="str">
        <f>+'PLAN INDICATIVO ORIGINAL '!$D$90</f>
        <v xml:space="preserve">SEGURIDAD PENITENCIARIA Y CARCELARIA </v>
      </c>
      <c r="F79" s="256" t="str">
        <f>+'PLAN INDICATIVO ORIGINAL '!$D$91</f>
        <v>SEGURIDAD Y CUSTODIA</v>
      </c>
      <c r="G79" s="256" t="s">
        <v>231</v>
      </c>
      <c r="H79" s="257" t="s">
        <v>232</v>
      </c>
      <c r="I79" s="257" t="s">
        <v>785</v>
      </c>
      <c r="J79" s="265" t="str">
        <f>+'PLAN INDICATIVO ORIGINAL '!$D$93</f>
        <v xml:space="preserve">SEGURIDAD Y VIGILANCIA </v>
      </c>
      <c r="K79" s="265" t="s">
        <v>767</v>
      </c>
      <c r="L79" s="142"/>
      <c r="M79" s="266"/>
      <c r="N79" s="285"/>
      <c r="O79" s="285"/>
      <c r="P79" s="285"/>
      <c r="Q79" s="285"/>
      <c r="R79" s="285"/>
      <c r="S79" s="285"/>
      <c r="T79" s="259"/>
      <c r="U79" s="286"/>
      <c r="V79" s="286"/>
      <c r="W79" s="286"/>
      <c r="X79" s="286"/>
      <c r="Y79" s="286"/>
      <c r="Z79" s="286"/>
      <c r="AA79" s="288" t="s">
        <v>266</v>
      </c>
      <c r="AB79" s="254" t="str">
        <f>+'PLAN INDICATIVO ORIGINAL '!D108</f>
        <v>Dependencias del  CERVI en funcionamiento.</v>
      </c>
      <c r="AC79" s="59" t="str">
        <f>VLOOKUP(AB79,'PLAN INDICATIVO ORIGINAL '!$D$12:$F$313,3,0)</f>
        <v xml:space="preserve">SUBDIRECCIÓN DE SEGURIDAD Y VIGILANCIA </v>
      </c>
      <c r="AD79" s="59" t="str">
        <f>VLOOKUP(AB79,'PLAN INDICATIVO ORIGINAL '!$D$12:$F$313,3,0)</f>
        <v xml:space="preserve">SUBDIRECCIÓN DE SEGURIDAD Y VIGILANCIA </v>
      </c>
      <c r="AE79" s="59" t="s">
        <v>786</v>
      </c>
      <c r="AF79" s="260">
        <f>VLOOKUP(AA79,'PLAN INDICATIVO ORIGINAL '!$C$13:$M$343,6,0)</f>
        <v>0</v>
      </c>
      <c r="AG79" s="261">
        <f>VLOOKUP(AA79,'PLAN INDICATIVO ORIGINAL '!$C$13:$M$343,7,0)</f>
        <v>7</v>
      </c>
      <c r="AH79" s="261">
        <f>VLOOKUP(AA79,'PLAN INDICATIVO ORIGINAL '!$C$13:$M$343,8,0)</f>
        <v>0</v>
      </c>
      <c r="AI79" s="261">
        <f>VLOOKUP(AA79,'PLAN INDICATIVO ORIGINAL '!$C$13:$M$343,9,0)</f>
        <v>0</v>
      </c>
      <c r="AJ79" s="261">
        <f>VLOOKUP(AA79,'PLAN INDICATIVO ORIGINAL '!$C$13:$M$343,10,0)</f>
        <v>7</v>
      </c>
      <c r="AK79" s="261" t="str">
        <f>VLOOKUP(AA79,'PLAN INDICATIVO ORIGINAL '!$C$13:$M$343,11,0)</f>
        <v>Número</v>
      </c>
      <c r="AL79" s="262" t="e">
        <f>VLOOKUP(AA79,'PLAN INDICATIVO ORIGINAL '!$C$13:$M$343,12,0)</f>
        <v>#REF!</v>
      </c>
      <c r="AM79" s="263">
        <f t="shared" ref="AM79:AR79" si="141">+AF79</f>
        <v>0</v>
      </c>
      <c r="AN79" s="263">
        <f t="shared" si="141"/>
        <v>7</v>
      </c>
      <c r="AO79" s="263">
        <f t="shared" si="141"/>
        <v>0</v>
      </c>
      <c r="AP79" s="263">
        <f t="shared" si="141"/>
        <v>0</v>
      </c>
      <c r="AQ79" s="263">
        <f t="shared" si="141"/>
        <v>7</v>
      </c>
      <c r="AR79" s="263" t="str">
        <f t="shared" si="141"/>
        <v>Número</v>
      </c>
      <c r="AS79" s="264" t="s">
        <v>765</v>
      </c>
      <c r="BI79" s="254"/>
      <c r="BJ79" s="59"/>
    </row>
    <row r="80" spans="1:62" ht="56.25" customHeight="1" x14ac:dyDescent="0.25">
      <c r="A80" s="254">
        <v>259</v>
      </c>
      <c r="B80" s="254" t="str">
        <f t="shared" si="34"/>
        <v>P259</v>
      </c>
      <c r="C80" s="127"/>
      <c r="D80" s="283" t="s">
        <v>224</v>
      </c>
      <c r="E80" s="284" t="str">
        <f>+'PLAN INDICATIVO ORIGINAL '!$D$90</f>
        <v xml:space="preserve">SEGURIDAD PENITENCIARIA Y CARCELARIA </v>
      </c>
      <c r="F80" s="256" t="str">
        <f>+'PLAN INDICATIVO ORIGINAL '!$D$91</f>
        <v>SEGURIDAD Y CUSTODIA</v>
      </c>
      <c r="G80" s="256" t="s">
        <v>231</v>
      </c>
      <c r="H80" s="257" t="s">
        <v>232</v>
      </c>
      <c r="I80" s="257" t="s">
        <v>785</v>
      </c>
      <c r="J80" s="265" t="str">
        <f>+'PLAN INDICATIVO ORIGINAL '!$D$93</f>
        <v xml:space="preserve">SEGURIDAD Y VIGILANCIA </v>
      </c>
      <c r="K80" s="265" t="s">
        <v>767</v>
      </c>
      <c r="L80" s="142"/>
      <c r="M80" s="266"/>
      <c r="N80" s="285"/>
      <c r="O80" s="285"/>
      <c r="P80" s="285"/>
      <c r="Q80" s="285"/>
      <c r="R80" s="285"/>
      <c r="S80" s="285"/>
      <c r="T80" s="259"/>
      <c r="U80" s="286"/>
      <c r="V80" s="286"/>
      <c r="W80" s="286"/>
      <c r="X80" s="286"/>
      <c r="Y80" s="286"/>
      <c r="Z80" s="286"/>
      <c r="AA80" s="288" t="s">
        <v>268</v>
      </c>
      <c r="AB80" s="254" t="str">
        <f>+'PLAN INDICATIVO ORIGINAL '!D109</f>
        <v>ERON con funcionarios enlace con el CERVI para desarrollar actividades de vigilancia electrónica  y control a la prisión y detención domiciliaria.</v>
      </c>
      <c r="AC80" s="59" t="str">
        <f>VLOOKUP(AB80,'PLAN INDICATIVO ORIGINAL '!$D$12:$F$313,3,0)</f>
        <v xml:space="preserve">SUBDIRECCIÓN DE SEGURIDAD Y VIGILANCIA </v>
      </c>
      <c r="AD80" s="59" t="str">
        <f>VLOOKUP(AB80,'PLAN INDICATIVO ORIGINAL '!$D$12:$F$313,3,0)</f>
        <v xml:space="preserve">SUBDIRECCIÓN DE SEGURIDAD Y VIGILANCIA </v>
      </c>
      <c r="AE80" s="59" t="s">
        <v>786</v>
      </c>
      <c r="AF80" s="260">
        <f>VLOOKUP(AA80,'PLAN INDICATIVO ORIGINAL '!$C$13:$M$343,6,0)</f>
        <v>0</v>
      </c>
      <c r="AG80" s="261">
        <f>VLOOKUP(AA80,'PLAN INDICATIVO ORIGINAL '!$C$13:$M$343,7,0)</f>
        <v>40</v>
      </c>
      <c r="AH80" s="261">
        <f>VLOOKUP(AA80,'PLAN INDICATIVO ORIGINAL '!$C$13:$M$343,8,0)</f>
        <v>0</v>
      </c>
      <c r="AI80" s="261">
        <f>VLOOKUP(AA80,'PLAN INDICATIVO ORIGINAL '!$C$13:$M$343,9,0)</f>
        <v>0</v>
      </c>
      <c r="AJ80" s="261">
        <f>VLOOKUP(AA80,'PLAN INDICATIVO ORIGINAL '!$C$13:$M$343,10,0)</f>
        <v>40</v>
      </c>
      <c r="AK80" s="261" t="str">
        <f>VLOOKUP(AA80,'PLAN INDICATIVO ORIGINAL '!$C$13:$M$343,11,0)</f>
        <v>Número</v>
      </c>
      <c r="AL80" s="262" t="e">
        <f>VLOOKUP(AA80,'PLAN INDICATIVO ORIGINAL '!$C$13:$M$343,12,0)</f>
        <v>#REF!</v>
      </c>
      <c r="AM80" s="263">
        <f t="shared" ref="AM80:AR80" si="142">+AF80</f>
        <v>0</v>
      </c>
      <c r="AN80" s="263">
        <f t="shared" si="142"/>
        <v>40</v>
      </c>
      <c r="AO80" s="263">
        <f t="shared" si="142"/>
        <v>0</v>
      </c>
      <c r="AP80" s="263">
        <f t="shared" si="142"/>
        <v>0</v>
      </c>
      <c r="AQ80" s="263">
        <f t="shared" si="142"/>
        <v>40</v>
      </c>
      <c r="AR80" s="263" t="str">
        <f t="shared" si="142"/>
        <v>Número</v>
      </c>
      <c r="AS80" s="264" t="s">
        <v>765</v>
      </c>
      <c r="BI80" s="254"/>
      <c r="BJ80" s="59"/>
    </row>
    <row r="81" spans="1:62" ht="56.25" customHeight="1" x14ac:dyDescent="0.25">
      <c r="A81" s="254">
        <v>260</v>
      </c>
      <c r="B81" s="254" t="str">
        <f t="shared" si="34"/>
        <v>P260</v>
      </c>
      <c r="C81" s="127"/>
      <c r="D81" s="283" t="s">
        <v>224</v>
      </c>
      <c r="E81" s="284" t="str">
        <f>+'PLAN INDICATIVO ORIGINAL '!$D$90</f>
        <v xml:space="preserve">SEGURIDAD PENITENCIARIA Y CARCELARIA </v>
      </c>
      <c r="F81" s="256" t="str">
        <f>+'PLAN INDICATIVO ORIGINAL '!$D$91</f>
        <v>SEGURIDAD Y CUSTODIA</v>
      </c>
      <c r="G81" s="256" t="s">
        <v>231</v>
      </c>
      <c r="H81" s="257" t="s">
        <v>232</v>
      </c>
      <c r="I81" s="257" t="s">
        <v>785</v>
      </c>
      <c r="J81" s="265" t="str">
        <f>+'PLAN INDICATIVO ORIGINAL '!$D$93</f>
        <v xml:space="preserve">SEGURIDAD Y VIGILANCIA </v>
      </c>
      <c r="K81" s="265" t="s">
        <v>767</v>
      </c>
      <c r="L81" s="142"/>
      <c r="M81" s="266"/>
      <c r="N81" s="285"/>
      <c r="O81" s="285"/>
      <c r="P81" s="285"/>
      <c r="Q81" s="285"/>
      <c r="R81" s="285"/>
      <c r="S81" s="285"/>
      <c r="T81" s="259"/>
      <c r="U81" s="286"/>
      <c r="V81" s="286"/>
      <c r="W81" s="286"/>
      <c r="X81" s="286"/>
      <c r="Y81" s="286"/>
      <c r="Z81" s="286"/>
      <c r="AA81" s="288" t="s">
        <v>270</v>
      </c>
      <c r="AB81" s="254" t="str">
        <f>+'PLAN INDICATIVO ORIGINAL '!D110</f>
        <v xml:space="preserve">Internos con prisión y detención domiciliaria sin vigilancia electrónica, en los Establecimientos de Reclusión de la ciudad de  Bogotá ubicados e identificados o con  novedades </v>
      </c>
      <c r="AC81" s="59" t="str">
        <f>VLOOKUP(AB81,'PLAN INDICATIVO ORIGINAL '!$D$12:$F$313,3,0)</f>
        <v xml:space="preserve">SUBDIRECCIÓN DE SEGURIDAD Y VIGILANCIA </v>
      </c>
      <c r="AD81" s="59" t="str">
        <f>VLOOKUP(AB81,'PLAN INDICATIVO ORIGINAL '!$D$12:$F$313,3,0)</f>
        <v xml:space="preserve">SUBDIRECCIÓN DE SEGURIDAD Y VIGILANCIA </v>
      </c>
      <c r="AE81" s="59" t="s">
        <v>786</v>
      </c>
      <c r="AF81" s="268">
        <f>VLOOKUP(AA81,'PLAN INDICATIVO ORIGINAL '!$C$13:$M$343,6,0)</f>
        <v>0</v>
      </c>
      <c r="AG81" s="269">
        <f>VLOOKUP(AA81,'PLAN INDICATIVO ORIGINAL '!$C$13:$M$343,7,0)</f>
        <v>1</v>
      </c>
      <c r="AH81" s="269">
        <f>VLOOKUP(AA81,'PLAN INDICATIVO ORIGINAL '!$C$13:$M$343,8,0)</f>
        <v>0</v>
      </c>
      <c r="AI81" s="269">
        <f>VLOOKUP(AA81,'PLAN INDICATIVO ORIGINAL '!$C$13:$M$343,9,0)</f>
        <v>0</v>
      </c>
      <c r="AJ81" s="269">
        <f>VLOOKUP(AA81,'PLAN INDICATIVO ORIGINAL '!$C$13:$M$343,10,0)</f>
        <v>1</v>
      </c>
      <c r="AK81" s="269" t="str">
        <f>VLOOKUP(AA81,'PLAN INDICATIVO ORIGINAL '!$C$13:$M$343,11,0)</f>
        <v>Porcentaje</v>
      </c>
      <c r="AL81" s="262" t="e">
        <f>VLOOKUP(AA81,'PLAN INDICATIVO ORIGINAL '!$C$13:$M$343,12,0)</f>
        <v>#REF!</v>
      </c>
      <c r="AM81" s="263">
        <f t="shared" ref="AM81:AR81" si="143">+AF81*100</f>
        <v>0</v>
      </c>
      <c r="AN81" s="263">
        <f t="shared" si="143"/>
        <v>100</v>
      </c>
      <c r="AO81" s="263">
        <f t="shared" si="143"/>
        <v>0</v>
      </c>
      <c r="AP81" s="263">
        <f t="shared" si="143"/>
        <v>0</v>
      </c>
      <c r="AQ81" s="263">
        <f t="shared" si="143"/>
        <v>100</v>
      </c>
      <c r="AR81" s="263" t="e">
        <f t="shared" si="143"/>
        <v>#VALUE!</v>
      </c>
      <c r="AS81" s="264" t="s">
        <v>765</v>
      </c>
      <c r="BI81" s="254"/>
      <c r="BJ81" s="59"/>
    </row>
    <row r="82" spans="1:62" ht="54.75" customHeight="1" x14ac:dyDescent="0.25">
      <c r="A82" s="254">
        <v>2</v>
      </c>
      <c r="B82" s="254" t="str">
        <f t="shared" si="34"/>
        <v>P2</v>
      </c>
      <c r="C82" s="127" t="s">
        <v>33</v>
      </c>
      <c r="D82" s="283" t="s">
        <v>224</v>
      </c>
      <c r="E82" s="284" t="str">
        <f>+'PLAN INDICATIVO ORIGINAL '!$D$90</f>
        <v xml:space="preserve">SEGURIDAD PENITENCIARIA Y CARCELARIA </v>
      </c>
      <c r="F82" s="256" t="str">
        <f>+'PLAN INDICATIVO ORIGINAL '!$D$91</f>
        <v>SEGURIDAD Y CUSTODIA</v>
      </c>
      <c r="G82" s="256" t="s">
        <v>231</v>
      </c>
      <c r="H82" s="257" t="s">
        <v>232</v>
      </c>
      <c r="I82" s="257" t="s">
        <v>788</v>
      </c>
      <c r="J82" s="265" t="str">
        <f>+'PLAN INDICATIVO ORIGINAL '!$D$111</f>
        <v>CUERPO DE CUSTODIA</v>
      </c>
      <c r="K82" s="142" t="s">
        <v>763</v>
      </c>
      <c r="L82" s="142" t="s">
        <v>273</v>
      </c>
      <c r="M82" s="258" t="str">
        <f>+'PLAN INDICATIVO ORIGINAL '!$E$111</f>
        <v>Número de personal del Cuerpo de Custdia y Vigilancia que apoyan los pocesos administrativos en cumplimiento a la misión institucional en los ERON</v>
      </c>
      <c r="N82" s="259">
        <f>VLOOKUP(L82,'PLAN INDICATIVO ORIGINAL '!$C$13:$M$343,6,0)</f>
        <v>3244</v>
      </c>
      <c r="O82" s="259">
        <f>VLOOKUP(L82,'PLAN INDICATIVO ORIGINAL '!$C$13:$M$343,7,0)</f>
        <v>3244</v>
      </c>
      <c r="P82" s="259">
        <f>VLOOKUP(L82,'PLAN INDICATIVO ORIGINAL '!$C$13:$M$343,8,0)</f>
        <v>3244</v>
      </c>
      <c r="Q82" s="259">
        <f>VLOOKUP(L82,'PLAN INDICATIVO ORIGINAL '!$C$13:$M$343,9,0)</f>
        <v>3244</v>
      </c>
      <c r="R82" s="259">
        <f>VLOOKUP(L82,'PLAN INDICATIVO ORIGINAL '!$C$13:$M$343,10,0)</f>
        <v>3244</v>
      </c>
      <c r="S82" s="259" t="str">
        <f>VLOOKUP(L82,'PLAN INDICATIVO ORIGINAL '!$C$13:$M$343,11,0)</f>
        <v>Número</v>
      </c>
      <c r="T82" s="259" t="e">
        <f>VLOOKUP(L82,'PLAN INDICATIVO ORIGINAL '!$C$13:$M$343,12,0)</f>
        <v>#REF!</v>
      </c>
      <c r="U82" s="259">
        <f t="shared" ref="U82:Z82" si="144">+N82</f>
        <v>3244</v>
      </c>
      <c r="V82" s="259">
        <f t="shared" si="144"/>
        <v>3244</v>
      </c>
      <c r="W82" s="259">
        <f t="shared" si="144"/>
        <v>3244</v>
      </c>
      <c r="X82" s="259">
        <f t="shared" si="144"/>
        <v>3244</v>
      </c>
      <c r="Y82" s="259">
        <f t="shared" si="144"/>
        <v>3244</v>
      </c>
      <c r="Z82" s="259" t="str">
        <f t="shared" si="144"/>
        <v>Número</v>
      </c>
      <c r="AA82" s="254" t="str">
        <f>+'PLAN INDICATIVO ORIGINAL '!C112</f>
        <v>P2</v>
      </c>
      <c r="AB82" s="254" t="str">
        <f>+'PLAN INDICATIVO ORIGINAL '!D112</f>
        <v>ERON haciendo uso del modulo Novedad Comando -Asignación Puestos de Servicio del SISISPEC WEB</v>
      </c>
      <c r="AC82" s="59" t="str">
        <f>VLOOKUP(AB82,'PLAN INDICATIVO ORIGINAL '!$D$12:$F$313,3,0)</f>
        <v xml:space="preserve">SUBDIRECCIÓN DE SEGURIDAD Y VIGILANCIA </v>
      </c>
      <c r="AD82" s="59" t="str">
        <f>VLOOKUP(AB82,'PLAN INDICATIVO ORIGINAL '!$D$12:$F$313,3,0)</f>
        <v xml:space="preserve">SUBDIRECCIÓN DE SEGURIDAD Y VIGILANCIA </v>
      </c>
      <c r="AE82" s="59" t="s">
        <v>786</v>
      </c>
      <c r="AF82" s="260">
        <f>VLOOKUP(AA82,'PLAN INDICATIVO ORIGINAL '!$C$13:$M$343,6,0)</f>
        <v>1</v>
      </c>
      <c r="AG82" s="261">
        <f>VLOOKUP(AA82,'PLAN INDICATIVO ORIGINAL '!$C$13:$M$343,7,0)</f>
        <v>0</v>
      </c>
      <c r="AH82" s="261">
        <f>VLOOKUP(AA82,'PLAN INDICATIVO ORIGINAL '!$C$13:$M$343,8,0)</f>
        <v>0</v>
      </c>
      <c r="AI82" s="261">
        <f>VLOOKUP(AA82,'PLAN INDICATIVO ORIGINAL '!$C$13:$M$343,9,0)</f>
        <v>0</v>
      </c>
      <c r="AJ82" s="261">
        <f>VLOOKUP(AA82,'PLAN INDICATIVO ORIGINAL '!$C$13:$M$343,10,0)</f>
        <v>1</v>
      </c>
      <c r="AK82" s="261" t="str">
        <f>VLOOKUP(AA82,'PLAN INDICATIVO ORIGINAL '!$C$13:$M$343,11,0)</f>
        <v>Número</v>
      </c>
      <c r="AL82" s="262" t="e">
        <f>VLOOKUP(AA82,'PLAN INDICATIVO ORIGINAL '!$C$13:$M$343,12,0)</f>
        <v>#REF!</v>
      </c>
      <c r="AM82" s="263">
        <f t="shared" ref="AM82:AR82" si="145">+AF82</f>
        <v>1</v>
      </c>
      <c r="AN82" s="263">
        <f t="shared" si="145"/>
        <v>0</v>
      </c>
      <c r="AO82" s="263">
        <f t="shared" si="145"/>
        <v>0</v>
      </c>
      <c r="AP82" s="263">
        <f t="shared" si="145"/>
        <v>0</v>
      </c>
      <c r="AQ82" s="263">
        <f t="shared" si="145"/>
        <v>1</v>
      </c>
      <c r="AR82" s="263" t="str">
        <f t="shared" si="145"/>
        <v>Número</v>
      </c>
      <c r="AS82" s="264" t="s">
        <v>765</v>
      </c>
      <c r="AV82" s="214" t="s">
        <v>276</v>
      </c>
      <c r="AW82" s="214" t="s">
        <v>237</v>
      </c>
      <c r="AX82" s="214" t="s">
        <v>786</v>
      </c>
      <c r="BI82" s="254">
        <v>2</v>
      </c>
      <c r="BJ82" s="59" t="s">
        <v>275</v>
      </c>
    </row>
    <row r="83" spans="1:62" ht="105" customHeight="1" x14ac:dyDescent="0.25">
      <c r="A83" s="254">
        <v>18</v>
      </c>
      <c r="B83" s="254" t="str">
        <f t="shared" si="34"/>
        <v>P18</v>
      </c>
      <c r="C83" s="127" t="s">
        <v>36</v>
      </c>
      <c r="D83" s="283" t="s">
        <v>224</v>
      </c>
      <c r="E83" s="284" t="str">
        <f>+'PLAN INDICATIVO ORIGINAL '!$D$90</f>
        <v xml:space="preserve">SEGURIDAD PENITENCIARIA Y CARCELARIA </v>
      </c>
      <c r="F83" s="256" t="str">
        <f>+'PLAN INDICATIVO ORIGINAL '!$D$91</f>
        <v>SEGURIDAD Y CUSTODIA</v>
      </c>
      <c r="G83" s="256" t="s">
        <v>231</v>
      </c>
      <c r="H83" s="257" t="s">
        <v>232</v>
      </c>
      <c r="I83" s="257" t="s">
        <v>788</v>
      </c>
      <c r="J83" s="265" t="str">
        <f>+'PLAN INDICATIVO ORIGINAL '!$D$111</f>
        <v>CUERPO DE CUSTODIA</v>
      </c>
      <c r="K83" s="142" t="s">
        <v>763</v>
      </c>
      <c r="L83" s="142" t="s">
        <v>273</v>
      </c>
      <c r="M83" s="258" t="str">
        <f>+'PLAN INDICATIVO ORIGINAL '!$E$111</f>
        <v>Número de personal del Cuerpo de Custdia y Vigilancia que apoyan los pocesos administrativos en cumplimiento a la misión institucional en los ERON</v>
      </c>
      <c r="N83" s="259">
        <f>VLOOKUP(L83,'PLAN INDICATIVO ORIGINAL '!$C$13:$M$343,6,0)</f>
        <v>3244</v>
      </c>
      <c r="O83" s="259">
        <f>VLOOKUP(L83,'PLAN INDICATIVO ORIGINAL '!$C$13:$M$343,7,0)</f>
        <v>3244</v>
      </c>
      <c r="P83" s="259">
        <f>VLOOKUP(L83,'PLAN INDICATIVO ORIGINAL '!$C$13:$M$343,8,0)</f>
        <v>3244</v>
      </c>
      <c r="Q83" s="259">
        <f>VLOOKUP(L83,'PLAN INDICATIVO ORIGINAL '!$C$13:$M$343,9,0)</f>
        <v>3244</v>
      </c>
      <c r="R83" s="259">
        <f>VLOOKUP(L83,'PLAN INDICATIVO ORIGINAL '!$C$13:$M$343,10,0)</f>
        <v>3244</v>
      </c>
      <c r="S83" s="259" t="str">
        <f>VLOOKUP(L83,'PLAN INDICATIVO ORIGINAL '!$C$13:$M$343,11,0)</f>
        <v>Número</v>
      </c>
      <c r="T83" s="259" t="e">
        <f>VLOOKUP(L83,'PLAN INDICATIVO ORIGINAL '!$C$13:$M$343,12,0)</f>
        <v>#REF!</v>
      </c>
      <c r="U83" s="259">
        <f t="shared" ref="U83:Z83" si="146">+N83</f>
        <v>3244</v>
      </c>
      <c r="V83" s="259">
        <f t="shared" si="146"/>
        <v>3244</v>
      </c>
      <c r="W83" s="259">
        <f t="shared" si="146"/>
        <v>3244</v>
      </c>
      <c r="X83" s="259">
        <f t="shared" si="146"/>
        <v>3244</v>
      </c>
      <c r="Y83" s="259">
        <f t="shared" si="146"/>
        <v>3244</v>
      </c>
      <c r="Z83" s="259" t="str">
        <f t="shared" si="146"/>
        <v>Número</v>
      </c>
      <c r="AA83" s="254" t="str">
        <f>+'PLAN INDICATIVO ORIGINAL '!C113</f>
        <v>P18</v>
      </c>
      <c r="AB83" s="254"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9" t="str">
        <f>+'PLAN INDICATIVO ORIGINAL '!F113</f>
        <v xml:space="preserve">SUBDIRECCIÓN DE SEGURIDAD Y VIGILANCIA </v>
      </c>
      <c r="AD83" s="59" t="str">
        <f>+'PLAN INDICATIVO ORIGINAL '!F112</f>
        <v xml:space="preserve">SUBDIRECCIÓN DE SEGURIDAD Y VIGILANCIA </v>
      </c>
      <c r="AE83" s="59" t="s">
        <v>786</v>
      </c>
      <c r="AF83" s="260">
        <f>VLOOKUP(AA83,'PLAN INDICATIVO ORIGINAL '!$C$13:$M$343,6,0)</f>
        <v>1</v>
      </c>
      <c r="AG83" s="261">
        <f>VLOOKUP(AA83,'PLAN INDICATIVO ORIGINAL '!$C$13:$M$343,7,0)</f>
        <v>0</v>
      </c>
      <c r="AH83" s="261">
        <f>VLOOKUP(AA83,'PLAN INDICATIVO ORIGINAL '!$C$13:$M$343,8,0)</f>
        <v>0</v>
      </c>
      <c r="AI83" s="261">
        <f>VLOOKUP(AA83,'PLAN INDICATIVO ORIGINAL '!$C$13:$M$343,9,0)</f>
        <v>0</v>
      </c>
      <c r="AJ83" s="261">
        <f>VLOOKUP(AA83,'PLAN INDICATIVO ORIGINAL '!$C$13:$M$343,10,0)</f>
        <v>1</v>
      </c>
      <c r="AK83" s="261" t="str">
        <f>VLOOKUP(AA83,'PLAN INDICATIVO ORIGINAL '!$C$13:$M$343,11,0)</f>
        <v>Número</v>
      </c>
      <c r="AL83" s="262" t="e">
        <f>VLOOKUP(AA83,'PLAN INDICATIVO ORIGINAL '!$C$13:$M$343,12,0)</f>
        <v>#REF!</v>
      </c>
      <c r="AM83" s="263">
        <f t="shared" ref="AM83:AR83" si="147">+AF83</f>
        <v>1</v>
      </c>
      <c r="AN83" s="263">
        <f t="shared" si="147"/>
        <v>0</v>
      </c>
      <c r="AO83" s="263">
        <f t="shared" si="147"/>
        <v>0</v>
      </c>
      <c r="AP83" s="263">
        <f t="shared" si="147"/>
        <v>0</v>
      </c>
      <c r="AQ83" s="263">
        <f t="shared" si="147"/>
        <v>1</v>
      </c>
      <c r="AR83" s="263" t="str">
        <f t="shared" si="147"/>
        <v>Número</v>
      </c>
      <c r="AS83" s="264" t="s">
        <v>765</v>
      </c>
      <c r="AV83" s="214" t="s">
        <v>278</v>
      </c>
      <c r="AW83" s="214" t="s">
        <v>237</v>
      </c>
      <c r="AX83" s="214" t="s">
        <v>786</v>
      </c>
      <c r="BI83" s="254">
        <v>18</v>
      </c>
      <c r="BJ83" s="59" t="s">
        <v>275</v>
      </c>
    </row>
    <row r="84" spans="1:62" ht="71.25" customHeight="1" x14ac:dyDescent="0.25">
      <c r="A84" s="254">
        <v>129</v>
      </c>
      <c r="B84" s="254"/>
      <c r="C84" s="121" t="s">
        <v>50</v>
      </c>
      <c r="D84" s="283" t="s">
        <v>224</v>
      </c>
      <c r="E84" s="284" t="str">
        <f>+'PLAN INDICATIVO ORIGINAL '!$D$90</f>
        <v xml:space="preserve">SEGURIDAD PENITENCIARIA Y CARCELARIA </v>
      </c>
      <c r="F84" s="256" t="str">
        <f>+'PLAN INDICATIVO ORIGINAL '!$D$91</f>
        <v>SEGURIDAD Y CUSTODIA</v>
      </c>
      <c r="G84" s="256" t="s">
        <v>231</v>
      </c>
      <c r="H84" s="257" t="s">
        <v>232</v>
      </c>
      <c r="I84" s="257" t="s">
        <v>788</v>
      </c>
      <c r="J84" s="265" t="str">
        <f>+'PLAN INDICATIVO ORIGINAL '!$D$111</f>
        <v>CUERPO DE CUSTODIA</v>
      </c>
      <c r="K84" s="142" t="s">
        <v>763</v>
      </c>
      <c r="L84" s="142" t="s">
        <v>273</v>
      </c>
      <c r="M84" s="258" t="str">
        <f>+'PLAN INDICATIVO ORIGINAL '!$E$111</f>
        <v>Número de personal del Cuerpo de Custdia y Vigilancia que apoyan los pocesos administrativos en cumplimiento a la misión institucional en los ERON</v>
      </c>
      <c r="N84" s="259">
        <f>VLOOKUP(L84,'PLAN INDICATIVO ORIGINAL '!$C$13:$M$343,6,0)</f>
        <v>3244</v>
      </c>
      <c r="O84" s="259">
        <f>VLOOKUP(L84,'PLAN INDICATIVO ORIGINAL '!$C$13:$M$343,7,0)</f>
        <v>3244</v>
      </c>
      <c r="P84" s="259">
        <f>VLOOKUP(L84,'PLAN INDICATIVO ORIGINAL '!$C$13:$M$343,8,0)</f>
        <v>3244</v>
      </c>
      <c r="Q84" s="259">
        <f>VLOOKUP(L84,'PLAN INDICATIVO ORIGINAL '!$C$13:$M$343,9,0)</f>
        <v>3244</v>
      </c>
      <c r="R84" s="259">
        <f>VLOOKUP(L84,'PLAN INDICATIVO ORIGINAL '!$C$13:$M$343,10,0)</f>
        <v>3244</v>
      </c>
      <c r="S84" s="259" t="str">
        <f>VLOOKUP(L84,'PLAN INDICATIVO ORIGINAL '!$C$13:$M$343,11,0)</f>
        <v>Número</v>
      </c>
      <c r="T84" s="259" t="e">
        <f>VLOOKUP(L84,'PLAN INDICATIVO ORIGINAL '!$C$13:$M$343,12,0)</f>
        <v>#REF!</v>
      </c>
      <c r="U84" s="259">
        <f t="shared" ref="U84:Z84" si="148">+N84</f>
        <v>3244</v>
      </c>
      <c r="V84" s="259">
        <f t="shared" si="148"/>
        <v>3244</v>
      </c>
      <c r="W84" s="259">
        <f t="shared" si="148"/>
        <v>3244</v>
      </c>
      <c r="X84" s="259">
        <f t="shared" si="148"/>
        <v>3244</v>
      </c>
      <c r="Y84" s="259">
        <f t="shared" si="148"/>
        <v>3244</v>
      </c>
      <c r="Z84" s="259" t="str">
        <f t="shared" si="148"/>
        <v>Número</v>
      </c>
      <c r="AA84" s="274"/>
      <c r="AB84" s="274" t="str">
        <f>+'PLAN INDICATIVO ORIGINAL '!D114</f>
        <v>Encuentro de Comandantes de Vigilancia para fortalecer el proceso de seguridad  penitenciaria y carcelaria realizado</v>
      </c>
      <c r="AC84" s="275" t="str">
        <f>VLOOKUP(AB84,'PLAN INDICATIVO ORIGINAL '!$D$12:$F$313,3,0)</f>
        <v xml:space="preserve">SUBDIRECCIÓN DE SEGURIDAD Y VIGILANCIA </v>
      </c>
      <c r="AD84" s="275" t="str">
        <f>VLOOKUP(AB84,'PLAN INDICATIVO ORIGINAL '!$D$12:$F$313,3,0)</f>
        <v xml:space="preserve">SUBDIRECCIÓN DE SEGURIDAD Y VIGILANCIA </v>
      </c>
      <c r="AE84" s="275" t="s">
        <v>786</v>
      </c>
      <c r="AF84" s="260"/>
      <c r="AG84" s="261"/>
      <c r="AH84" s="261"/>
      <c r="AI84" s="261"/>
      <c r="AJ84" s="261"/>
      <c r="AK84" s="261"/>
      <c r="AL84" s="262"/>
      <c r="AM84" s="263"/>
      <c r="AN84" s="263"/>
      <c r="AO84" s="263"/>
      <c r="AP84" s="263"/>
      <c r="AQ84" s="263"/>
      <c r="AR84" s="263"/>
      <c r="AS84" s="264" t="s">
        <v>765</v>
      </c>
      <c r="AW84" s="214" t="s">
        <v>237</v>
      </c>
      <c r="AX84" s="214" t="s">
        <v>786</v>
      </c>
      <c r="BI84" s="254">
        <v>129</v>
      </c>
      <c r="BJ84" s="59" t="s">
        <v>275</v>
      </c>
    </row>
    <row r="85" spans="1:62" ht="71.25" customHeight="1" x14ac:dyDescent="0.25">
      <c r="A85" s="254">
        <v>130</v>
      </c>
      <c r="B85" s="254" t="str">
        <f t="shared" ref="B85:B245" si="149">+AA85</f>
        <v>P130</v>
      </c>
      <c r="C85" s="121" t="s">
        <v>53</v>
      </c>
      <c r="D85" s="283" t="s">
        <v>224</v>
      </c>
      <c r="E85" s="284" t="str">
        <f>+'PLAN INDICATIVO ORIGINAL '!$D$90</f>
        <v xml:space="preserve">SEGURIDAD PENITENCIARIA Y CARCELARIA </v>
      </c>
      <c r="F85" s="256" t="str">
        <f>+'PLAN INDICATIVO ORIGINAL '!$D$91</f>
        <v>SEGURIDAD Y CUSTODIA</v>
      </c>
      <c r="G85" s="256" t="s">
        <v>231</v>
      </c>
      <c r="H85" s="257" t="s">
        <v>232</v>
      </c>
      <c r="I85" s="257" t="s">
        <v>788</v>
      </c>
      <c r="J85" s="265" t="str">
        <f>+'PLAN INDICATIVO ORIGINAL '!$D$111</f>
        <v>CUERPO DE CUSTODIA</v>
      </c>
      <c r="K85" s="142" t="s">
        <v>763</v>
      </c>
      <c r="L85" s="142" t="s">
        <v>273</v>
      </c>
      <c r="M85" s="258" t="str">
        <f>+'PLAN INDICATIVO ORIGINAL '!$E$111</f>
        <v>Número de personal del Cuerpo de Custdia y Vigilancia que apoyan los pocesos administrativos en cumplimiento a la misión institucional en los ERON</v>
      </c>
      <c r="N85" s="259">
        <f>VLOOKUP(L85,'PLAN INDICATIVO ORIGINAL '!$C$13:$M$343,6,0)</f>
        <v>3244</v>
      </c>
      <c r="O85" s="259">
        <f>VLOOKUP(L85,'PLAN INDICATIVO ORIGINAL '!$C$13:$M$343,7,0)</f>
        <v>3244</v>
      </c>
      <c r="P85" s="259">
        <f>VLOOKUP(L85,'PLAN INDICATIVO ORIGINAL '!$C$13:$M$343,8,0)</f>
        <v>3244</v>
      </c>
      <c r="Q85" s="259">
        <f>VLOOKUP(L85,'PLAN INDICATIVO ORIGINAL '!$C$13:$M$343,9,0)</f>
        <v>3244</v>
      </c>
      <c r="R85" s="259">
        <f>VLOOKUP(L85,'PLAN INDICATIVO ORIGINAL '!$C$13:$M$343,10,0)</f>
        <v>3244</v>
      </c>
      <c r="S85" s="259" t="str">
        <f>VLOOKUP(L85,'PLAN INDICATIVO ORIGINAL '!$C$13:$M$343,11,0)</f>
        <v>Número</v>
      </c>
      <c r="T85" s="259" t="e">
        <f>VLOOKUP(L85,'PLAN INDICATIVO ORIGINAL '!$C$13:$M$343,12,0)</f>
        <v>#REF!</v>
      </c>
      <c r="U85" s="259">
        <f t="shared" ref="U85:Z85" si="150">+N85</f>
        <v>3244</v>
      </c>
      <c r="V85" s="259">
        <f t="shared" si="150"/>
        <v>3244</v>
      </c>
      <c r="W85" s="259">
        <f t="shared" si="150"/>
        <v>3244</v>
      </c>
      <c r="X85" s="259">
        <f t="shared" si="150"/>
        <v>3244</v>
      </c>
      <c r="Y85" s="259">
        <f t="shared" si="150"/>
        <v>3244</v>
      </c>
      <c r="Z85" s="259" t="str">
        <f t="shared" si="150"/>
        <v>Número</v>
      </c>
      <c r="AA85" s="115" t="str">
        <f>+'PLAN INDICATIVO ORIGINAL '!C115</f>
        <v>P130</v>
      </c>
      <c r="AB85" s="254" t="str">
        <f>+'PLAN INDICATIVO ORIGINAL '!D115</f>
        <v>Encuentro de Comandantes  operativos de los Centros de Instrucción  realizado</v>
      </c>
      <c r="AC85" s="59" t="str">
        <f>VLOOKUP(AB85,'PLAN INDICATIVO ORIGINAL '!$D$12:$F$313,3,0)</f>
        <v xml:space="preserve">SUBDIRECCIÓN DE SEGURIDAD Y VIGILANCIA </v>
      </c>
      <c r="AD85" s="59" t="str">
        <f>VLOOKUP(AB85,'PLAN INDICATIVO ORIGINAL '!$D$12:$F$313,3,0)</f>
        <v xml:space="preserve">SUBDIRECCIÓN DE SEGURIDAD Y VIGILANCIA </v>
      </c>
      <c r="AE85" s="59" t="s">
        <v>786</v>
      </c>
      <c r="AF85" s="260">
        <f>VLOOKUP(AA85,'PLAN INDICATIVO ORIGINAL '!$C$13:$M$343,6,0)</f>
        <v>1</v>
      </c>
      <c r="AG85" s="261">
        <f>VLOOKUP(AA85,'PLAN INDICATIVO ORIGINAL '!$C$13:$M$343,7,0)</f>
        <v>1</v>
      </c>
      <c r="AH85" s="261">
        <f>VLOOKUP(AA85,'PLAN INDICATIVO ORIGINAL '!$C$13:$M$343,8,0)</f>
        <v>1</v>
      </c>
      <c r="AI85" s="261">
        <f>VLOOKUP(AA85,'PLAN INDICATIVO ORIGINAL '!$C$13:$M$343,9,0)</f>
        <v>1</v>
      </c>
      <c r="AJ85" s="261">
        <f>VLOOKUP(AA85,'PLAN INDICATIVO ORIGINAL '!$C$13:$M$343,10,0)</f>
        <v>4</v>
      </c>
      <c r="AK85" s="261" t="str">
        <f>VLOOKUP(AA85,'PLAN INDICATIVO ORIGINAL '!$C$13:$M$343,11,0)</f>
        <v>Número</v>
      </c>
      <c r="AL85" s="262" t="e">
        <f>VLOOKUP(AA85,'PLAN INDICATIVO ORIGINAL '!$C$13:$M$343,12,0)</f>
        <v>#REF!</v>
      </c>
      <c r="AM85" s="263">
        <f t="shared" ref="AM85:AR85" si="151">+AF85</f>
        <v>1</v>
      </c>
      <c r="AN85" s="263">
        <f t="shared" si="151"/>
        <v>1</v>
      </c>
      <c r="AO85" s="263">
        <f t="shared" si="151"/>
        <v>1</v>
      </c>
      <c r="AP85" s="263">
        <f t="shared" si="151"/>
        <v>1</v>
      </c>
      <c r="AQ85" s="263">
        <f t="shared" si="151"/>
        <v>4</v>
      </c>
      <c r="AR85" s="263" t="str">
        <f t="shared" si="151"/>
        <v>Número</v>
      </c>
      <c r="AS85" s="264" t="s">
        <v>765</v>
      </c>
      <c r="AV85" s="214" t="s">
        <v>281</v>
      </c>
      <c r="AW85" s="214" t="s">
        <v>237</v>
      </c>
      <c r="AX85" s="214" t="s">
        <v>786</v>
      </c>
      <c r="BI85" s="254">
        <v>130</v>
      </c>
      <c r="BJ85" s="59" t="s">
        <v>275</v>
      </c>
    </row>
    <row r="86" spans="1:62" ht="102" customHeight="1" x14ac:dyDescent="0.25">
      <c r="A86" s="254">
        <v>131</v>
      </c>
      <c r="B86" s="254" t="str">
        <f t="shared" si="149"/>
        <v>P131</v>
      </c>
      <c r="C86" s="289" t="s">
        <v>56</v>
      </c>
      <c r="D86" s="283" t="s">
        <v>224</v>
      </c>
      <c r="E86" s="284" t="str">
        <f>+'PLAN INDICATIVO ORIGINAL '!$D$90</f>
        <v xml:space="preserve">SEGURIDAD PENITENCIARIA Y CARCELARIA </v>
      </c>
      <c r="F86" s="256" t="str">
        <f>+'PLAN INDICATIVO ORIGINAL '!$D$91</f>
        <v>SEGURIDAD Y CUSTODIA</v>
      </c>
      <c r="G86" s="256" t="s">
        <v>231</v>
      </c>
      <c r="H86" s="257" t="s">
        <v>232</v>
      </c>
      <c r="I86" s="257" t="s">
        <v>788</v>
      </c>
      <c r="J86" s="265" t="str">
        <f>+'PLAN INDICATIVO ORIGINAL '!$D$111</f>
        <v>CUERPO DE CUSTODIA</v>
      </c>
      <c r="K86" s="142" t="s">
        <v>763</v>
      </c>
      <c r="L86" s="142" t="s">
        <v>273</v>
      </c>
      <c r="M86" s="258" t="str">
        <f>+'PLAN INDICATIVO ORIGINAL '!$E$111</f>
        <v>Número de personal del Cuerpo de Custdia y Vigilancia que apoyan los pocesos administrativos en cumplimiento a la misión institucional en los ERON</v>
      </c>
      <c r="N86" s="259">
        <f>VLOOKUP(L86,'PLAN INDICATIVO ORIGINAL '!$C$13:$M$343,6,0)</f>
        <v>3244</v>
      </c>
      <c r="O86" s="259">
        <f>VLOOKUP(L86,'PLAN INDICATIVO ORIGINAL '!$C$13:$M$343,7,0)</f>
        <v>3244</v>
      </c>
      <c r="P86" s="259">
        <f>VLOOKUP(L86,'PLAN INDICATIVO ORIGINAL '!$C$13:$M$343,8,0)</f>
        <v>3244</v>
      </c>
      <c r="Q86" s="259">
        <f>VLOOKUP(L86,'PLAN INDICATIVO ORIGINAL '!$C$13:$M$343,9,0)</f>
        <v>3244</v>
      </c>
      <c r="R86" s="259">
        <f>VLOOKUP(L86,'PLAN INDICATIVO ORIGINAL '!$C$13:$M$343,10,0)</f>
        <v>3244</v>
      </c>
      <c r="S86" s="259" t="str">
        <f>VLOOKUP(L86,'PLAN INDICATIVO ORIGINAL '!$C$13:$M$343,11,0)</f>
        <v>Número</v>
      </c>
      <c r="T86" s="259" t="e">
        <f>VLOOKUP(L86,'PLAN INDICATIVO ORIGINAL '!$C$13:$M$343,12,0)</f>
        <v>#REF!</v>
      </c>
      <c r="U86" s="259">
        <f t="shared" ref="U86:Z86" si="152">+N86</f>
        <v>3244</v>
      </c>
      <c r="V86" s="259">
        <f t="shared" si="152"/>
        <v>3244</v>
      </c>
      <c r="W86" s="259">
        <f t="shared" si="152"/>
        <v>3244</v>
      </c>
      <c r="X86" s="259">
        <f t="shared" si="152"/>
        <v>3244</v>
      </c>
      <c r="Y86" s="259">
        <f t="shared" si="152"/>
        <v>3244</v>
      </c>
      <c r="Z86" s="259" t="str">
        <f t="shared" si="152"/>
        <v>Número</v>
      </c>
      <c r="AA86" s="115" t="str">
        <f>+'PLAN INDICATIVO ORIGINAL '!C116</f>
        <v>P131</v>
      </c>
      <c r="AB86" s="254"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9" t="str">
        <f>+'PLAN INDICATIVO ORIGINAL '!F116</f>
        <v xml:space="preserve">SUBDIRECCIÓN DE SEGURIDAD Y VIGILANCIA </v>
      </c>
      <c r="AD86" s="59" t="str">
        <f>+'PLAN INDICATIVO ORIGINAL '!F115</f>
        <v xml:space="preserve">SUBDIRECCIÓN DE SEGURIDAD Y VIGILANCIA </v>
      </c>
      <c r="AE86" s="59" t="s">
        <v>786</v>
      </c>
      <c r="AF86" s="260">
        <f>VLOOKUP(AA86,'PLAN INDICATIVO ORIGINAL '!$C$13:$M$343,6,0)</f>
        <v>2</v>
      </c>
      <c r="AG86" s="261">
        <f>VLOOKUP(AA86,'PLAN INDICATIVO ORIGINAL '!$C$13:$M$343,7,0)</f>
        <v>2</v>
      </c>
      <c r="AH86" s="261">
        <f>VLOOKUP(AA86,'PLAN INDICATIVO ORIGINAL '!$C$13:$M$343,8,0)</f>
        <v>1</v>
      </c>
      <c r="AI86" s="261">
        <f>VLOOKUP(AA86,'PLAN INDICATIVO ORIGINAL '!$C$13:$M$343,9,0)</f>
        <v>0</v>
      </c>
      <c r="AJ86" s="261">
        <f>VLOOKUP(AA86,'PLAN INDICATIVO ORIGINAL '!$C$13:$M$343,10,0)</f>
        <v>5</v>
      </c>
      <c r="AK86" s="261" t="str">
        <f>VLOOKUP(AA86,'PLAN INDICATIVO ORIGINAL '!$C$13:$M$343,11,0)</f>
        <v>Número</v>
      </c>
      <c r="AL86" s="262" t="e">
        <f>VLOOKUP(AA86,'PLAN INDICATIVO ORIGINAL '!$C$13:$M$343,12,0)</f>
        <v>#REF!</v>
      </c>
      <c r="AM86" s="263">
        <f t="shared" ref="AM86:AR86" si="153">+AF86</f>
        <v>2</v>
      </c>
      <c r="AN86" s="263">
        <f t="shared" si="153"/>
        <v>2</v>
      </c>
      <c r="AO86" s="263">
        <f t="shared" si="153"/>
        <v>1</v>
      </c>
      <c r="AP86" s="263">
        <f t="shared" si="153"/>
        <v>0</v>
      </c>
      <c r="AQ86" s="263">
        <f t="shared" si="153"/>
        <v>5</v>
      </c>
      <c r="AR86" s="263" t="str">
        <f t="shared" si="153"/>
        <v>Número</v>
      </c>
      <c r="AS86" s="264" t="s">
        <v>765</v>
      </c>
      <c r="AV86" s="214" t="s">
        <v>283</v>
      </c>
      <c r="AW86" s="214" t="s">
        <v>237</v>
      </c>
      <c r="AX86" s="214" t="s">
        <v>786</v>
      </c>
      <c r="BI86" s="254">
        <v>131</v>
      </c>
      <c r="BJ86" s="59" t="s">
        <v>275</v>
      </c>
    </row>
    <row r="87" spans="1:62" ht="56.25" customHeight="1" x14ac:dyDescent="0.25">
      <c r="A87" s="254">
        <v>132</v>
      </c>
      <c r="B87" s="254" t="str">
        <f t="shared" si="149"/>
        <v>P132</v>
      </c>
      <c r="C87" s="289" t="s">
        <v>59</v>
      </c>
      <c r="D87" s="283" t="s">
        <v>224</v>
      </c>
      <c r="E87" s="284" t="str">
        <f>+'PLAN INDICATIVO ORIGINAL '!$D$90</f>
        <v xml:space="preserve">SEGURIDAD PENITENCIARIA Y CARCELARIA </v>
      </c>
      <c r="F87" s="256" t="str">
        <f>+'PLAN INDICATIVO ORIGINAL '!$D$91</f>
        <v>SEGURIDAD Y CUSTODIA</v>
      </c>
      <c r="G87" s="256" t="s">
        <v>231</v>
      </c>
      <c r="H87" s="257" t="s">
        <v>232</v>
      </c>
      <c r="I87" s="257" t="s">
        <v>788</v>
      </c>
      <c r="J87" s="265" t="str">
        <f>+'PLAN INDICATIVO ORIGINAL '!$D$111</f>
        <v>CUERPO DE CUSTODIA</v>
      </c>
      <c r="K87" s="142" t="s">
        <v>763</v>
      </c>
      <c r="L87" s="142" t="s">
        <v>273</v>
      </c>
      <c r="M87" s="258" t="str">
        <f>+'PLAN INDICATIVO ORIGINAL '!$E$111</f>
        <v>Número de personal del Cuerpo de Custdia y Vigilancia que apoyan los pocesos administrativos en cumplimiento a la misión institucional en los ERON</v>
      </c>
      <c r="N87" s="259">
        <f>VLOOKUP(L87,'PLAN INDICATIVO ORIGINAL '!$C$13:$M$343,6,0)</f>
        <v>3244</v>
      </c>
      <c r="O87" s="259">
        <f>VLOOKUP(L87,'PLAN INDICATIVO ORIGINAL '!$C$13:$M$343,7,0)</f>
        <v>3244</v>
      </c>
      <c r="P87" s="259">
        <f>VLOOKUP(L87,'PLAN INDICATIVO ORIGINAL '!$C$13:$M$343,8,0)</f>
        <v>3244</v>
      </c>
      <c r="Q87" s="259">
        <f>VLOOKUP(L87,'PLAN INDICATIVO ORIGINAL '!$C$13:$M$343,9,0)</f>
        <v>3244</v>
      </c>
      <c r="R87" s="259">
        <f>VLOOKUP(L87,'PLAN INDICATIVO ORIGINAL '!$C$13:$M$343,10,0)</f>
        <v>3244</v>
      </c>
      <c r="S87" s="259" t="str">
        <f>VLOOKUP(L87,'PLAN INDICATIVO ORIGINAL '!$C$13:$M$343,11,0)</f>
        <v>Número</v>
      </c>
      <c r="T87" s="259" t="e">
        <f>VLOOKUP(L87,'PLAN INDICATIVO ORIGINAL '!$C$13:$M$343,12,0)</f>
        <v>#REF!</v>
      </c>
      <c r="U87" s="259">
        <f t="shared" ref="U87:Z87" si="154">+N87</f>
        <v>3244</v>
      </c>
      <c r="V87" s="259">
        <f t="shared" si="154"/>
        <v>3244</v>
      </c>
      <c r="W87" s="259">
        <f t="shared" si="154"/>
        <v>3244</v>
      </c>
      <c r="X87" s="259">
        <f t="shared" si="154"/>
        <v>3244</v>
      </c>
      <c r="Y87" s="259">
        <f t="shared" si="154"/>
        <v>3244</v>
      </c>
      <c r="Z87" s="259" t="str">
        <f t="shared" si="154"/>
        <v>Número</v>
      </c>
      <c r="AA87" s="115" t="str">
        <f>+'PLAN INDICATIVO ORIGINAL '!C117</f>
        <v>P132</v>
      </c>
      <c r="AB87" s="254" t="str">
        <f>+'PLAN INDICATIVO ORIGINAL '!D117</f>
        <v xml:space="preserve">Plan piloto jornada laboral cuerpo de custodia diseñado e implementado </v>
      </c>
      <c r="AC87" s="59" t="str">
        <f>VLOOKUP(AB87,'PLAN INDICATIVO ORIGINAL '!$D$12:$F$313,3,0)</f>
        <v xml:space="preserve">SUBDIRECCIÓN DE SEGURIDAD Y VIGILANCIA </v>
      </c>
      <c r="AD87" s="59" t="str">
        <f>VLOOKUP(AB87,'PLAN INDICATIVO ORIGINAL '!$D$12:$F$313,3,0)</f>
        <v xml:space="preserve">SUBDIRECCIÓN DE SEGURIDAD Y VIGILANCIA </v>
      </c>
      <c r="AE87" s="59" t="s">
        <v>786</v>
      </c>
      <c r="AF87" s="260">
        <f>VLOOKUP(AA87,'PLAN INDICATIVO ORIGINAL '!$C$13:$M$343,6,0)</f>
        <v>1</v>
      </c>
      <c r="AG87" s="261">
        <f>VLOOKUP(AA87,'PLAN INDICATIVO ORIGINAL '!$C$13:$M$343,7,0)</f>
        <v>0</v>
      </c>
      <c r="AH87" s="261">
        <f>VLOOKUP(AA87,'PLAN INDICATIVO ORIGINAL '!$C$13:$M$343,8,0)</f>
        <v>0</v>
      </c>
      <c r="AI87" s="261">
        <f>VLOOKUP(AA87,'PLAN INDICATIVO ORIGINAL '!$C$13:$M$343,9,0)</f>
        <v>0</v>
      </c>
      <c r="AJ87" s="261">
        <f>VLOOKUP(AA87,'PLAN INDICATIVO ORIGINAL '!$C$13:$M$343,10,0)</f>
        <v>1</v>
      </c>
      <c r="AK87" s="261" t="str">
        <f>VLOOKUP(AA87,'PLAN INDICATIVO ORIGINAL '!$C$13:$M$343,11,0)</f>
        <v>Número</v>
      </c>
      <c r="AL87" s="262" t="e">
        <f>VLOOKUP(AA87,'PLAN INDICATIVO ORIGINAL '!$C$13:$M$343,12,0)</f>
        <v>#REF!</v>
      </c>
      <c r="AM87" s="263">
        <f t="shared" ref="AM87:AR87" si="155">+AF87</f>
        <v>1</v>
      </c>
      <c r="AN87" s="263">
        <f t="shared" si="155"/>
        <v>0</v>
      </c>
      <c r="AO87" s="263">
        <f t="shared" si="155"/>
        <v>0</v>
      </c>
      <c r="AP87" s="263">
        <f t="shared" si="155"/>
        <v>0</v>
      </c>
      <c r="AQ87" s="263">
        <f t="shared" si="155"/>
        <v>1</v>
      </c>
      <c r="AR87" s="263" t="str">
        <f t="shared" si="155"/>
        <v>Número</v>
      </c>
      <c r="AS87" s="264" t="s">
        <v>765</v>
      </c>
      <c r="AV87" s="214" t="s">
        <v>285</v>
      </c>
      <c r="AW87" s="214" t="s">
        <v>237</v>
      </c>
      <c r="AX87" s="214" t="s">
        <v>786</v>
      </c>
      <c r="BI87" s="254">
        <v>132</v>
      </c>
      <c r="BJ87" s="59" t="s">
        <v>275</v>
      </c>
    </row>
    <row r="88" spans="1:62" ht="56.25" customHeight="1" x14ac:dyDescent="0.25">
      <c r="A88" s="254">
        <v>133</v>
      </c>
      <c r="B88" s="254" t="str">
        <f t="shared" si="149"/>
        <v>P133</v>
      </c>
      <c r="C88" s="289" t="s">
        <v>62</v>
      </c>
      <c r="D88" s="283" t="s">
        <v>224</v>
      </c>
      <c r="E88" s="284" t="str">
        <f>+'PLAN INDICATIVO ORIGINAL '!$D$90</f>
        <v xml:space="preserve">SEGURIDAD PENITENCIARIA Y CARCELARIA </v>
      </c>
      <c r="F88" s="256" t="str">
        <f>+'PLAN INDICATIVO ORIGINAL '!$D$91</f>
        <v>SEGURIDAD Y CUSTODIA</v>
      </c>
      <c r="G88" s="256" t="s">
        <v>231</v>
      </c>
      <c r="H88" s="257" t="s">
        <v>232</v>
      </c>
      <c r="I88" s="257" t="s">
        <v>788</v>
      </c>
      <c r="J88" s="265" t="str">
        <f>+'PLAN INDICATIVO ORIGINAL '!$D$111</f>
        <v>CUERPO DE CUSTODIA</v>
      </c>
      <c r="K88" s="142" t="s">
        <v>763</v>
      </c>
      <c r="L88" s="142" t="s">
        <v>273</v>
      </c>
      <c r="M88" s="290" t="str">
        <f>+'PLAN INDICATIVO ORIGINAL '!$E$111</f>
        <v>Número de personal del Cuerpo de Custdia y Vigilancia que apoyan los pocesos administrativos en cumplimiento a la misión institucional en los ERON</v>
      </c>
      <c r="N88" s="259">
        <f>VLOOKUP(L88,'PLAN INDICATIVO ORIGINAL '!$C$13:$M$343,6,0)</f>
        <v>3244</v>
      </c>
      <c r="O88" s="259">
        <f>VLOOKUP(L88,'PLAN INDICATIVO ORIGINAL '!$C$13:$M$343,7,0)</f>
        <v>3244</v>
      </c>
      <c r="P88" s="259">
        <f>VLOOKUP(L88,'PLAN INDICATIVO ORIGINAL '!$C$13:$M$343,8,0)</f>
        <v>3244</v>
      </c>
      <c r="Q88" s="259">
        <f>VLOOKUP(L88,'PLAN INDICATIVO ORIGINAL '!$C$13:$M$343,9,0)</f>
        <v>3244</v>
      </c>
      <c r="R88" s="259">
        <f>VLOOKUP(L88,'PLAN INDICATIVO ORIGINAL '!$C$13:$M$343,10,0)</f>
        <v>3244</v>
      </c>
      <c r="S88" s="259" t="str">
        <f>VLOOKUP(L88,'PLAN INDICATIVO ORIGINAL '!$C$13:$M$343,11,0)</f>
        <v>Número</v>
      </c>
      <c r="T88" s="259" t="e">
        <f>VLOOKUP(L88,'PLAN INDICATIVO ORIGINAL '!$C$13:$M$343,12,0)</f>
        <v>#REF!</v>
      </c>
      <c r="U88" s="259">
        <f t="shared" ref="U88:Z88" si="156">+N88</f>
        <v>3244</v>
      </c>
      <c r="V88" s="259">
        <f t="shared" si="156"/>
        <v>3244</v>
      </c>
      <c r="W88" s="259">
        <f t="shared" si="156"/>
        <v>3244</v>
      </c>
      <c r="X88" s="259">
        <f t="shared" si="156"/>
        <v>3244</v>
      </c>
      <c r="Y88" s="259">
        <f t="shared" si="156"/>
        <v>3244</v>
      </c>
      <c r="Z88" s="259" t="str">
        <f t="shared" si="156"/>
        <v>Número</v>
      </c>
      <c r="AA88" s="115" t="str">
        <f>+'PLAN INDICATIVO ORIGINAL '!C118</f>
        <v>P133</v>
      </c>
      <c r="AB88" s="291" t="str">
        <f>+'PLAN INDICATIVO ORIGINAL '!D118</f>
        <v>Requerimiento de  selección de dragoneantes, suboficiales y oficiales del cuerpo de custodia tramitado</v>
      </c>
      <c r="AC88" s="292" t="str">
        <f>VLOOKUP(AB88,'PLAN INDICATIVO ORIGINAL '!$D$12:$F$313,3,0)</f>
        <v xml:space="preserve">SUBDIRECCIÓN DE SEGURIDAD Y VIGILANCIA </v>
      </c>
      <c r="AD88" s="292" t="str">
        <f>VLOOKUP(AB88,'PLAN INDICATIVO ORIGINAL '!$D$12:$F$313,3,0)</f>
        <v xml:space="preserve">SUBDIRECCIÓN DE SEGURIDAD Y VIGILANCIA </v>
      </c>
      <c r="AE88" s="59" t="s">
        <v>786</v>
      </c>
      <c r="AF88" s="260">
        <f>VLOOKUP(AA88,'PLAN INDICATIVO ORIGINAL '!$C$13:$M$343,6,0)</f>
        <v>1</v>
      </c>
      <c r="AG88" s="261">
        <f>VLOOKUP(AA88,'PLAN INDICATIVO ORIGINAL '!$C$13:$M$343,7,0)</f>
        <v>1</v>
      </c>
      <c r="AH88" s="261">
        <f>VLOOKUP(AA88,'PLAN INDICATIVO ORIGINAL '!$C$13:$M$343,8,0)</f>
        <v>1</v>
      </c>
      <c r="AI88" s="261">
        <f>VLOOKUP(AA88,'PLAN INDICATIVO ORIGINAL '!$C$13:$M$343,9,0)</f>
        <v>1</v>
      </c>
      <c r="AJ88" s="261">
        <f>VLOOKUP(AA88,'PLAN INDICATIVO ORIGINAL '!$C$13:$M$343,10,0)</f>
        <v>4</v>
      </c>
      <c r="AK88" s="261" t="str">
        <f>VLOOKUP(AA88,'PLAN INDICATIVO ORIGINAL '!$C$13:$M$343,11,0)</f>
        <v>Número</v>
      </c>
      <c r="AL88" s="262" t="e">
        <f>VLOOKUP(AA88,'PLAN INDICATIVO ORIGINAL '!$C$13:$M$343,12,0)</f>
        <v>#REF!</v>
      </c>
      <c r="AM88" s="263">
        <f t="shared" ref="AM88:AR88" si="157">+AF88</f>
        <v>1</v>
      </c>
      <c r="AN88" s="263">
        <f t="shared" si="157"/>
        <v>1</v>
      </c>
      <c r="AO88" s="263">
        <f t="shared" si="157"/>
        <v>1</v>
      </c>
      <c r="AP88" s="263">
        <f t="shared" si="157"/>
        <v>1</v>
      </c>
      <c r="AQ88" s="263">
        <f t="shared" si="157"/>
        <v>4</v>
      </c>
      <c r="AR88" s="263" t="str">
        <f t="shared" si="157"/>
        <v>Número</v>
      </c>
      <c r="AS88" s="264" t="s">
        <v>765</v>
      </c>
      <c r="AV88" s="214" t="s">
        <v>287</v>
      </c>
      <c r="AW88" s="214" t="s">
        <v>237</v>
      </c>
      <c r="AX88" s="214" t="s">
        <v>786</v>
      </c>
      <c r="BI88" s="254">
        <v>133</v>
      </c>
      <c r="BJ88" s="59" t="s">
        <v>237</v>
      </c>
    </row>
    <row r="89" spans="1:62" ht="53.25" customHeight="1" x14ac:dyDescent="0.25">
      <c r="A89" s="254">
        <v>134</v>
      </c>
      <c r="B89" s="254" t="str">
        <f t="shared" si="149"/>
        <v>P134</v>
      </c>
      <c r="C89" s="127" t="s">
        <v>65</v>
      </c>
      <c r="D89" s="283" t="s">
        <v>224</v>
      </c>
      <c r="E89" s="284" t="str">
        <f>+'PLAN INDICATIVO ORIGINAL '!$D$90</f>
        <v xml:space="preserve">SEGURIDAD PENITENCIARIA Y CARCELARIA </v>
      </c>
      <c r="F89" s="256" t="str">
        <f>+'PLAN INDICATIVO ORIGINAL '!$D$91</f>
        <v>SEGURIDAD Y CUSTODIA</v>
      </c>
      <c r="G89" s="256" t="s">
        <v>231</v>
      </c>
      <c r="H89" s="257" t="s">
        <v>232</v>
      </c>
      <c r="I89" s="257" t="s">
        <v>788</v>
      </c>
      <c r="J89" s="265" t="str">
        <f>+'PLAN INDICATIVO ORIGINAL '!$D$111</f>
        <v>CUERPO DE CUSTODIA</v>
      </c>
      <c r="K89" s="142" t="s">
        <v>763</v>
      </c>
      <c r="L89" s="142" t="s">
        <v>273</v>
      </c>
      <c r="M89" s="258" t="str">
        <f>+'PLAN INDICATIVO ORIGINAL '!$E$111</f>
        <v>Número de personal del Cuerpo de Custdia y Vigilancia que apoyan los pocesos administrativos en cumplimiento a la misión institucional en los ERON</v>
      </c>
      <c r="N89" s="259">
        <f>VLOOKUP(L89,'PLAN INDICATIVO ORIGINAL '!$C$13:$M$343,6,0)</f>
        <v>3244</v>
      </c>
      <c r="O89" s="259">
        <f>VLOOKUP(L89,'PLAN INDICATIVO ORIGINAL '!$C$13:$M$343,7,0)</f>
        <v>3244</v>
      </c>
      <c r="P89" s="259">
        <f>VLOOKUP(L89,'PLAN INDICATIVO ORIGINAL '!$C$13:$M$343,8,0)</f>
        <v>3244</v>
      </c>
      <c r="Q89" s="259">
        <f>VLOOKUP(L89,'PLAN INDICATIVO ORIGINAL '!$C$13:$M$343,9,0)</f>
        <v>3244</v>
      </c>
      <c r="R89" s="259">
        <f>VLOOKUP(L89,'PLAN INDICATIVO ORIGINAL '!$C$13:$M$343,10,0)</f>
        <v>3244</v>
      </c>
      <c r="S89" s="259" t="str">
        <f>VLOOKUP(L89,'PLAN INDICATIVO ORIGINAL '!$C$13:$M$343,11,0)</f>
        <v>Número</v>
      </c>
      <c r="T89" s="259" t="e">
        <f>VLOOKUP(L89,'PLAN INDICATIVO ORIGINAL '!$C$13:$M$343,12,0)</f>
        <v>#REF!</v>
      </c>
      <c r="U89" s="259">
        <f t="shared" ref="U89:Z89" si="158">+N89</f>
        <v>3244</v>
      </c>
      <c r="V89" s="259">
        <f t="shared" si="158"/>
        <v>3244</v>
      </c>
      <c r="W89" s="259">
        <f t="shared" si="158"/>
        <v>3244</v>
      </c>
      <c r="X89" s="259">
        <f t="shared" si="158"/>
        <v>3244</v>
      </c>
      <c r="Y89" s="259">
        <f t="shared" si="158"/>
        <v>3244</v>
      </c>
      <c r="Z89" s="259" t="str">
        <f t="shared" si="158"/>
        <v>Número</v>
      </c>
      <c r="AA89" s="115" t="str">
        <f>+'PLAN INDICATIVO ORIGINAL '!C119</f>
        <v>P134</v>
      </c>
      <c r="AB89" s="254" t="str">
        <f>+'PLAN INDICATIVO ORIGINAL '!D119</f>
        <v xml:space="preserve">Número de ERON con el personal del CCV proporcional a la cantidad de internos </v>
      </c>
      <c r="AC89" s="59" t="str">
        <f>VLOOKUP(AB89,'PLAN INDICATIVO ORIGINAL '!$D$12:$F$313,3,0)</f>
        <v xml:space="preserve">SUBDIRECCIÓN DE SEGURIDAD Y VIGILANCIA </v>
      </c>
      <c r="AD89" s="59" t="str">
        <f>VLOOKUP(AB89,'PLAN INDICATIVO ORIGINAL '!$D$12:$F$313,3,0)</f>
        <v xml:space="preserve">SUBDIRECCIÓN DE SEGURIDAD Y VIGILANCIA </v>
      </c>
      <c r="AE89" s="59" t="s">
        <v>786</v>
      </c>
      <c r="AF89" s="260">
        <f>VLOOKUP(AA89,'PLAN INDICATIVO ORIGINAL '!$C$13:$M$343,6,0)</f>
        <v>4</v>
      </c>
      <c r="AG89" s="261">
        <f>VLOOKUP(AA89,'PLAN INDICATIVO ORIGINAL '!$C$13:$M$343,7,0)</f>
        <v>5</v>
      </c>
      <c r="AH89" s="261">
        <f>VLOOKUP(AA89,'PLAN INDICATIVO ORIGINAL '!$C$13:$M$343,8,0)</f>
        <v>7</v>
      </c>
      <c r="AI89" s="261">
        <f>VLOOKUP(AA89,'PLAN INDICATIVO ORIGINAL '!$C$13:$M$343,9,0)</f>
        <v>10</v>
      </c>
      <c r="AJ89" s="261">
        <f>VLOOKUP(AA89,'PLAN INDICATIVO ORIGINAL '!$C$13:$M$343,10,0)</f>
        <v>10</v>
      </c>
      <c r="AK89" s="261" t="str">
        <f>VLOOKUP(AA89,'PLAN INDICATIVO ORIGINAL '!$C$13:$M$343,11,0)</f>
        <v>Número</v>
      </c>
      <c r="AL89" s="262" t="e">
        <f>VLOOKUP(AA89,'PLAN INDICATIVO ORIGINAL '!$C$13:$M$343,12,0)</f>
        <v>#REF!</v>
      </c>
      <c r="AM89" s="263">
        <f t="shared" ref="AM89:AR89" si="159">+AF89</f>
        <v>4</v>
      </c>
      <c r="AN89" s="263">
        <f t="shared" si="159"/>
        <v>5</v>
      </c>
      <c r="AO89" s="263">
        <f t="shared" si="159"/>
        <v>7</v>
      </c>
      <c r="AP89" s="263">
        <f t="shared" si="159"/>
        <v>10</v>
      </c>
      <c r="AQ89" s="263">
        <f t="shared" si="159"/>
        <v>10</v>
      </c>
      <c r="AR89" s="263" t="str">
        <f t="shared" si="159"/>
        <v>Número</v>
      </c>
      <c r="AS89" s="264" t="s">
        <v>765</v>
      </c>
      <c r="AV89" s="214" t="s">
        <v>289</v>
      </c>
      <c r="AW89" s="214" t="s">
        <v>237</v>
      </c>
      <c r="AX89" s="214" t="s">
        <v>786</v>
      </c>
      <c r="BI89" s="254">
        <v>134</v>
      </c>
      <c r="BJ89" s="59" t="s">
        <v>275</v>
      </c>
    </row>
    <row r="90" spans="1:62" ht="53.25" customHeight="1" x14ac:dyDescent="0.25">
      <c r="A90" s="254">
        <v>253</v>
      </c>
      <c r="B90" s="254" t="str">
        <f t="shared" si="149"/>
        <v>P253</v>
      </c>
      <c r="C90" s="127" t="s">
        <v>65</v>
      </c>
      <c r="D90" s="283" t="s">
        <v>224</v>
      </c>
      <c r="E90" s="284" t="str">
        <f>+'PLAN INDICATIVO ORIGINAL '!$D$90</f>
        <v xml:space="preserve">SEGURIDAD PENITENCIARIA Y CARCELARIA </v>
      </c>
      <c r="F90" s="256" t="str">
        <f>+'PLAN INDICATIVO ORIGINAL '!$D$91</f>
        <v>SEGURIDAD Y CUSTODIA</v>
      </c>
      <c r="G90" s="256" t="s">
        <v>231</v>
      </c>
      <c r="H90" s="257" t="s">
        <v>232</v>
      </c>
      <c r="I90" s="257" t="s">
        <v>788</v>
      </c>
      <c r="J90" s="265" t="str">
        <f>+'PLAN INDICATIVO ORIGINAL '!$D$111</f>
        <v>CUERPO DE CUSTODIA</v>
      </c>
      <c r="K90" s="142" t="s">
        <v>763</v>
      </c>
      <c r="L90" s="142" t="str">
        <f>+'PLAN INDICATIVO ORIGINAL '!C123</f>
        <v>I15</v>
      </c>
      <c r="M90" s="280" t="str">
        <f>+'PLAN INDICATIVO ORIGINAL '!$E$123</f>
        <v>Número de programas técnico laborales con renovación de registro ante la secretaria de educación correspondiente</v>
      </c>
      <c r="N90" s="259">
        <f>VLOOKUP(L90,'PLAN INDICATIVO ORIGINAL '!$C$13:$M$343,6,0)</f>
        <v>0</v>
      </c>
      <c r="O90" s="259">
        <f>VLOOKUP(L90,'PLAN INDICATIVO ORIGINAL '!$C$13:$M$343,7,0)</f>
        <v>2</v>
      </c>
      <c r="P90" s="259">
        <f>VLOOKUP(L90,'PLAN INDICATIVO ORIGINAL '!$C$13:$M$343,8,0)</f>
        <v>0</v>
      </c>
      <c r="Q90" s="259">
        <f>VLOOKUP(L90,'PLAN INDICATIVO ORIGINAL '!$C$13:$M$343,9,0)</f>
        <v>0</v>
      </c>
      <c r="R90" s="259">
        <f>VLOOKUP(L90,'PLAN INDICATIVO ORIGINAL '!$C$13:$M$343,10,0)</f>
        <v>2</v>
      </c>
      <c r="S90" s="259" t="str">
        <f>VLOOKUP(L90,'PLAN INDICATIVO ORIGINAL '!$C$13:$M$343,11,0)</f>
        <v>Número</v>
      </c>
      <c r="T90" s="259" t="e">
        <f>VLOOKUP(L90,'PLAN INDICATIVO ORIGINAL '!$C$13:$M$343,12,0)</f>
        <v>#REF!</v>
      </c>
      <c r="U90" s="259">
        <f t="shared" ref="U90:Z90" si="160">+N90</f>
        <v>0</v>
      </c>
      <c r="V90" s="259">
        <f t="shared" si="160"/>
        <v>2</v>
      </c>
      <c r="W90" s="259">
        <f t="shared" si="160"/>
        <v>0</v>
      </c>
      <c r="X90" s="259">
        <f t="shared" si="160"/>
        <v>0</v>
      </c>
      <c r="Y90" s="259">
        <f t="shared" si="160"/>
        <v>2</v>
      </c>
      <c r="Z90" s="259" t="str">
        <f t="shared" si="160"/>
        <v>Número</v>
      </c>
      <c r="AA90" s="254" t="str">
        <f>+'PLAN INDICATIVO ORIGINAL '!C126</f>
        <v>P253</v>
      </c>
      <c r="AB90" s="254" t="str">
        <f>+'PLAN INDICATIVO ORIGINAL '!D126</f>
        <v>Plan Institucional de Capacitación elaborado, aprobado, ejecutado y evaluado</v>
      </c>
      <c r="AC90" s="59" t="str">
        <f>VLOOKUP(AB90,'PLAN INDICATIVO ORIGINAL '!$D$12:$F$313,3,0)</f>
        <v xml:space="preserve">DIRECCIÓN ESCUELA DE FORMACIÓN  </v>
      </c>
      <c r="AD90" s="59" t="str">
        <f>VLOOKUP(AB90,'PLAN INDICATIVO ORIGINAL '!$D$12:$F$313,3,0)</f>
        <v xml:space="preserve">DIRECCIÓN ESCUELA DE FORMACIÓN  </v>
      </c>
      <c r="AE90" s="59" t="s">
        <v>789</v>
      </c>
      <c r="AF90" s="260">
        <f>VLOOKUP(AA90,'PLAN INDICATIVO ORIGINAL '!$C$13:$M$343,6,0)</f>
        <v>1</v>
      </c>
      <c r="AG90" s="261">
        <f>VLOOKUP(AA90,'PLAN INDICATIVO ORIGINAL '!$C$13:$M$343,7,0)</f>
        <v>1</v>
      </c>
      <c r="AH90" s="261">
        <f>VLOOKUP(AA90,'PLAN INDICATIVO ORIGINAL '!$C$13:$M$343,8,0)</f>
        <v>1</v>
      </c>
      <c r="AI90" s="261">
        <f>VLOOKUP(AA90,'PLAN INDICATIVO ORIGINAL '!$C$13:$M$343,9,0)</f>
        <v>1</v>
      </c>
      <c r="AJ90" s="261">
        <f>VLOOKUP(AA90,'PLAN INDICATIVO ORIGINAL '!$C$13:$M$343,10,0)</f>
        <v>1</v>
      </c>
      <c r="AK90" s="261" t="str">
        <f>VLOOKUP(AA90,'PLAN INDICATIVO ORIGINAL '!$C$13:$M$343,11,0)</f>
        <v>Número</v>
      </c>
      <c r="AL90" s="262" t="e">
        <f>VLOOKUP(AA90,'PLAN INDICATIVO ORIGINAL '!$C$13:$M$343,12,0)</f>
        <v>#REF!</v>
      </c>
      <c r="AM90" s="263">
        <f t="shared" ref="AM90:AR90" si="161">+AF90</f>
        <v>1</v>
      </c>
      <c r="AN90" s="263">
        <f t="shared" si="161"/>
        <v>1</v>
      </c>
      <c r="AO90" s="263">
        <f t="shared" si="161"/>
        <v>1</v>
      </c>
      <c r="AP90" s="263">
        <f t="shared" si="161"/>
        <v>1</v>
      </c>
      <c r="AQ90" s="263">
        <f t="shared" si="161"/>
        <v>1</v>
      </c>
      <c r="AR90" s="263" t="str">
        <f t="shared" si="161"/>
        <v>Número</v>
      </c>
      <c r="AS90" s="264" t="s">
        <v>765</v>
      </c>
      <c r="AV90" s="214" t="s">
        <v>310</v>
      </c>
      <c r="AW90" s="214" t="s">
        <v>301</v>
      </c>
      <c r="AX90" s="214" t="s">
        <v>789</v>
      </c>
      <c r="BI90" s="254">
        <v>253</v>
      </c>
      <c r="BJ90" s="59" t="s">
        <v>301</v>
      </c>
    </row>
    <row r="91" spans="1:62" ht="49.5" customHeight="1" x14ac:dyDescent="0.25">
      <c r="A91" s="254">
        <v>190</v>
      </c>
      <c r="B91" s="254" t="str">
        <f t="shared" si="149"/>
        <v>P190</v>
      </c>
      <c r="C91" s="121" t="s">
        <v>72</v>
      </c>
      <c r="D91" s="293" t="s">
        <v>292</v>
      </c>
      <c r="E91" s="284" t="str">
        <f>+'PLAN INDICATIVO ORIGINAL '!$D$120</f>
        <v>TALENTO HUMANO Y FORMACIÓN PENITENCIARIA</v>
      </c>
      <c r="F91" s="256" t="str">
        <f>+'PLAN INDICATIVO ORIGINAL '!$D$121</f>
        <v>GESTIÓN Y FORMACIÓN DEL TALENTO HUMANO</v>
      </c>
      <c r="G91" s="256" t="s">
        <v>299</v>
      </c>
      <c r="H91" s="257" t="str">
        <f>+'PLAN INDICATIVO ORIGINAL '!$D$122</f>
        <v>Gestionar los programas académicos de acuerdo con los lineamientos establecidos en la legislación vigente con el fin de producir una oferta educativa pertinente y de calidad.</v>
      </c>
      <c r="I91" s="257" t="s">
        <v>790</v>
      </c>
      <c r="J91" s="265" t="str">
        <f>+'PLAN INDICATIVO ORIGINAL '!$D$123</f>
        <v>FORMACIÓN Y CAPACITACIÓN PENITENCIARIA</v>
      </c>
      <c r="K91" s="265" t="s">
        <v>791</v>
      </c>
      <c r="L91" s="142" t="str">
        <f>+'PLAN INDICATIVO ORIGINAL '!C123</f>
        <v>I15</v>
      </c>
      <c r="M91" s="280" t="str">
        <f>+'PLAN INDICATIVO ORIGINAL '!$E$123</f>
        <v>Número de programas técnico laborales con renovación de registro ante la secretaria de educación correspondiente</v>
      </c>
      <c r="N91" s="259">
        <f>VLOOKUP(L91,'PLAN INDICATIVO ORIGINAL '!$C$13:$M$343,6,0)</f>
        <v>0</v>
      </c>
      <c r="O91" s="259">
        <f>VLOOKUP(L91,'PLAN INDICATIVO ORIGINAL '!$C$13:$M$343,7,0)</f>
        <v>2</v>
      </c>
      <c r="P91" s="259">
        <f>VLOOKUP(L91,'PLAN INDICATIVO ORIGINAL '!$C$13:$M$343,8,0)</f>
        <v>0</v>
      </c>
      <c r="Q91" s="259">
        <f>VLOOKUP(L91,'PLAN INDICATIVO ORIGINAL '!$C$13:$M$343,9,0)</f>
        <v>0</v>
      </c>
      <c r="R91" s="259">
        <f>VLOOKUP(L91,'PLAN INDICATIVO ORIGINAL '!$C$13:$M$343,10,0)</f>
        <v>2</v>
      </c>
      <c r="S91" s="259" t="str">
        <f>VLOOKUP(L91,'PLAN INDICATIVO ORIGINAL '!$C$13:$M$343,11,0)</f>
        <v>Número</v>
      </c>
      <c r="T91" s="259" t="e">
        <f>VLOOKUP(L91,'PLAN INDICATIVO ORIGINAL '!$C$13:$M$343,12,0)</f>
        <v>#REF!</v>
      </c>
      <c r="U91" s="259">
        <f t="shared" ref="U91:Z91" si="162">+N91</f>
        <v>0</v>
      </c>
      <c r="V91" s="259">
        <f t="shared" si="162"/>
        <v>2</v>
      </c>
      <c r="W91" s="259">
        <f t="shared" si="162"/>
        <v>0</v>
      </c>
      <c r="X91" s="259">
        <f t="shared" si="162"/>
        <v>0</v>
      </c>
      <c r="Y91" s="259">
        <f t="shared" si="162"/>
        <v>2</v>
      </c>
      <c r="Z91" s="259" t="str">
        <f t="shared" si="162"/>
        <v>Número</v>
      </c>
      <c r="AA91" s="254" t="str">
        <f>+'PLAN INDICATIVO ORIGINAL '!C127</f>
        <v>P190</v>
      </c>
      <c r="AB91" s="254" t="str">
        <f>+'PLAN INDICATIVO ORIGINAL '!D127</f>
        <v xml:space="preserve">Programas Técnico Laborales con renovación de registro ante la secretaria de educación correspondiente </v>
      </c>
      <c r="AC91" s="59" t="str">
        <f>VLOOKUP(AB91,'PLAN INDICATIVO ORIGINAL '!$D$12:$F$313,3,0)</f>
        <v xml:space="preserve">DIRECCIÓN ESCUELA DE FORMACIÓN  </v>
      </c>
      <c r="AD91" s="59" t="str">
        <f>VLOOKUP(AB91,'PLAN INDICATIVO ORIGINAL '!$D$12:$F$313,3,0)</f>
        <v xml:space="preserve">DIRECCIÓN ESCUELA DE FORMACIÓN  </v>
      </c>
      <c r="AE91" s="59" t="s">
        <v>789</v>
      </c>
      <c r="AF91" s="260">
        <f>VLOOKUP(AA91,'PLAN INDICATIVO ORIGINAL '!$C$13:$M$343,6,0)</f>
        <v>0</v>
      </c>
      <c r="AG91" s="261">
        <f>VLOOKUP(AA91,'PLAN INDICATIVO ORIGINAL '!$C$13:$M$343,7,0)</f>
        <v>2</v>
      </c>
      <c r="AH91" s="261">
        <f>VLOOKUP(AA91,'PLAN INDICATIVO ORIGINAL '!$C$13:$M$343,8,0)</f>
        <v>0</v>
      </c>
      <c r="AI91" s="261">
        <f>VLOOKUP(AA91,'PLAN INDICATIVO ORIGINAL '!$C$13:$M$343,9,0)</f>
        <v>0</v>
      </c>
      <c r="AJ91" s="261">
        <f>VLOOKUP(AA91,'PLAN INDICATIVO ORIGINAL '!$C$13:$M$343,10,0)</f>
        <v>2</v>
      </c>
      <c r="AK91" s="261" t="str">
        <f>VLOOKUP(AA91,'PLAN INDICATIVO ORIGINAL '!$C$13:$M$343,11,0)</f>
        <v>Número</v>
      </c>
      <c r="AL91" s="262" t="e">
        <f>VLOOKUP(AA91,'PLAN INDICATIVO ORIGINAL '!$C$13:$M$343,12,0)</f>
        <v>#REF!</v>
      </c>
      <c r="AM91" s="263">
        <f t="shared" ref="AM91:AR91" si="163">+AF91</f>
        <v>0</v>
      </c>
      <c r="AN91" s="263">
        <f t="shared" si="163"/>
        <v>2</v>
      </c>
      <c r="AO91" s="263">
        <f t="shared" si="163"/>
        <v>0</v>
      </c>
      <c r="AP91" s="263">
        <f t="shared" si="163"/>
        <v>0</v>
      </c>
      <c r="AQ91" s="263">
        <f t="shared" si="163"/>
        <v>2</v>
      </c>
      <c r="AR91" s="263" t="str">
        <f t="shared" si="163"/>
        <v>Número</v>
      </c>
      <c r="AS91" s="264" t="s">
        <v>765</v>
      </c>
      <c r="AV91" s="214" t="s">
        <v>312</v>
      </c>
      <c r="AW91" s="214" t="s">
        <v>301</v>
      </c>
      <c r="AX91" s="214" t="s">
        <v>789</v>
      </c>
      <c r="BI91" s="254">
        <v>190</v>
      </c>
      <c r="BJ91" s="59" t="s">
        <v>301</v>
      </c>
    </row>
    <row r="92" spans="1:62" ht="53.25" customHeight="1" x14ac:dyDescent="0.25">
      <c r="A92" s="254">
        <v>138</v>
      </c>
      <c r="B92" s="254" t="str">
        <f t="shared" si="149"/>
        <v>P138</v>
      </c>
      <c r="C92" s="127" t="s">
        <v>65</v>
      </c>
      <c r="D92" s="293" t="s">
        <v>292</v>
      </c>
      <c r="E92" s="284" t="str">
        <f>+'PLAN INDICATIVO ORIGINAL '!$D$120</f>
        <v>TALENTO HUMANO Y FORMACIÓN PENITENCIARIA</v>
      </c>
      <c r="F92" s="256" t="str">
        <f>+'PLAN INDICATIVO ORIGINAL '!$D$121</f>
        <v>GESTIÓN Y FORMACIÓN DEL TALENTO HUMANO</v>
      </c>
      <c r="G92" s="256" t="s">
        <v>299</v>
      </c>
      <c r="H92" s="257" t="str">
        <f>+'PLAN INDICATIVO ORIGINAL '!$D$122</f>
        <v>Gestionar los programas académicos de acuerdo con los lineamientos establecidos en la legislación vigente con el fin de producir una oferta educativa pertinente y de calidad.</v>
      </c>
      <c r="I92" s="257" t="s">
        <v>790</v>
      </c>
      <c r="J92" s="265" t="str">
        <f>+'PLAN INDICATIVO ORIGINAL '!$D$123</f>
        <v>FORMACIÓN Y CAPACITACIÓN PENITENCIARIA</v>
      </c>
      <c r="K92" s="265" t="s">
        <v>791</v>
      </c>
      <c r="L92" s="142" t="str">
        <f>+'PLAN INDICATIVO ORIGINAL '!C124</f>
        <v>I39</v>
      </c>
      <c r="M92" s="280" t="str">
        <f>+'PLAN INDICATIVO ORIGINAL '!E124</f>
        <v>Número de programas de profundización técnica con aprobación del Consejo académico de la EPN.</v>
      </c>
      <c r="N92" s="259">
        <f>VLOOKUP(L92,'PLAN INDICATIVO ORIGINAL '!$C$13:$M$343,6,0)</f>
        <v>2</v>
      </c>
      <c r="O92" s="259">
        <f>VLOOKUP(L92,'PLAN INDICATIVO ORIGINAL '!$C$13:$M$343,7,0)</f>
        <v>2</v>
      </c>
      <c r="P92" s="259">
        <f>VLOOKUP(L92,'PLAN INDICATIVO ORIGINAL '!$C$13:$M$343,8,0)</f>
        <v>2</v>
      </c>
      <c r="Q92" s="259">
        <f>VLOOKUP(L92,'PLAN INDICATIVO ORIGINAL '!$C$13:$M$343,9,0)</f>
        <v>2</v>
      </c>
      <c r="R92" s="259">
        <f>VLOOKUP(L92,'PLAN INDICATIVO ORIGINAL '!$C$13:$M$343,10,0)</f>
        <v>8</v>
      </c>
      <c r="S92" s="259" t="str">
        <f>VLOOKUP(L92,'PLAN INDICATIVO ORIGINAL '!$C$13:$M$343,11,0)</f>
        <v>Número</v>
      </c>
      <c r="T92" s="259" t="e">
        <f>VLOOKUP(L92,'PLAN INDICATIVO ORIGINAL '!$C$13:$M$343,12,0)</f>
        <v>#REF!</v>
      </c>
      <c r="U92" s="259">
        <f t="shared" ref="U92:Z92" si="164">+N92</f>
        <v>2</v>
      </c>
      <c r="V92" s="259">
        <f t="shared" si="164"/>
        <v>2</v>
      </c>
      <c r="W92" s="259">
        <f t="shared" si="164"/>
        <v>2</v>
      </c>
      <c r="X92" s="259">
        <f t="shared" si="164"/>
        <v>2</v>
      </c>
      <c r="Y92" s="259">
        <f t="shared" si="164"/>
        <v>8</v>
      </c>
      <c r="Z92" s="259" t="str">
        <f t="shared" si="164"/>
        <v>Número</v>
      </c>
      <c r="AA92" s="115" t="str">
        <f>+'PLAN INDICATIVO ORIGINAL '!C128</f>
        <v>P138</v>
      </c>
      <c r="AB92" s="254" t="str">
        <f>+'PLAN INDICATIVO ORIGINAL '!D128</f>
        <v xml:space="preserve">Programas de profundización técnica aprobados por el Consejo Académico de la EPN. </v>
      </c>
      <c r="AC92" s="59" t="str">
        <f>VLOOKUP(AB92,'PLAN INDICATIVO ORIGINAL '!$D$12:$F$313,3,0)</f>
        <v xml:space="preserve">DIRECCIÓN ESCUELA DE FORMACIÓN  </v>
      </c>
      <c r="AD92" s="59" t="str">
        <f>VLOOKUP(AB92,'PLAN INDICATIVO ORIGINAL '!$D$12:$F$313,3,0)</f>
        <v xml:space="preserve">DIRECCIÓN ESCUELA DE FORMACIÓN  </v>
      </c>
      <c r="AE92" s="59" t="s">
        <v>789</v>
      </c>
      <c r="AF92" s="260">
        <f>VLOOKUP(AA92,'PLAN INDICATIVO ORIGINAL '!$C$13:$M$343,6,0)</f>
        <v>2</v>
      </c>
      <c r="AG92" s="261">
        <f>VLOOKUP(AA92,'PLAN INDICATIVO ORIGINAL '!$C$13:$M$343,7,0)</f>
        <v>2</v>
      </c>
      <c r="AH92" s="261">
        <f>VLOOKUP(AA92,'PLAN INDICATIVO ORIGINAL '!$C$13:$M$343,8,0)</f>
        <v>2</v>
      </c>
      <c r="AI92" s="261">
        <f>VLOOKUP(AA92,'PLAN INDICATIVO ORIGINAL '!$C$13:$M$343,9,0)</f>
        <v>2</v>
      </c>
      <c r="AJ92" s="261">
        <f>VLOOKUP(AA92,'PLAN INDICATIVO ORIGINAL '!$C$13:$M$343,10,0)</f>
        <v>8</v>
      </c>
      <c r="AK92" s="261" t="str">
        <f>VLOOKUP(AA92,'PLAN INDICATIVO ORIGINAL '!$C$13:$M$343,11,0)</f>
        <v>Número</v>
      </c>
      <c r="AL92" s="262" t="e">
        <f>VLOOKUP(AA92,'PLAN INDICATIVO ORIGINAL '!$C$13:$M$343,12,0)</f>
        <v>#REF!</v>
      </c>
      <c r="AM92" s="263">
        <f t="shared" ref="AM92:AR92" si="165">+AF92</f>
        <v>2</v>
      </c>
      <c r="AN92" s="263">
        <f t="shared" si="165"/>
        <v>2</v>
      </c>
      <c r="AO92" s="263">
        <f t="shared" si="165"/>
        <v>2</v>
      </c>
      <c r="AP92" s="263">
        <f t="shared" si="165"/>
        <v>2</v>
      </c>
      <c r="AQ92" s="263">
        <f t="shared" si="165"/>
        <v>8</v>
      </c>
      <c r="AR92" s="263" t="str">
        <f t="shared" si="165"/>
        <v>Número</v>
      </c>
      <c r="AS92" s="264" t="s">
        <v>765</v>
      </c>
      <c r="AV92" s="214" t="s">
        <v>314</v>
      </c>
      <c r="AW92" s="214" t="s">
        <v>301</v>
      </c>
      <c r="AX92" s="214" t="s">
        <v>789</v>
      </c>
      <c r="BI92" s="254">
        <v>138</v>
      </c>
      <c r="BJ92" s="59" t="s">
        <v>301</v>
      </c>
    </row>
    <row r="93" spans="1:62" ht="81" customHeight="1" x14ac:dyDescent="0.25">
      <c r="A93" s="254">
        <v>86</v>
      </c>
      <c r="B93" s="254" t="str">
        <f t="shared" si="149"/>
        <v>P86</v>
      </c>
      <c r="C93" s="127" t="s">
        <v>78</v>
      </c>
      <c r="D93" s="293" t="s">
        <v>292</v>
      </c>
      <c r="E93" s="284" t="str">
        <f>+'PLAN INDICATIVO ORIGINAL '!$D$120</f>
        <v>TALENTO HUMANO Y FORMACIÓN PENITENCIARIA</v>
      </c>
      <c r="F93" s="256" t="str">
        <f>+'PLAN INDICATIVO ORIGINAL '!$D$121</f>
        <v>GESTIÓN Y FORMACIÓN DEL TALENTO HUMANO</v>
      </c>
      <c r="G93" s="256" t="s">
        <v>299</v>
      </c>
      <c r="H93" s="257" t="str">
        <f>+'PLAN INDICATIVO ORIGINAL '!$D$122</f>
        <v>Gestionar los programas académicos de acuerdo con los lineamientos establecidos en la legislación vigente con el fin de producir una oferta educativa pertinente y de calidad.</v>
      </c>
      <c r="I93" s="257" t="s">
        <v>790</v>
      </c>
      <c r="J93" s="265" t="str">
        <f>+'PLAN INDICATIVO ORIGINAL '!$D$123</f>
        <v>FORMACIÓN Y CAPACITACIÓN PENITENCIARIA</v>
      </c>
      <c r="K93" s="265" t="s">
        <v>791</v>
      </c>
      <c r="L93" s="142" t="str">
        <f>+'PLAN INDICATIVO ORIGINAL '!$C$125</f>
        <v>I41</v>
      </c>
      <c r="M93" s="280" t="str">
        <f>+'PLAN INDICATIVO ORIGINAL '!$E$125</f>
        <v xml:space="preserve">Porcentaje de beneficiarios de programas de formación y capacitación penitenciaria </v>
      </c>
      <c r="N93" s="267">
        <f>VLOOKUP(L93,'PLAN INDICATIVO ORIGINAL '!$C$13:$M$343,6,0)</f>
        <v>0</v>
      </c>
      <c r="O93" s="267">
        <f>VLOOKUP(L93,'PLAN INDICATIVO ORIGINAL '!$C$13:$M$343,7,0)</f>
        <v>0.85</v>
      </c>
      <c r="P93" s="267">
        <f>VLOOKUP(L93,'PLAN INDICATIVO ORIGINAL '!$C$13:$M$343,8,0)</f>
        <v>0.85</v>
      </c>
      <c r="Q93" s="267">
        <f>VLOOKUP(L93,'PLAN INDICATIVO ORIGINAL '!$C$13:$M$343,9,0)</f>
        <v>0.85</v>
      </c>
      <c r="R93" s="267">
        <f>VLOOKUP(L93,'PLAN INDICATIVO ORIGINAL '!$C$13:$M$343,10,0)</f>
        <v>0.85</v>
      </c>
      <c r="S93" s="267" t="str">
        <f>VLOOKUP(L93,'PLAN INDICATIVO ORIGINAL '!$C$13:$M$343,11,0)</f>
        <v>Porcentaje</v>
      </c>
      <c r="T93" s="259" t="e">
        <f>VLOOKUP(L93,'PLAN INDICATIVO ORIGINAL '!$C$13:$M$343,12,0)</f>
        <v>#REF!</v>
      </c>
      <c r="U93" s="259">
        <f t="shared" ref="U93:Z93" si="166">+N93*100</f>
        <v>0</v>
      </c>
      <c r="V93" s="259">
        <f t="shared" si="166"/>
        <v>85</v>
      </c>
      <c r="W93" s="259">
        <f t="shared" si="166"/>
        <v>85</v>
      </c>
      <c r="X93" s="259">
        <f t="shared" si="166"/>
        <v>85</v>
      </c>
      <c r="Y93" s="259">
        <f t="shared" si="166"/>
        <v>85</v>
      </c>
      <c r="Z93" s="259" t="e">
        <f t="shared" si="166"/>
        <v>#VALUE!</v>
      </c>
      <c r="AA93" s="254" t="str">
        <f>+'PLAN INDICATIVO ORIGINAL '!C138</f>
        <v>P86</v>
      </c>
      <c r="AB93" s="254" t="str">
        <f>+'PLAN INDICATIVO ORIGINAL '!D138</f>
        <v xml:space="preserve">Taller: "Estrategias para la buena gestión de las Relaciones Públicas y Protocolo Institucional - Sede Central" realizado y evaluado. </v>
      </c>
      <c r="AC93" s="59" t="str">
        <f>VLOOKUP(AB93,'PLAN INDICATIVO ORIGINAL '!$D$12:$F$313,3,0)</f>
        <v>GRUPO DE RELACIONES PUBLICAS Y PROTOCOLO</v>
      </c>
      <c r="AD93" s="59" t="str">
        <f>VLOOKUP(AB93,'PLAN INDICATIVO ORIGINAL '!$D$12:$F$313,3,0)</f>
        <v>GRUPO DE RELACIONES PUBLICAS Y PROTOCOLO</v>
      </c>
      <c r="AE93" s="59" t="s">
        <v>792</v>
      </c>
      <c r="AF93" s="260">
        <f>VLOOKUP(AA93,'PLAN INDICATIVO ORIGINAL '!$C$13:$M$343,6,0)</f>
        <v>1</v>
      </c>
      <c r="AG93" s="261">
        <f>VLOOKUP(AA93,'PLAN INDICATIVO ORIGINAL '!$C$13:$M$343,7,0)</f>
        <v>0</v>
      </c>
      <c r="AH93" s="261">
        <f>VLOOKUP(AA93,'PLAN INDICATIVO ORIGINAL '!$C$13:$M$343,8,0)</f>
        <v>0</v>
      </c>
      <c r="AI93" s="261">
        <f>VLOOKUP(AA93,'PLAN INDICATIVO ORIGINAL '!$C$13:$M$343,9,0)</f>
        <v>0</v>
      </c>
      <c r="AJ93" s="261">
        <f>VLOOKUP(AA93,'PLAN INDICATIVO ORIGINAL '!$C$13:$M$343,10,0)</f>
        <v>1</v>
      </c>
      <c r="AK93" s="261" t="str">
        <f>VLOOKUP(AA93,'PLAN INDICATIVO ORIGINAL '!$C$13:$M$343,11,0)</f>
        <v>Número</v>
      </c>
      <c r="AL93" s="262" t="e">
        <f>VLOOKUP(AA93,'PLAN INDICATIVO ORIGINAL '!$C$13:$M$343,12,0)</f>
        <v>#REF!</v>
      </c>
      <c r="AM93" s="263">
        <f t="shared" ref="AM93:AR93" si="167">+AF93</f>
        <v>1</v>
      </c>
      <c r="AN93" s="263">
        <f t="shared" si="167"/>
        <v>0</v>
      </c>
      <c r="AO93" s="263">
        <f t="shared" si="167"/>
        <v>0</v>
      </c>
      <c r="AP93" s="263">
        <f t="shared" si="167"/>
        <v>0</v>
      </c>
      <c r="AQ93" s="263">
        <f t="shared" si="167"/>
        <v>1</v>
      </c>
      <c r="AR93" s="263" t="str">
        <f t="shared" si="167"/>
        <v>Número</v>
      </c>
      <c r="AS93" s="264" t="s">
        <v>765</v>
      </c>
      <c r="AV93" s="214" t="s">
        <v>335</v>
      </c>
      <c r="AW93" s="214" t="s">
        <v>337</v>
      </c>
      <c r="AX93" s="214" t="s">
        <v>792</v>
      </c>
      <c r="BI93" s="254">
        <v>86</v>
      </c>
      <c r="BJ93" s="59" t="s">
        <v>337</v>
      </c>
    </row>
    <row r="94" spans="1:62" ht="78.75" customHeight="1" x14ac:dyDescent="0.25">
      <c r="A94" s="254">
        <v>12</v>
      </c>
      <c r="B94" s="254" t="str">
        <f t="shared" si="149"/>
        <v>P12</v>
      </c>
      <c r="C94" s="282"/>
      <c r="D94" s="293" t="s">
        <v>292</v>
      </c>
      <c r="E94" s="284" t="str">
        <f>+'PLAN INDICATIVO ORIGINAL '!$D$120</f>
        <v>TALENTO HUMANO Y FORMACIÓN PENITENCIARIA</v>
      </c>
      <c r="F94" s="256" t="str">
        <f>+'PLAN INDICATIVO ORIGINAL '!$D$121</f>
        <v>GESTIÓN Y FORMACIÓN DEL TALENTO HUMANO</v>
      </c>
      <c r="G94" s="256" t="s">
        <v>299</v>
      </c>
      <c r="H94" s="257" t="str">
        <f>+'PLAN INDICATIVO ORIGINAL '!$D$122</f>
        <v>Gestionar los programas académicos de acuerdo con los lineamientos establecidos en la legislación vigente con el fin de producir una oferta educativa pertinente y de calidad.</v>
      </c>
      <c r="I94" s="257" t="s">
        <v>790</v>
      </c>
      <c r="J94" s="265" t="str">
        <f>+'PLAN INDICATIVO ORIGINAL '!$D$123</f>
        <v>FORMACIÓN Y CAPACITACIÓN PENITENCIARIA</v>
      </c>
      <c r="K94" s="265" t="s">
        <v>791</v>
      </c>
      <c r="L94" s="142" t="str">
        <f>+'PLAN INDICATIVO ORIGINAL '!$C$125</f>
        <v>I41</v>
      </c>
      <c r="M94" s="280" t="str">
        <f>+'PLAN INDICATIVO ORIGINAL '!$E$125</f>
        <v xml:space="preserve">Porcentaje de beneficiarios de programas de formación y capacitación penitenciaria </v>
      </c>
      <c r="N94" s="267">
        <f>VLOOKUP(L94,'PLAN INDICATIVO ORIGINAL '!$C$13:$M$343,6,0)</f>
        <v>0</v>
      </c>
      <c r="O94" s="267">
        <f>VLOOKUP(L94,'PLAN INDICATIVO ORIGINAL '!$C$13:$M$343,7,0)</f>
        <v>0.85</v>
      </c>
      <c r="P94" s="267">
        <f>VLOOKUP(L94,'PLAN INDICATIVO ORIGINAL '!$C$13:$M$343,8,0)</f>
        <v>0.85</v>
      </c>
      <c r="Q94" s="267">
        <f>VLOOKUP(L94,'PLAN INDICATIVO ORIGINAL '!$C$13:$M$343,9,0)</f>
        <v>0.85</v>
      </c>
      <c r="R94" s="267">
        <f>VLOOKUP(L94,'PLAN INDICATIVO ORIGINAL '!$C$13:$M$343,10,0)</f>
        <v>0.85</v>
      </c>
      <c r="S94" s="267" t="str">
        <f>VLOOKUP(L94,'PLAN INDICATIVO ORIGINAL '!$C$13:$M$343,11,0)</f>
        <v>Porcentaje</v>
      </c>
      <c r="T94" s="259" t="e">
        <f>VLOOKUP(L94,'PLAN INDICATIVO ORIGINAL '!$C$13:$M$343,12,0)</f>
        <v>#REF!</v>
      </c>
      <c r="U94" s="259">
        <f t="shared" ref="U94:Z94" si="168">+N94*100</f>
        <v>0</v>
      </c>
      <c r="V94" s="259">
        <f t="shared" si="168"/>
        <v>85</v>
      </c>
      <c r="W94" s="259">
        <f t="shared" si="168"/>
        <v>85</v>
      </c>
      <c r="X94" s="259">
        <f t="shared" si="168"/>
        <v>85</v>
      </c>
      <c r="Y94" s="259">
        <f t="shared" si="168"/>
        <v>85</v>
      </c>
      <c r="Z94" s="259" t="e">
        <f t="shared" si="168"/>
        <v>#VALUE!</v>
      </c>
      <c r="AA94" s="254" t="str">
        <f>+'PLAN INDICATIVO ORIGINAL '!C129</f>
        <v>P12</v>
      </c>
      <c r="AB94" s="254" t="str">
        <f>+'PLAN INDICATIVO ORIGINAL '!D129</f>
        <v>Aspirantes al Cuerpo de Custodia y Vigilancia formados para desempeñar el cargo de dragoneante.</v>
      </c>
      <c r="AC94" s="59" t="str">
        <f>VLOOKUP(AB94,'PLAN INDICATIVO ORIGINAL '!$D$12:$F$313,3,0)</f>
        <v xml:space="preserve">DIRECCIÓN ESCUELA DE FORMACIÓN  </v>
      </c>
      <c r="AD94" s="59" t="str">
        <f>VLOOKUP(AB94,'PLAN INDICATIVO ORIGINAL '!$D$12:$F$313,3,0)</f>
        <v xml:space="preserve">DIRECCIÓN ESCUELA DE FORMACIÓN  </v>
      </c>
      <c r="AE94" s="59" t="s">
        <v>789</v>
      </c>
      <c r="AF94" s="260">
        <f>VLOOKUP(AA94,'PLAN INDICATIVO ORIGINAL '!$C$13:$M$343,6,0)</f>
        <v>750</v>
      </c>
      <c r="AG94" s="261">
        <f>VLOOKUP(AA94,'PLAN INDICATIVO ORIGINAL '!$C$13:$M$343,7,0)</f>
        <v>0</v>
      </c>
      <c r="AH94" s="261">
        <f>VLOOKUP(AA94,'PLAN INDICATIVO ORIGINAL '!$C$13:$M$343,8,0)</f>
        <v>300</v>
      </c>
      <c r="AI94" s="261">
        <f>VLOOKUP(AA94,'PLAN INDICATIVO ORIGINAL '!$C$13:$M$343,9,0)</f>
        <v>0</v>
      </c>
      <c r="AJ94" s="261">
        <f>VLOOKUP(AA94,'PLAN INDICATIVO ORIGINAL '!$C$13:$M$343,10,0)</f>
        <v>1050</v>
      </c>
      <c r="AK94" s="261" t="str">
        <f>VLOOKUP(AA94,'PLAN INDICATIVO ORIGINAL '!$C$13:$M$343,11,0)</f>
        <v>Número</v>
      </c>
      <c r="AL94" s="262" t="e">
        <f>VLOOKUP(AA94,'PLAN INDICATIVO ORIGINAL '!$C$13:$M$343,12,0)</f>
        <v>#REF!</v>
      </c>
      <c r="AM94" s="263">
        <f t="shared" ref="AM94:AR94" si="169">+AF94</f>
        <v>750</v>
      </c>
      <c r="AN94" s="263">
        <f t="shared" si="169"/>
        <v>0</v>
      </c>
      <c r="AO94" s="263">
        <f t="shared" si="169"/>
        <v>300</v>
      </c>
      <c r="AP94" s="263">
        <f t="shared" si="169"/>
        <v>0</v>
      </c>
      <c r="AQ94" s="263">
        <f t="shared" si="169"/>
        <v>1050</v>
      </c>
      <c r="AR94" s="263" t="str">
        <f t="shared" si="169"/>
        <v>Número</v>
      </c>
      <c r="AS94" s="264" t="s">
        <v>765</v>
      </c>
      <c r="AV94" s="214" t="s">
        <v>316</v>
      </c>
      <c r="AW94" s="214" t="s">
        <v>301</v>
      </c>
      <c r="AX94" s="214" t="s">
        <v>789</v>
      </c>
      <c r="BI94" s="254">
        <v>12</v>
      </c>
      <c r="BJ94" s="59" t="s">
        <v>301</v>
      </c>
    </row>
    <row r="95" spans="1:62" ht="53.25" customHeight="1" x14ac:dyDescent="0.25">
      <c r="A95" s="254">
        <v>13</v>
      </c>
      <c r="B95" s="254" t="str">
        <f t="shared" si="149"/>
        <v>P13</v>
      </c>
      <c r="C95" s="127" t="s">
        <v>33</v>
      </c>
      <c r="D95" s="293" t="s">
        <v>292</v>
      </c>
      <c r="E95" s="284" t="str">
        <f>+'PLAN INDICATIVO ORIGINAL '!$D$120</f>
        <v>TALENTO HUMANO Y FORMACIÓN PENITENCIARIA</v>
      </c>
      <c r="F95" s="256" t="str">
        <f>+'PLAN INDICATIVO ORIGINAL '!$D$121</f>
        <v>GESTIÓN Y FORMACIÓN DEL TALENTO HUMANO</v>
      </c>
      <c r="G95" s="256" t="s">
        <v>299</v>
      </c>
      <c r="H95" s="257" t="str">
        <f>+'PLAN INDICATIVO ORIGINAL '!$D$122</f>
        <v>Gestionar los programas académicos de acuerdo con los lineamientos establecidos en la legislación vigente con el fin de producir una oferta educativa pertinente y de calidad.</v>
      </c>
      <c r="I95" s="257" t="s">
        <v>790</v>
      </c>
      <c r="J95" s="265" t="str">
        <f>+'PLAN INDICATIVO ORIGINAL '!$D$123</f>
        <v>FORMACIÓN Y CAPACITACIÓN PENITENCIARIA</v>
      </c>
      <c r="K95" s="265" t="s">
        <v>791</v>
      </c>
      <c r="L95" s="142" t="str">
        <f>+'PLAN INDICATIVO ORIGINAL '!$C$125</f>
        <v>I41</v>
      </c>
      <c r="M95" s="280" t="str">
        <f>+'PLAN INDICATIVO ORIGINAL '!$E$125</f>
        <v xml:space="preserve">Porcentaje de beneficiarios de programas de formación y capacitación penitenciaria </v>
      </c>
      <c r="N95" s="267">
        <f>VLOOKUP(L95,'PLAN INDICATIVO ORIGINAL '!$C$13:$M$343,6,0)</f>
        <v>0</v>
      </c>
      <c r="O95" s="267">
        <f>VLOOKUP(L95,'PLAN INDICATIVO ORIGINAL '!$C$13:$M$343,7,0)</f>
        <v>0.85</v>
      </c>
      <c r="P95" s="267">
        <f>VLOOKUP(L95,'PLAN INDICATIVO ORIGINAL '!$C$13:$M$343,8,0)</f>
        <v>0.85</v>
      </c>
      <c r="Q95" s="267">
        <f>VLOOKUP(L95,'PLAN INDICATIVO ORIGINAL '!$C$13:$M$343,9,0)</f>
        <v>0.85</v>
      </c>
      <c r="R95" s="267">
        <f>VLOOKUP(L95,'PLAN INDICATIVO ORIGINAL '!$C$13:$M$343,10,0)</f>
        <v>0.85</v>
      </c>
      <c r="S95" s="267" t="str">
        <f>VLOOKUP(L95,'PLAN INDICATIVO ORIGINAL '!$C$13:$M$343,11,0)</f>
        <v>Porcentaje</v>
      </c>
      <c r="T95" s="259" t="e">
        <f>VLOOKUP(L95,'PLAN INDICATIVO ORIGINAL '!$C$13:$M$343,12,0)</f>
        <v>#REF!</v>
      </c>
      <c r="U95" s="259">
        <f t="shared" ref="U95:Z95" si="170">+N95*100</f>
        <v>0</v>
      </c>
      <c r="V95" s="259">
        <f t="shared" si="170"/>
        <v>85</v>
      </c>
      <c r="W95" s="259">
        <f t="shared" si="170"/>
        <v>85</v>
      </c>
      <c r="X95" s="259">
        <f t="shared" si="170"/>
        <v>85</v>
      </c>
      <c r="Y95" s="259">
        <f t="shared" si="170"/>
        <v>85</v>
      </c>
      <c r="Z95" s="259" t="e">
        <f t="shared" si="170"/>
        <v>#VALUE!</v>
      </c>
      <c r="AA95" s="254" t="str">
        <f>+'PLAN INDICATIVO ORIGINAL '!C130</f>
        <v>P13</v>
      </c>
      <c r="AB95" s="254" t="str">
        <f>+'PLAN INDICATIVO ORIGINAL '!D130</f>
        <v>Bachilleres con instrucción para prestar el servicio militar en el INPEC</v>
      </c>
      <c r="AC95" s="59" t="str">
        <f>VLOOKUP(AB95,'PLAN INDICATIVO ORIGINAL '!$D$12:$F$313,3,0)</f>
        <v xml:space="preserve">DIRECCIÓN ESCUELA DE FORMACIÓN  </v>
      </c>
      <c r="AD95" s="59" t="str">
        <f>VLOOKUP(AB95,'PLAN INDICATIVO ORIGINAL '!$D$12:$F$313,3,0)</f>
        <v xml:space="preserve">DIRECCIÓN ESCUELA DE FORMACIÓN  </v>
      </c>
      <c r="AE95" s="59" t="s">
        <v>789</v>
      </c>
      <c r="AF95" s="260">
        <f>VLOOKUP(AA95,'PLAN INDICATIVO ORIGINAL '!$C$13:$M$343,6,0)</f>
        <v>1200</v>
      </c>
      <c r="AG95" s="261">
        <f>VLOOKUP(AA95,'PLAN INDICATIVO ORIGINAL '!$C$13:$M$343,7,0)</f>
        <v>2400</v>
      </c>
      <c r="AH95" s="261">
        <f>VLOOKUP(AA95,'PLAN INDICATIVO ORIGINAL '!$C$13:$M$343,8,0)</f>
        <v>1200</v>
      </c>
      <c r="AI95" s="261">
        <f>VLOOKUP(AA95,'PLAN INDICATIVO ORIGINAL '!$C$13:$M$343,9,0)</f>
        <v>1200</v>
      </c>
      <c r="AJ95" s="261">
        <f>VLOOKUP(AA95,'PLAN INDICATIVO ORIGINAL '!$C$13:$M$343,10,0)</f>
        <v>4800</v>
      </c>
      <c r="AK95" s="261" t="str">
        <f>VLOOKUP(AA95,'PLAN INDICATIVO ORIGINAL '!$C$13:$M$343,11,0)</f>
        <v>Número</v>
      </c>
      <c r="AL95" s="262" t="e">
        <f>VLOOKUP(AA95,'PLAN INDICATIVO ORIGINAL '!$C$13:$M$343,12,0)</f>
        <v>#REF!</v>
      </c>
      <c r="AM95" s="263">
        <f t="shared" ref="AM95:AR95" si="171">+AF95</f>
        <v>1200</v>
      </c>
      <c r="AN95" s="263">
        <f t="shared" si="171"/>
        <v>2400</v>
      </c>
      <c r="AO95" s="263">
        <f t="shared" si="171"/>
        <v>1200</v>
      </c>
      <c r="AP95" s="263">
        <f t="shared" si="171"/>
        <v>1200</v>
      </c>
      <c r="AQ95" s="263">
        <f t="shared" si="171"/>
        <v>4800</v>
      </c>
      <c r="AR95" s="263" t="str">
        <f t="shared" si="171"/>
        <v>Número</v>
      </c>
      <c r="AS95" s="264" t="s">
        <v>765</v>
      </c>
      <c r="AV95" s="214" t="s">
        <v>318</v>
      </c>
      <c r="AW95" s="214" t="s">
        <v>301</v>
      </c>
      <c r="AX95" s="214" t="s">
        <v>789</v>
      </c>
      <c r="BI95" s="254">
        <v>13</v>
      </c>
      <c r="BJ95" s="59" t="s">
        <v>301</v>
      </c>
    </row>
    <row r="96" spans="1:62" ht="53.25" customHeight="1" x14ac:dyDescent="0.25">
      <c r="A96" s="254">
        <v>40</v>
      </c>
      <c r="B96" s="254" t="str">
        <f t="shared" si="149"/>
        <v>P40</v>
      </c>
      <c r="C96" s="127" t="s">
        <v>36</v>
      </c>
      <c r="D96" s="293" t="s">
        <v>292</v>
      </c>
      <c r="E96" s="284" t="str">
        <f>+'PLAN INDICATIVO ORIGINAL '!$D$120</f>
        <v>TALENTO HUMANO Y FORMACIÓN PENITENCIARIA</v>
      </c>
      <c r="F96" s="256" t="str">
        <f>+'PLAN INDICATIVO ORIGINAL '!$D$121</f>
        <v>GESTIÓN Y FORMACIÓN DEL TALENTO HUMANO</v>
      </c>
      <c r="G96" s="256" t="s">
        <v>299</v>
      </c>
      <c r="H96" s="257" t="str">
        <f>+'PLAN INDICATIVO ORIGINAL '!$D$122</f>
        <v>Gestionar los programas académicos de acuerdo con los lineamientos establecidos en la legislación vigente con el fin de producir una oferta educativa pertinente y de calidad.</v>
      </c>
      <c r="I96" s="257" t="s">
        <v>790</v>
      </c>
      <c r="J96" s="265" t="str">
        <f>+'PLAN INDICATIVO ORIGINAL '!$D$123</f>
        <v>FORMACIÓN Y CAPACITACIÓN PENITENCIARIA</v>
      </c>
      <c r="K96" s="265" t="s">
        <v>791</v>
      </c>
      <c r="L96" s="142" t="str">
        <f>+'PLAN INDICATIVO ORIGINAL '!$C$125</f>
        <v>I41</v>
      </c>
      <c r="M96" s="280" t="str">
        <f>+'PLAN INDICATIVO ORIGINAL '!$E$125</f>
        <v xml:space="preserve">Porcentaje de beneficiarios de programas de formación y capacitación penitenciaria </v>
      </c>
      <c r="N96" s="267">
        <f>VLOOKUP(L96,'PLAN INDICATIVO ORIGINAL '!$C$13:$M$343,6,0)</f>
        <v>0</v>
      </c>
      <c r="O96" s="267">
        <f>VLOOKUP(L96,'PLAN INDICATIVO ORIGINAL '!$C$13:$M$343,7,0)</f>
        <v>0.85</v>
      </c>
      <c r="P96" s="267">
        <f>VLOOKUP(L96,'PLAN INDICATIVO ORIGINAL '!$C$13:$M$343,8,0)</f>
        <v>0.85</v>
      </c>
      <c r="Q96" s="267">
        <f>VLOOKUP(L96,'PLAN INDICATIVO ORIGINAL '!$C$13:$M$343,9,0)</f>
        <v>0.85</v>
      </c>
      <c r="R96" s="267">
        <f>VLOOKUP(L96,'PLAN INDICATIVO ORIGINAL '!$C$13:$M$343,10,0)</f>
        <v>0.85</v>
      </c>
      <c r="S96" s="267" t="str">
        <f>VLOOKUP(L96,'PLAN INDICATIVO ORIGINAL '!$C$13:$M$343,11,0)</f>
        <v>Porcentaje</v>
      </c>
      <c r="T96" s="259" t="e">
        <f>VLOOKUP(L96,'PLAN INDICATIVO ORIGINAL '!$C$13:$M$343,12,0)</f>
        <v>#REF!</v>
      </c>
      <c r="U96" s="259">
        <f t="shared" ref="U96:Z96" si="172">+N96*100</f>
        <v>0</v>
      </c>
      <c r="V96" s="259">
        <f t="shared" si="172"/>
        <v>85</v>
      </c>
      <c r="W96" s="259">
        <f t="shared" si="172"/>
        <v>85</v>
      </c>
      <c r="X96" s="259">
        <f t="shared" si="172"/>
        <v>85</v>
      </c>
      <c r="Y96" s="259">
        <f t="shared" si="172"/>
        <v>85</v>
      </c>
      <c r="Z96" s="259" t="e">
        <f t="shared" si="172"/>
        <v>#VALUE!</v>
      </c>
      <c r="AA96" s="254" t="str">
        <f>+'PLAN INDICATIVO ORIGINAL '!C131</f>
        <v>P40</v>
      </c>
      <c r="AB96" s="254" t="str">
        <f>+'PLAN INDICATIVO ORIGINAL '!D131</f>
        <v>Funcionarios del INPEC capacitados a través de la Red de Apoyo</v>
      </c>
      <c r="AC96" s="59" t="str">
        <f>VLOOKUP(AB96,'PLAN INDICATIVO ORIGINAL '!$D$12:$F$313,3,0)</f>
        <v xml:space="preserve">DIRECCIÓN ESCUELA DE FORMACIÓN  </v>
      </c>
      <c r="AD96" s="59" t="str">
        <f>VLOOKUP(AB96,'PLAN INDICATIVO ORIGINAL '!$D$12:$F$313,3,0)</f>
        <v xml:space="preserve">DIRECCIÓN ESCUELA DE FORMACIÓN  </v>
      </c>
      <c r="AE96" s="59" t="s">
        <v>789</v>
      </c>
      <c r="AF96" s="260">
        <f>VLOOKUP(AA96,'PLAN INDICATIVO ORIGINAL '!$C$13:$M$343,6,0)</f>
        <v>8000</v>
      </c>
      <c r="AG96" s="261">
        <f>VLOOKUP(AA96,'PLAN INDICATIVO ORIGINAL '!$C$13:$M$343,7,0)</f>
        <v>5000</v>
      </c>
      <c r="AH96" s="261">
        <f>VLOOKUP(AA96,'PLAN INDICATIVO ORIGINAL '!$C$13:$M$343,8,0)</f>
        <v>5000</v>
      </c>
      <c r="AI96" s="261">
        <f>VLOOKUP(AA96,'PLAN INDICATIVO ORIGINAL '!$C$13:$M$343,9,0)</f>
        <v>5000</v>
      </c>
      <c r="AJ96" s="261">
        <f>VLOOKUP(AA96,'PLAN INDICATIVO ORIGINAL '!$C$13:$M$343,10,0)</f>
        <v>8000</v>
      </c>
      <c r="AK96" s="261" t="str">
        <f>VLOOKUP(AA96,'PLAN INDICATIVO ORIGINAL '!$C$13:$M$343,11,0)</f>
        <v>Número</v>
      </c>
      <c r="AL96" s="262" t="e">
        <f>VLOOKUP(AA96,'PLAN INDICATIVO ORIGINAL '!$C$13:$M$343,12,0)</f>
        <v>#REF!</v>
      </c>
      <c r="AM96" s="263">
        <f t="shared" ref="AM96:AR96" si="173">+AF96</f>
        <v>8000</v>
      </c>
      <c r="AN96" s="263">
        <f t="shared" si="173"/>
        <v>5000</v>
      </c>
      <c r="AO96" s="263">
        <f t="shared" si="173"/>
        <v>5000</v>
      </c>
      <c r="AP96" s="263">
        <f t="shared" si="173"/>
        <v>5000</v>
      </c>
      <c r="AQ96" s="263">
        <f t="shared" si="173"/>
        <v>8000</v>
      </c>
      <c r="AR96" s="263" t="str">
        <f t="shared" si="173"/>
        <v>Número</v>
      </c>
      <c r="AS96" s="264" t="s">
        <v>765</v>
      </c>
      <c r="AV96" s="214" t="s">
        <v>320</v>
      </c>
      <c r="AW96" s="214" t="s">
        <v>301</v>
      </c>
      <c r="AX96" s="214" t="s">
        <v>789</v>
      </c>
      <c r="BI96" s="254">
        <v>40</v>
      </c>
      <c r="BJ96" s="59" t="s">
        <v>301</v>
      </c>
    </row>
    <row r="97" spans="1:62" ht="53.25" customHeight="1" x14ac:dyDescent="0.25">
      <c r="A97" s="254">
        <v>41</v>
      </c>
      <c r="B97" s="254" t="str">
        <f t="shared" si="149"/>
        <v>P41</v>
      </c>
      <c r="C97" s="127" t="s">
        <v>50</v>
      </c>
      <c r="D97" s="293" t="s">
        <v>292</v>
      </c>
      <c r="E97" s="284" t="str">
        <f>+'PLAN INDICATIVO ORIGINAL '!$D$120</f>
        <v>TALENTO HUMANO Y FORMACIÓN PENITENCIARIA</v>
      </c>
      <c r="F97" s="256" t="str">
        <f>+'PLAN INDICATIVO ORIGINAL '!$D$121</f>
        <v>GESTIÓN Y FORMACIÓN DEL TALENTO HUMANO</v>
      </c>
      <c r="G97" s="256" t="s">
        <v>299</v>
      </c>
      <c r="H97" s="257" t="str">
        <f>+'PLAN INDICATIVO ORIGINAL '!$D$122</f>
        <v>Gestionar los programas académicos de acuerdo con los lineamientos establecidos en la legislación vigente con el fin de producir una oferta educativa pertinente y de calidad.</v>
      </c>
      <c r="I97" s="257" t="s">
        <v>790</v>
      </c>
      <c r="J97" s="265" t="str">
        <f>+'PLAN INDICATIVO ORIGINAL '!$D$123</f>
        <v>FORMACIÓN Y CAPACITACIÓN PENITENCIARIA</v>
      </c>
      <c r="K97" s="265" t="s">
        <v>791</v>
      </c>
      <c r="L97" s="142" t="str">
        <f>+'PLAN INDICATIVO ORIGINAL '!$C$125</f>
        <v>I41</v>
      </c>
      <c r="M97" s="280" t="str">
        <f>+'PLAN INDICATIVO ORIGINAL '!$E$125</f>
        <v xml:space="preserve">Porcentaje de beneficiarios de programas de formación y capacitación penitenciaria </v>
      </c>
      <c r="N97" s="267">
        <f>VLOOKUP(L97,'PLAN INDICATIVO ORIGINAL '!$C$13:$M$343,6,0)</f>
        <v>0</v>
      </c>
      <c r="O97" s="267">
        <f>VLOOKUP(L97,'PLAN INDICATIVO ORIGINAL '!$C$13:$M$343,7,0)</f>
        <v>0.85</v>
      </c>
      <c r="P97" s="267">
        <f>VLOOKUP(L97,'PLAN INDICATIVO ORIGINAL '!$C$13:$M$343,8,0)</f>
        <v>0.85</v>
      </c>
      <c r="Q97" s="267">
        <f>VLOOKUP(L97,'PLAN INDICATIVO ORIGINAL '!$C$13:$M$343,9,0)</f>
        <v>0.85</v>
      </c>
      <c r="R97" s="267">
        <f>VLOOKUP(L97,'PLAN INDICATIVO ORIGINAL '!$C$13:$M$343,10,0)</f>
        <v>0.85</v>
      </c>
      <c r="S97" s="267" t="str">
        <f>VLOOKUP(L97,'PLAN INDICATIVO ORIGINAL '!$C$13:$M$343,11,0)</f>
        <v>Porcentaje</v>
      </c>
      <c r="T97" s="259" t="e">
        <f>VLOOKUP(L97,'PLAN INDICATIVO ORIGINAL '!$C$13:$M$343,12,0)</f>
        <v>#REF!</v>
      </c>
      <c r="U97" s="259">
        <f t="shared" ref="U97:Z97" si="174">+N97*100</f>
        <v>0</v>
      </c>
      <c r="V97" s="259">
        <f t="shared" si="174"/>
        <v>85</v>
      </c>
      <c r="W97" s="259">
        <f t="shared" si="174"/>
        <v>85</v>
      </c>
      <c r="X97" s="259">
        <f t="shared" si="174"/>
        <v>85</v>
      </c>
      <c r="Y97" s="259">
        <f t="shared" si="174"/>
        <v>85</v>
      </c>
      <c r="Z97" s="259" t="e">
        <f t="shared" si="174"/>
        <v>#VALUE!</v>
      </c>
      <c r="AA97" s="254" t="str">
        <f>+'PLAN INDICATIVO ORIGINAL '!C132</f>
        <v>P41</v>
      </c>
      <c r="AB97" s="254" t="str">
        <f>+'PLAN INDICATIVO ORIGINAL '!D132</f>
        <v>Funcionarios del INPEC capacitados a través de los programas de  educación informal contratados por la EPN.</v>
      </c>
      <c r="AC97" s="59" t="str">
        <f>VLOOKUP(AB97,'PLAN INDICATIVO ORIGINAL '!$D$12:$F$313,3,0)</f>
        <v xml:space="preserve">DIRECCIÓN ESCUELA DE FORMACIÓN  </v>
      </c>
      <c r="AD97" s="59" t="str">
        <f>VLOOKUP(AB97,'PLAN INDICATIVO ORIGINAL '!$D$12:$F$313,3,0)</f>
        <v xml:space="preserve">DIRECCIÓN ESCUELA DE FORMACIÓN  </v>
      </c>
      <c r="AE97" s="59" t="s">
        <v>789</v>
      </c>
      <c r="AF97" s="260">
        <f>VLOOKUP(AA97,'PLAN INDICATIVO ORIGINAL '!$C$13:$M$343,6,0)</f>
        <v>120</v>
      </c>
      <c r="AG97" s="261">
        <f>VLOOKUP(AA97,'PLAN INDICATIVO ORIGINAL '!$C$13:$M$343,7,0)</f>
        <v>120</v>
      </c>
      <c r="AH97" s="261">
        <f>VLOOKUP(AA97,'PLAN INDICATIVO ORIGINAL '!$C$13:$M$343,8,0)</f>
        <v>120</v>
      </c>
      <c r="AI97" s="261">
        <f>VLOOKUP(AA97,'PLAN INDICATIVO ORIGINAL '!$C$13:$M$343,9,0)</f>
        <v>120</v>
      </c>
      <c r="AJ97" s="261">
        <f>VLOOKUP(AA97,'PLAN INDICATIVO ORIGINAL '!$C$13:$M$343,10,0)</f>
        <v>480</v>
      </c>
      <c r="AK97" s="261" t="str">
        <f>VLOOKUP(AA97,'PLAN INDICATIVO ORIGINAL '!$C$13:$M$343,11,0)</f>
        <v>Número</v>
      </c>
      <c r="AL97" s="262" t="e">
        <f>VLOOKUP(AA97,'PLAN INDICATIVO ORIGINAL '!$C$13:$M$343,12,0)</f>
        <v>#REF!</v>
      </c>
      <c r="AM97" s="263">
        <f t="shared" ref="AM97:AR97" si="175">+AF97</f>
        <v>120</v>
      </c>
      <c r="AN97" s="263">
        <f t="shared" si="175"/>
        <v>120</v>
      </c>
      <c r="AO97" s="263">
        <f t="shared" si="175"/>
        <v>120</v>
      </c>
      <c r="AP97" s="263">
        <f t="shared" si="175"/>
        <v>120</v>
      </c>
      <c r="AQ97" s="263">
        <f t="shared" si="175"/>
        <v>480</v>
      </c>
      <c r="AR97" s="263" t="str">
        <f t="shared" si="175"/>
        <v>Número</v>
      </c>
      <c r="AS97" s="264" t="s">
        <v>765</v>
      </c>
      <c r="AV97" s="214" t="s">
        <v>322</v>
      </c>
      <c r="AW97" s="214" t="s">
        <v>301</v>
      </c>
      <c r="AX97" s="214" t="s">
        <v>789</v>
      </c>
      <c r="BI97" s="254">
        <v>41</v>
      </c>
      <c r="BJ97" s="59" t="s">
        <v>301</v>
      </c>
    </row>
    <row r="98" spans="1:62" ht="53.25" customHeight="1" x14ac:dyDescent="0.25">
      <c r="A98" s="254">
        <v>42</v>
      </c>
      <c r="B98" s="254" t="str">
        <f t="shared" si="149"/>
        <v>P42</v>
      </c>
      <c r="C98" s="127" t="s">
        <v>53</v>
      </c>
      <c r="D98" s="293" t="s">
        <v>292</v>
      </c>
      <c r="E98" s="284" t="str">
        <f>+'PLAN INDICATIVO ORIGINAL '!$D$120</f>
        <v>TALENTO HUMANO Y FORMACIÓN PENITENCIARIA</v>
      </c>
      <c r="F98" s="256" t="str">
        <f>+'PLAN INDICATIVO ORIGINAL '!$D$121</f>
        <v>GESTIÓN Y FORMACIÓN DEL TALENTO HUMANO</v>
      </c>
      <c r="G98" s="256" t="s">
        <v>299</v>
      </c>
      <c r="H98" s="257" t="str">
        <f>+'PLAN INDICATIVO ORIGINAL '!$D$122</f>
        <v>Gestionar los programas académicos de acuerdo con los lineamientos establecidos en la legislación vigente con el fin de producir una oferta educativa pertinente y de calidad.</v>
      </c>
      <c r="I98" s="257" t="s">
        <v>790</v>
      </c>
      <c r="J98" s="265" t="str">
        <f>+'PLAN INDICATIVO ORIGINAL '!$D$123</f>
        <v>FORMACIÓN Y CAPACITACIÓN PENITENCIARIA</v>
      </c>
      <c r="K98" s="265" t="s">
        <v>791</v>
      </c>
      <c r="L98" s="142" t="str">
        <f>+'PLAN INDICATIVO ORIGINAL '!$C$125</f>
        <v>I41</v>
      </c>
      <c r="M98" s="280" t="str">
        <f>+'PLAN INDICATIVO ORIGINAL '!$E$125</f>
        <v xml:space="preserve">Porcentaje de beneficiarios de programas de formación y capacitación penitenciaria </v>
      </c>
      <c r="N98" s="267">
        <f>VLOOKUP(L98,'PLAN INDICATIVO ORIGINAL '!$C$13:$M$343,6,0)</f>
        <v>0</v>
      </c>
      <c r="O98" s="267">
        <f>VLOOKUP(L98,'PLAN INDICATIVO ORIGINAL '!$C$13:$M$343,7,0)</f>
        <v>0.85</v>
      </c>
      <c r="P98" s="267">
        <f>VLOOKUP(L98,'PLAN INDICATIVO ORIGINAL '!$C$13:$M$343,8,0)</f>
        <v>0.85</v>
      </c>
      <c r="Q98" s="267">
        <f>VLOOKUP(L98,'PLAN INDICATIVO ORIGINAL '!$C$13:$M$343,9,0)</f>
        <v>0.85</v>
      </c>
      <c r="R98" s="267">
        <f>VLOOKUP(L98,'PLAN INDICATIVO ORIGINAL '!$C$13:$M$343,10,0)</f>
        <v>0.85</v>
      </c>
      <c r="S98" s="267" t="str">
        <f>VLOOKUP(L98,'PLAN INDICATIVO ORIGINAL '!$C$13:$M$343,11,0)</f>
        <v>Porcentaje</v>
      </c>
      <c r="T98" s="259" t="e">
        <f>VLOOKUP(L98,'PLAN INDICATIVO ORIGINAL '!$C$13:$M$343,12,0)</f>
        <v>#REF!</v>
      </c>
      <c r="U98" s="259">
        <f t="shared" ref="U98:Z98" si="176">+N98*100</f>
        <v>0</v>
      </c>
      <c r="V98" s="259">
        <f t="shared" si="176"/>
        <v>85</v>
      </c>
      <c r="W98" s="259">
        <f t="shared" si="176"/>
        <v>85</v>
      </c>
      <c r="X98" s="259">
        <f t="shared" si="176"/>
        <v>85</v>
      </c>
      <c r="Y98" s="259">
        <f t="shared" si="176"/>
        <v>85</v>
      </c>
      <c r="Z98" s="259" t="e">
        <f t="shared" si="176"/>
        <v>#VALUE!</v>
      </c>
      <c r="AA98" s="254" t="str">
        <f>+'PLAN INDICATIVO ORIGINAL '!C133</f>
        <v>P42</v>
      </c>
      <c r="AB98" s="254" t="str">
        <f>+'PLAN INDICATIVO ORIGINAL '!D133</f>
        <v>Funcionarios del INPEC capacitados mediante cursos virtuales diseñados y desarrollados por la EPN</v>
      </c>
      <c r="AC98" s="59" t="str">
        <f>VLOOKUP(AB98,'PLAN INDICATIVO ORIGINAL '!$D$12:$F$313,3,0)</f>
        <v xml:space="preserve">DIRECCIÓN ESCUELA DE FORMACIÓN  </v>
      </c>
      <c r="AD98" s="59" t="str">
        <f>VLOOKUP(AB98,'PLAN INDICATIVO ORIGINAL '!$D$12:$F$313,3,0)</f>
        <v xml:space="preserve">DIRECCIÓN ESCUELA DE FORMACIÓN  </v>
      </c>
      <c r="AE98" s="59" t="s">
        <v>789</v>
      </c>
      <c r="AF98" s="260">
        <f>VLOOKUP(AA98,'PLAN INDICATIVO ORIGINAL '!$C$13:$M$343,6,0)</f>
        <v>1272</v>
      </c>
      <c r="AG98" s="261">
        <f>VLOOKUP(AA98,'PLAN INDICATIVO ORIGINAL '!$C$13:$M$343,7,0)</f>
        <v>1272</v>
      </c>
      <c r="AH98" s="261">
        <f>VLOOKUP(AA98,'PLAN INDICATIVO ORIGINAL '!$C$13:$M$343,8,0)</f>
        <v>1272</v>
      </c>
      <c r="AI98" s="261">
        <f>VLOOKUP(AA98,'PLAN INDICATIVO ORIGINAL '!$C$13:$M$343,9,0)</f>
        <v>1272</v>
      </c>
      <c r="AJ98" s="261">
        <f>VLOOKUP(AA98,'PLAN INDICATIVO ORIGINAL '!$C$13:$M$343,10,0)</f>
        <v>5088</v>
      </c>
      <c r="AK98" s="261" t="str">
        <f>VLOOKUP(AA98,'PLAN INDICATIVO ORIGINAL '!$C$13:$M$343,11,0)</f>
        <v>Número</v>
      </c>
      <c r="AL98" s="262" t="e">
        <f>VLOOKUP(AA98,'PLAN INDICATIVO ORIGINAL '!$C$13:$M$343,12,0)</f>
        <v>#REF!</v>
      </c>
      <c r="AM98" s="263">
        <f t="shared" ref="AM98:AR98" si="177">+AF98</f>
        <v>1272</v>
      </c>
      <c r="AN98" s="263">
        <f t="shared" si="177"/>
        <v>1272</v>
      </c>
      <c r="AO98" s="263">
        <f t="shared" si="177"/>
        <v>1272</v>
      </c>
      <c r="AP98" s="263">
        <f t="shared" si="177"/>
        <v>1272</v>
      </c>
      <c r="AQ98" s="263">
        <f t="shared" si="177"/>
        <v>5088</v>
      </c>
      <c r="AR98" s="263" t="str">
        <f t="shared" si="177"/>
        <v>Número</v>
      </c>
      <c r="AS98" s="264" t="s">
        <v>765</v>
      </c>
      <c r="AV98" s="214" t="s">
        <v>324</v>
      </c>
      <c r="AW98" s="214" t="s">
        <v>301</v>
      </c>
      <c r="AX98" s="214" t="s">
        <v>789</v>
      </c>
      <c r="BI98" s="254">
        <v>42</v>
      </c>
      <c r="BJ98" s="59" t="s">
        <v>301</v>
      </c>
    </row>
    <row r="99" spans="1:62" ht="53.25" customHeight="1" x14ac:dyDescent="0.25">
      <c r="A99" s="254">
        <v>48</v>
      </c>
      <c r="B99" s="254" t="str">
        <f t="shared" si="149"/>
        <v>P48</v>
      </c>
      <c r="C99" s="127" t="s">
        <v>65</v>
      </c>
      <c r="D99" s="293" t="s">
        <v>292</v>
      </c>
      <c r="E99" s="284" t="str">
        <f>+'PLAN INDICATIVO ORIGINAL '!$D$120</f>
        <v>TALENTO HUMANO Y FORMACIÓN PENITENCIARIA</v>
      </c>
      <c r="F99" s="256" t="str">
        <f>+'PLAN INDICATIVO ORIGINAL '!$D$121</f>
        <v>GESTIÓN Y FORMACIÓN DEL TALENTO HUMANO</v>
      </c>
      <c r="G99" s="256" t="s">
        <v>299</v>
      </c>
      <c r="H99" s="257" t="str">
        <f>+'PLAN INDICATIVO ORIGINAL '!$D$122</f>
        <v>Gestionar los programas académicos de acuerdo con los lineamientos establecidos en la legislación vigente con el fin de producir una oferta educativa pertinente y de calidad.</v>
      </c>
      <c r="I99" s="257" t="s">
        <v>790</v>
      </c>
      <c r="J99" s="265" t="str">
        <f>+'PLAN INDICATIVO ORIGINAL '!$D$123</f>
        <v>FORMACIÓN Y CAPACITACIÓN PENITENCIARIA</v>
      </c>
      <c r="K99" s="265" t="s">
        <v>791</v>
      </c>
      <c r="L99" s="142" t="str">
        <f>+'PLAN INDICATIVO ORIGINAL '!$C$125</f>
        <v>I41</v>
      </c>
      <c r="M99" s="280" t="str">
        <f>+'PLAN INDICATIVO ORIGINAL '!$E$125</f>
        <v xml:space="preserve">Porcentaje de beneficiarios de programas de formación y capacitación penitenciaria </v>
      </c>
      <c r="N99" s="267">
        <f>VLOOKUP(L99,'PLAN INDICATIVO ORIGINAL '!$C$13:$M$343,6,0)</f>
        <v>0</v>
      </c>
      <c r="O99" s="267">
        <f>VLOOKUP(L99,'PLAN INDICATIVO ORIGINAL '!$C$13:$M$343,7,0)</f>
        <v>0.85</v>
      </c>
      <c r="P99" s="267">
        <f>VLOOKUP(L99,'PLAN INDICATIVO ORIGINAL '!$C$13:$M$343,8,0)</f>
        <v>0.85</v>
      </c>
      <c r="Q99" s="267">
        <f>VLOOKUP(L99,'PLAN INDICATIVO ORIGINAL '!$C$13:$M$343,9,0)</f>
        <v>0.85</v>
      </c>
      <c r="R99" s="267">
        <f>VLOOKUP(L99,'PLAN INDICATIVO ORIGINAL '!$C$13:$M$343,10,0)</f>
        <v>0.85</v>
      </c>
      <c r="S99" s="267" t="str">
        <f>VLOOKUP(L99,'PLAN INDICATIVO ORIGINAL '!$C$13:$M$343,11,0)</f>
        <v>Porcentaje</v>
      </c>
      <c r="T99" s="259" t="e">
        <f>VLOOKUP(L99,'PLAN INDICATIVO ORIGINAL '!$C$13:$M$343,12,0)</f>
        <v>#REF!</v>
      </c>
      <c r="U99" s="259">
        <f t="shared" ref="U99:Z99" si="178">+N99*100</f>
        <v>0</v>
      </c>
      <c r="V99" s="259">
        <f t="shared" si="178"/>
        <v>85</v>
      </c>
      <c r="W99" s="259">
        <f t="shared" si="178"/>
        <v>85</v>
      </c>
      <c r="X99" s="259">
        <f t="shared" si="178"/>
        <v>85</v>
      </c>
      <c r="Y99" s="259">
        <f t="shared" si="178"/>
        <v>85</v>
      </c>
      <c r="Z99" s="259" t="e">
        <f t="shared" si="178"/>
        <v>#VALUE!</v>
      </c>
      <c r="AA99" s="254" t="str">
        <f>+'PLAN INDICATIVO ORIGINAL '!C134</f>
        <v>P48</v>
      </c>
      <c r="AB99" s="254" t="str">
        <f>+'PLAN INDICATIVO ORIGINAL '!D134</f>
        <v>Piezas de comunicación con Imagen corporativa revisada y actualizada.</v>
      </c>
      <c r="AC99" s="59" t="str">
        <f>VLOOKUP(AB99,'PLAN INDICATIVO ORIGINAL '!$D$12:$F$313,3,0)</f>
        <v xml:space="preserve">DIRECCIÓN ESCUELA DE FORMACIÓN  </v>
      </c>
      <c r="AD99" s="59" t="str">
        <f>VLOOKUP(AB99,'PLAN INDICATIVO ORIGINAL '!$D$12:$F$313,3,0)</f>
        <v xml:space="preserve">DIRECCIÓN ESCUELA DE FORMACIÓN  </v>
      </c>
      <c r="AE99" s="59" t="s">
        <v>789</v>
      </c>
      <c r="AF99" s="260">
        <f>VLOOKUP(AA99,'PLAN INDICATIVO ORIGINAL '!$C$13:$M$343,6,0)</f>
        <v>3</v>
      </c>
      <c r="AG99" s="261">
        <f>VLOOKUP(AA99,'PLAN INDICATIVO ORIGINAL '!$C$13:$M$343,7,0)</f>
        <v>0</v>
      </c>
      <c r="AH99" s="261">
        <f>VLOOKUP(AA99,'PLAN INDICATIVO ORIGINAL '!$C$13:$M$343,8,0)</f>
        <v>0</v>
      </c>
      <c r="AI99" s="261">
        <f>VLOOKUP(AA99,'PLAN INDICATIVO ORIGINAL '!$C$13:$M$343,9,0)</f>
        <v>0</v>
      </c>
      <c r="AJ99" s="261">
        <f>VLOOKUP(AA99,'PLAN INDICATIVO ORIGINAL '!$C$13:$M$343,10,0)</f>
        <v>3</v>
      </c>
      <c r="AK99" s="261" t="str">
        <f>VLOOKUP(AA99,'PLAN INDICATIVO ORIGINAL '!$C$13:$M$343,11,0)</f>
        <v>Número</v>
      </c>
      <c r="AL99" s="262" t="e">
        <f>VLOOKUP(AA99,'PLAN INDICATIVO ORIGINAL '!$C$13:$M$343,12,0)</f>
        <v>#REF!</v>
      </c>
      <c r="AM99" s="263">
        <f t="shared" ref="AM99:AR99" si="179">+AF99</f>
        <v>3</v>
      </c>
      <c r="AN99" s="263">
        <f t="shared" si="179"/>
        <v>0</v>
      </c>
      <c r="AO99" s="263">
        <f t="shared" si="179"/>
        <v>0</v>
      </c>
      <c r="AP99" s="263">
        <f t="shared" si="179"/>
        <v>0</v>
      </c>
      <c r="AQ99" s="263">
        <f t="shared" si="179"/>
        <v>3</v>
      </c>
      <c r="AR99" s="263" t="str">
        <f t="shared" si="179"/>
        <v>Número</v>
      </c>
      <c r="AS99" s="264" t="s">
        <v>765</v>
      </c>
      <c r="AV99" s="214" t="s">
        <v>326</v>
      </c>
      <c r="AW99" s="214" t="s">
        <v>301</v>
      </c>
      <c r="AX99" s="214" t="s">
        <v>789</v>
      </c>
      <c r="BI99" s="254">
        <v>48</v>
      </c>
      <c r="BJ99" s="59" t="s">
        <v>301</v>
      </c>
    </row>
    <row r="100" spans="1:62" ht="53.25" customHeight="1" x14ac:dyDescent="0.25">
      <c r="A100" s="254">
        <v>52</v>
      </c>
      <c r="B100" s="254" t="str">
        <f t="shared" si="149"/>
        <v>P52</v>
      </c>
      <c r="C100" s="127" t="s">
        <v>56</v>
      </c>
      <c r="D100" s="293" t="s">
        <v>292</v>
      </c>
      <c r="E100" s="284" t="str">
        <f>+'PLAN INDICATIVO ORIGINAL '!$D$120</f>
        <v>TALENTO HUMANO Y FORMACIÓN PENITENCIARIA</v>
      </c>
      <c r="F100" s="256" t="str">
        <f>+'PLAN INDICATIVO ORIGINAL '!$D$121</f>
        <v>GESTIÓN Y FORMACIÓN DEL TALENTO HUMANO</v>
      </c>
      <c r="G100" s="256" t="s">
        <v>299</v>
      </c>
      <c r="H100" s="257" t="str">
        <f>+'PLAN INDICATIVO ORIGINAL '!$D$122</f>
        <v>Gestionar los programas académicos de acuerdo con los lineamientos establecidos en la legislación vigente con el fin de producir una oferta educativa pertinente y de calidad.</v>
      </c>
      <c r="I100" s="257" t="s">
        <v>790</v>
      </c>
      <c r="J100" s="265" t="str">
        <f>+'PLAN INDICATIVO ORIGINAL '!$D$123</f>
        <v>FORMACIÓN Y CAPACITACIÓN PENITENCIARIA</v>
      </c>
      <c r="K100" s="265" t="s">
        <v>791</v>
      </c>
      <c r="L100" s="142" t="str">
        <f>+'PLAN INDICATIVO ORIGINAL '!$C$125</f>
        <v>I41</v>
      </c>
      <c r="M100" s="280" t="str">
        <f>+'PLAN INDICATIVO ORIGINAL '!$E$125</f>
        <v xml:space="preserve">Porcentaje de beneficiarios de programas de formación y capacitación penitenciaria </v>
      </c>
      <c r="N100" s="267">
        <f>VLOOKUP(L100,'PLAN INDICATIVO ORIGINAL '!$C$13:$M$343,6,0)</f>
        <v>0</v>
      </c>
      <c r="O100" s="267">
        <f>VLOOKUP(L100,'PLAN INDICATIVO ORIGINAL '!$C$13:$M$343,7,0)</f>
        <v>0.85</v>
      </c>
      <c r="P100" s="267">
        <f>VLOOKUP(L100,'PLAN INDICATIVO ORIGINAL '!$C$13:$M$343,8,0)</f>
        <v>0.85</v>
      </c>
      <c r="Q100" s="267">
        <f>VLOOKUP(L100,'PLAN INDICATIVO ORIGINAL '!$C$13:$M$343,9,0)</f>
        <v>0.85</v>
      </c>
      <c r="R100" s="267">
        <f>VLOOKUP(L100,'PLAN INDICATIVO ORIGINAL '!$C$13:$M$343,10,0)</f>
        <v>0.85</v>
      </c>
      <c r="S100" s="267" t="str">
        <f>VLOOKUP(L100,'PLAN INDICATIVO ORIGINAL '!$C$13:$M$343,11,0)</f>
        <v>Porcentaje</v>
      </c>
      <c r="T100" s="259" t="e">
        <f>VLOOKUP(L100,'PLAN INDICATIVO ORIGINAL '!$C$13:$M$343,12,0)</f>
        <v>#REF!</v>
      </c>
      <c r="U100" s="259">
        <f t="shared" ref="U100:Z100" si="180">+N100*100</f>
        <v>0</v>
      </c>
      <c r="V100" s="259">
        <f t="shared" si="180"/>
        <v>85</v>
      </c>
      <c r="W100" s="259">
        <f t="shared" si="180"/>
        <v>85</v>
      </c>
      <c r="X100" s="259">
        <f t="shared" si="180"/>
        <v>85</v>
      </c>
      <c r="Y100" s="259">
        <f t="shared" si="180"/>
        <v>85</v>
      </c>
      <c r="Z100" s="259" t="e">
        <f t="shared" si="180"/>
        <v>#VALUE!</v>
      </c>
      <c r="AA100" s="254" t="str">
        <f>+'PLAN INDICATIVO ORIGINAL '!C135</f>
        <v>P52</v>
      </c>
      <c r="AB100" s="254" t="str">
        <f>+'PLAN INDICATIVO ORIGINAL '!D135</f>
        <v>Integrantes del Cuerpo de Custodia y Vigilancia formados en los diferentes campos de la seguridad penitenciaria.</v>
      </c>
      <c r="AC100" s="59" t="str">
        <f>VLOOKUP(AB100,'PLAN INDICATIVO ORIGINAL '!$D$12:$F$313,3,0)</f>
        <v xml:space="preserve">DIRECCIÓN ESCUELA DE FORMACIÓN  </v>
      </c>
      <c r="AD100" s="59" t="str">
        <f>VLOOKUP(AB100,'PLAN INDICATIVO ORIGINAL '!$D$12:$F$313,3,0)</f>
        <v xml:space="preserve">DIRECCIÓN ESCUELA DE FORMACIÓN  </v>
      </c>
      <c r="AE100" s="59" t="s">
        <v>789</v>
      </c>
      <c r="AF100" s="260">
        <f>VLOOKUP(AA100,'PLAN INDICATIVO ORIGINAL '!$C$13:$M$343,6,0)</f>
        <v>780</v>
      </c>
      <c r="AG100" s="261">
        <f>VLOOKUP(AA100,'PLAN INDICATIVO ORIGINAL '!$C$13:$M$343,7,0)</f>
        <v>300</v>
      </c>
      <c r="AH100" s="261">
        <f>VLOOKUP(AA100,'PLAN INDICATIVO ORIGINAL '!$C$13:$M$343,8,0)</f>
        <v>300</v>
      </c>
      <c r="AI100" s="261">
        <f>VLOOKUP(AA100,'PLAN INDICATIVO ORIGINAL '!$C$13:$M$343,9,0)</f>
        <v>300</v>
      </c>
      <c r="AJ100" s="261">
        <f>VLOOKUP(AA100,'PLAN INDICATIVO ORIGINAL '!$C$13:$M$343,10,0)</f>
        <v>1680</v>
      </c>
      <c r="AK100" s="261" t="str">
        <f>VLOOKUP(AA100,'PLAN INDICATIVO ORIGINAL '!$C$13:$M$343,11,0)</f>
        <v>Número</v>
      </c>
      <c r="AL100" s="262" t="e">
        <f>VLOOKUP(AA100,'PLAN INDICATIVO ORIGINAL '!$C$13:$M$343,12,0)</f>
        <v>#REF!</v>
      </c>
      <c r="AM100" s="263">
        <f t="shared" ref="AM100:AR100" si="181">+AF100</f>
        <v>780</v>
      </c>
      <c r="AN100" s="263">
        <f t="shared" si="181"/>
        <v>300</v>
      </c>
      <c r="AO100" s="263">
        <f t="shared" si="181"/>
        <v>300</v>
      </c>
      <c r="AP100" s="263">
        <f t="shared" si="181"/>
        <v>300</v>
      </c>
      <c r="AQ100" s="263">
        <f t="shared" si="181"/>
        <v>1680</v>
      </c>
      <c r="AR100" s="263" t="str">
        <f t="shared" si="181"/>
        <v>Número</v>
      </c>
      <c r="AS100" s="264" t="s">
        <v>765</v>
      </c>
      <c r="AV100" s="214" t="s">
        <v>328</v>
      </c>
      <c r="AW100" s="214" t="s">
        <v>301</v>
      </c>
      <c r="AX100" s="214" t="s">
        <v>789</v>
      </c>
      <c r="BI100" s="254">
        <v>52</v>
      </c>
      <c r="BJ100" s="59" t="s">
        <v>301</v>
      </c>
    </row>
    <row r="101" spans="1:62" ht="53.25" customHeight="1" x14ac:dyDescent="0.25">
      <c r="A101" s="254">
        <v>53</v>
      </c>
      <c r="B101" s="254" t="str">
        <f t="shared" si="149"/>
        <v>P53</v>
      </c>
      <c r="C101" s="127" t="s">
        <v>59</v>
      </c>
      <c r="D101" s="293" t="s">
        <v>292</v>
      </c>
      <c r="E101" s="284" t="str">
        <f>+'PLAN INDICATIVO ORIGINAL '!$D$120</f>
        <v>TALENTO HUMANO Y FORMACIÓN PENITENCIARIA</v>
      </c>
      <c r="F101" s="256" t="str">
        <f>+'PLAN INDICATIVO ORIGINAL '!$D$121</f>
        <v>GESTIÓN Y FORMACIÓN DEL TALENTO HUMANO</v>
      </c>
      <c r="G101" s="256" t="s">
        <v>299</v>
      </c>
      <c r="H101" s="257" t="str">
        <f>+'PLAN INDICATIVO ORIGINAL '!$D$122</f>
        <v>Gestionar los programas académicos de acuerdo con los lineamientos establecidos en la legislación vigente con el fin de producir una oferta educativa pertinente y de calidad.</v>
      </c>
      <c r="I101" s="257" t="s">
        <v>790</v>
      </c>
      <c r="J101" s="265" t="str">
        <f>+'PLAN INDICATIVO ORIGINAL '!$D$123</f>
        <v>FORMACIÓN Y CAPACITACIÓN PENITENCIARIA</v>
      </c>
      <c r="K101" s="265" t="s">
        <v>791</v>
      </c>
      <c r="L101" s="142" t="str">
        <f>+'PLAN INDICATIVO ORIGINAL '!$C$125</f>
        <v>I41</v>
      </c>
      <c r="M101" s="280" t="str">
        <f>+'PLAN INDICATIVO ORIGINAL '!$E$125</f>
        <v xml:space="preserve">Porcentaje de beneficiarios de programas de formación y capacitación penitenciaria </v>
      </c>
      <c r="N101" s="267">
        <f>VLOOKUP(L101,'PLAN INDICATIVO ORIGINAL '!$C$13:$M$343,6,0)</f>
        <v>0</v>
      </c>
      <c r="O101" s="267">
        <f>VLOOKUP(L101,'PLAN INDICATIVO ORIGINAL '!$C$13:$M$343,7,0)</f>
        <v>0.85</v>
      </c>
      <c r="P101" s="267">
        <f>VLOOKUP(L101,'PLAN INDICATIVO ORIGINAL '!$C$13:$M$343,8,0)</f>
        <v>0.85</v>
      </c>
      <c r="Q101" s="267">
        <f>VLOOKUP(L101,'PLAN INDICATIVO ORIGINAL '!$C$13:$M$343,9,0)</f>
        <v>0.85</v>
      </c>
      <c r="R101" s="267">
        <f>VLOOKUP(L101,'PLAN INDICATIVO ORIGINAL '!$C$13:$M$343,10,0)</f>
        <v>0.85</v>
      </c>
      <c r="S101" s="267" t="str">
        <f>VLOOKUP(L101,'PLAN INDICATIVO ORIGINAL '!$C$13:$M$343,11,0)</f>
        <v>Porcentaje</v>
      </c>
      <c r="T101" s="259" t="e">
        <f>VLOOKUP(L101,'PLAN INDICATIVO ORIGINAL '!$C$13:$M$343,12,0)</f>
        <v>#REF!</v>
      </c>
      <c r="U101" s="259">
        <f t="shared" ref="U101:Z101" si="182">+N101*100</f>
        <v>0</v>
      </c>
      <c r="V101" s="259">
        <f t="shared" si="182"/>
        <v>85</v>
      </c>
      <c r="W101" s="259">
        <f t="shared" si="182"/>
        <v>85</v>
      </c>
      <c r="X101" s="259">
        <f t="shared" si="182"/>
        <v>85</v>
      </c>
      <c r="Y101" s="259">
        <f t="shared" si="182"/>
        <v>85</v>
      </c>
      <c r="Z101" s="259" t="e">
        <f t="shared" si="182"/>
        <v>#VALUE!</v>
      </c>
      <c r="AA101" s="254" t="str">
        <f>+'PLAN INDICATIVO ORIGINAL '!C136</f>
        <v>P53</v>
      </c>
      <c r="AB101" s="254" t="str">
        <f>+'PLAN INDICATIVO ORIGINAL '!D136</f>
        <v>Integrantes del Cuerpo de Custodia y Vigilancia formados para desempeñar los cargos de Inspector e Inspector Jefe, en el marco de la convocatoria 305 de 2014</v>
      </c>
      <c r="AC101" s="59" t="str">
        <f>VLOOKUP(AB101,'PLAN INDICATIVO ORIGINAL '!$D$12:$F$313,3,0)</f>
        <v xml:space="preserve">DIRECCIÓN ESCUELA DE FORMACIÓN  </v>
      </c>
      <c r="AD101" s="59" t="str">
        <f>VLOOKUP(AB101,'PLAN INDICATIVO ORIGINAL '!$D$12:$F$313,3,0)</f>
        <v xml:space="preserve">DIRECCIÓN ESCUELA DE FORMACIÓN  </v>
      </c>
      <c r="AE101" s="59" t="s">
        <v>789</v>
      </c>
      <c r="AF101" s="260">
        <f>VLOOKUP(AA101,'PLAN INDICATIVO ORIGINAL '!$C$13:$M$343,6,0)</f>
        <v>0</v>
      </c>
      <c r="AG101" s="261">
        <f>VLOOKUP(AA101,'PLAN INDICATIVO ORIGINAL '!$C$13:$M$343,7,0)</f>
        <v>100</v>
      </c>
      <c r="AH101" s="261">
        <f>VLOOKUP(AA101,'PLAN INDICATIVO ORIGINAL '!$C$13:$M$343,8,0)</f>
        <v>0</v>
      </c>
      <c r="AI101" s="261">
        <f>VLOOKUP(AA101,'PLAN INDICATIVO ORIGINAL '!$C$13:$M$343,9,0)</f>
        <v>0</v>
      </c>
      <c r="AJ101" s="261">
        <f>VLOOKUP(AA101,'PLAN INDICATIVO ORIGINAL '!$C$13:$M$343,10,0)</f>
        <v>100</v>
      </c>
      <c r="AK101" s="261" t="str">
        <f>VLOOKUP(AA101,'PLAN INDICATIVO ORIGINAL '!$C$13:$M$343,11,0)</f>
        <v>Número</v>
      </c>
      <c r="AL101" s="262" t="e">
        <f>VLOOKUP(AA101,'PLAN INDICATIVO ORIGINAL '!$C$13:$M$343,12,0)</f>
        <v>#REF!</v>
      </c>
      <c r="AM101" s="263">
        <f t="shared" ref="AM101:AR101" si="183">+AF101</f>
        <v>0</v>
      </c>
      <c r="AN101" s="263">
        <f t="shared" si="183"/>
        <v>100</v>
      </c>
      <c r="AO101" s="263">
        <f t="shared" si="183"/>
        <v>0</v>
      </c>
      <c r="AP101" s="263">
        <f t="shared" si="183"/>
        <v>0</v>
      </c>
      <c r="AQ101" s="263">
        <f t="shared" si="183"/>
        <v>100</v>
      </c>
      <c r="AR101" s="263" t="str">
        <f t="shared" si="183"/>
        <v>Número</v>
      </c>
      <c r="AS101" s="264" t="s">
        <v>765</v>
      </c>
      <c r="AV101" s="214" t="s">
        <v>330</v>
      </c>
      <c r="AW101" s="214" t="s">
        <v>301</v>
      </c>
      <c r="AX101" s="214" t="s">
        <v>789</v>
      </c>
      <c r="BI101" s="254">
        <v>53</v>
      </c>
      <c r="BJ101" s="59" t="s">
        <v>301</v>
      </c>
    </row>
    <row r="102" spans="1:62" ht="53.25" customHeight="1" x14ac:dyDescent="0.25">
      <c r="A102" s="254">
        <v>67</v>
      </c>
      <c r="B102" s="254" t="str">
        <f t="shared" si="149"/>
        <v>P67</v>
      </c>
      <c r="C102" s="127" t="s">
        <v>62</v>
      </c>
      <c r="D102" s="293" t="s">
        <v>292</v>
      </c>
      <c r="E102" s="284" t="str">
        <f>+'PLAN INDICATIVO ORIGINAL '!$D$120</f>
        <v>TALENTO HUMANO Y FORMACIÓN PENITENCIARIA</v>
      </c>
      <c r="F102" s="256" t="str">
        <f>+'PLAN INDICATIVO ORIGINAL '!$D$121</f>
        <v>GESTIÓN Y FORMACIÓN DEL TALENTO HUMANO</v>
      </c>
      <c r="G102" s="256" t="s">
        <v>299</v>
      </c>
      <c r="H102" s="257" t="str">
        <f>+'PLAN INDICATIVO ORIGINAL '!$D$122</f>
        <v>Gestionar los programas académicos de acuerdo con los lineamientos establecidos en la legislación vigente con el fin de producir una oferta educativa pertinente y de calidad.</v>
      </c>
      <c r="I102" s="257" t="s">
        <v>790</v>
      </c>
      <c r="J102" s="265" t="str">
        <f>+'PLAN INDICATIVO ORIGINAL '!$D$123</f>
        <v>FORMACIÓN Y CAPACITACIÓN PENITENCIARIA</v>
      </c>
      <c r="K102" s="265" t="s">
        <v>791</v>
      </c>
      <c r="L102" s="142" t="str">
        <f>+'PLAN INDICATIVO ORIGINAL '!$C$125</f>
        <v>I41</v>
      </c>
      <c r="M102" s="280" t="str">
        <f>+'PLAN INDICATIVO ORIGINAL '!$E$125</f>
        <v xml:space="preserve">Porcentaje de beneficiarios de programas de formación y capacitación penitenciaria </v>
      </c>
      <c r="N102" s="267">
        <f>VLOOKUP(L102,'PLAN INDICATIVO ORIGINAL '!$C$13:$M$343,6,0)</f>
        <v>0</v>
      </c>
      <c r="O102" s="267">
        <f>VLOOKUP(L102,'PLAN INDICATIVO ORIGINAL '!$C$13:$M$343,7,0)</f>
        <v>0.85</v>
      </c>
      <c r="P102" s="267">
        <f>VLOOKUP(L102,'PLAN INDICATIVO ORIGINAL '!$C$13:$M$343,8,0)</f>
        <v>0.85</v>
      </c>
      <c r="Q102" s="267">
        <f>VLOOKUP(L102,'PLAN INDICATIVO ORIGINAL '!$C$13:$M$343,9,0)</f>
        <v>0.85</v>
      </c>
      <c r="R102" s="267">
        <f>VLOOKUP(L102,'PLAN INDICATIVO ORIGINAL '!$C$13:$M$343,10,0)</f>
        <v>0.85</v>
      </c>
      <c r="S102" s="267" t="str">
        <f>VLOOKUP(L102,'PLAN INDICATIVO ORIGINAL '!$C$13:$M$343,11,0)</f>
        <v>Porcentaje</v>
      </c>
      <c r="T102" s="259" t="e">
        <f>VLOOKUP(L102,'PLAN INDICATIVO ORIGINAL '!$C$13:$M$343,12,0)</f>
        <v>#REF!</v>
      </c>
      <c r="U102" s="259">
        <f t="shared" ref="U102:Z102" si="184">+N102*100</f>
        <v>0</v>
      </c>
      <c r="V102" s="259">
        <f t="shared" si="184"/>
        <v>85</v>
      </c>
      <c r="W102" s="259">
        <f t="shared" si="184"/>
        <v>85</v>
      </c>
      <c r="X102" s="259">
        <f t="shared" si="184"/>
        <v>85</v>
      </c>
      <c r="Y102" s="259">
        <f t="shared" si="184"/>
        <v>85</v>
      </c>
      <c r="Z102" s="259" t="e">
        <f t="shared" si="184"/>
        <v>#VALUE!</v>
      </c>
      <c r="AA102" s="254" t="str">
        <f>+'PLAN INDICATIVO ORIGINAL '!C137</f>
        <v>P67</v>
      </c>
      <c r="AB102" s="254" t="str">
        <f>+'PLAN INDICATIVO ORIGINAL '!D137</f>
        <v>Profesionales formados para desempeñar los cargos de Director y Subdirector de ERON.</v>
      </c>
      <c r="AC102" s="59" t="str">
        <f>VLOOKUP(AB102,'PLAN INDICATIVO ORIGINAL '!$D$12:$F$313,3,0)</f>
        <v xml:space="preserve">DIRECCIÓN ESCUELA DE FORMACIÓN  </v>
      </c>
      <c r="AD102" s="59" t="str">
        <f>VLOOKUP(AB102,'PLAN INDICATIVO ORIGINAL '!$D$12:$F$313,3,0)</f>
        <v xml:space="preserve">DIRECCIÓN ESCUELA DE FORMACIÓN  </v>
      </c>
      <c r="AE102" s="59" t="s">
        <v>789</v>
      </c>
      <c r="AF102" s="268">
        <f>VLOOKUP(AA102,'PLAN INDICATIVO ORIGINAL '!$C$13:$M$343,6,0)</f>
        <v>1</v>
      </c>
      <c r="AG102" s="269">
        <f>VLOOKUP(AA102,'PLAN INDICATIVO ORIGINAL '!$C$13:$M$343,7,0)</f>
        <v>1</v>
      </c>
      <c r="AH102" s="269">
        <f>VLOOKUP(AA102,'PLAN INDICATIVO ORIGINAL '!$C$13:$M$343,8,0)</f>
        <v>1</v>
      </c>
      <c r="AI102" s="269">
        <f>VLOOKUP(AA102,'PLAN INDICATIVO ORIGINAL '!$C$13:$M$343,9,0)</f>
        <v>1</v>
      </c>
      <c r="AJ102" s="269">
        <f>VLOOKUP(AA102,'PLAN INDICATIVO ORIGINAL '!$C$13:$M$343,10,0)</f>
        <v>1</v>
      </c>
      <c r="AK102" s="269" t="str">
        <f>VLOOKUP(AA102,'PLAN INDICATIVO ORIGINAL '!$C$13:$M$343,11,0)</f>
        <v>Porcentaje</v>
      </c>
      <c r="AL102" s="294" t="e">
        <f>VLOOKUP(AA102,'PLAN INDICATIVO ORIGINAL '!$C$13:$M$343,12,0)</f>
        <v>#REF!</v>
      </c>
      <c r="AM102" s="263">
        <f t="shared" ref="AM102:AR102" si="185">+AF102*100</f>
        <v>100</v>
      </c>
      <c r="AN102" s="263">
        <f t="shared" si="185"/>
        <v>100</v>
      </c>
      <c r="AO102" s="263">
        <f t="shared" si="185"/>
        <v>100</v>
      </c>
      <c r="AP102" s="263">
        <f t="shared" si="185"/>
        <v>100</v>
      </c>
      <c r="AQ102" s="263">
        <f t="shared" si="185"/>
        <v>100</v>
      </c>
      <c r="AR102" s="263" t="e">
        <f t="shared" si="185"/>
        <v>#VALUE!</v>
      </c>
      <c r="AS102" s="264" t="s">
        <v>765</v>
      </c>
      <c r="AV102" s="214" t="s">
        <v>332</v>
      </c>
      <c r="AW102" s="214" t="s">
        <v>301</v>
      </c>
      <c r="AX102" s="214" t="s">
        <v>789</v>
      </c>
      <c r="BI102" s="254">
        <v>67</v>
      </c>
      <c r="BJ102" s="59" t="s">
        <v>301</v>
      </c>
    </row>
    <row r="103" spans="1:62" ht="56.25" customHeight="1" x14ac:dyDescent="0.25">
      <c r="A103" s="254">
        <v>240</v>
      </c>
      <c r="B103" s="254" t="str">
        <f t="shared" si="149"/>
        <v>P240</v>
      </c>
      <c r="C103" s="121" t="s">
        <v>33</v>
      </c>
      <c r="D103" s="293" t="s">
        <v>292</v>
      </c>
      <c r="E103" s="284" t="str">
        <f>+'PLAN INDICATIVO ORIGINAL '!$D$120</f>
        <v>TALENTO HUMANO Y FORMACIÓN PENITENCIARIA</v>
      </c>
      <c r="F103" s="256" t="str">
        <f>+'PLAN INDICATIVO ORIGINAL '!$D$121</f>
        <v>GESTIÓN Y FORMACIÓN DEL TALENTO HUMANO</v>
      </c>
      <c r="G103" s="256" t="s">
        <v>299</v>
      </c>
      <c r="H103" s="257" t="str">
        <f>+'PLAN INDICATIVO ORIGINAL '!$D$122</f>
        <v>Gestionar los programas académicos de acuerdo con los lineamientos establecidos en la legislación vigente con el fin de producir una oferta educativa pertinente y de calidad.</v>
      </c>
      <c r="I103" s="257" t="s">
        <v>793</v>
      </c>
      <c r="J103" s="265" t="str">
        <f>+'PLAN INDICATIVO ORIGINAL '!$D$139</f>
        <v xml:space="preserve">REINDUCCIÓN </v>
      </c>
      <c r="K103" s="142" t="s">
        <v>763</v>
      </c>
      <c r="L103" s="142" t="s">
        <v>339</v>
      </c>
      <c r="M103" s="258" t="str">
        <f>+'PLAN INDICATIVO ORIGINAL '!$E$139</f>
        <v>Porcentaje de  servidores  penitenciarios con reinducción por cambios normativos o estructurales</v>
      </c>
      <c r="N103" s="267">
        <f>VLOOKUP(L103,'PLAN INDICATIVO ORIGINAL '!$C$13:$M$343,6,0)</f>
        <v>1</v>
      </c>
      <c r="O103" s="267">
        <f>VLOOKUP(L103,'PLAN INDICATIVO ORIGINAL '!$C$13:$M$343,7,0)</f>
        <v>1</v>
      </c>
      <c r="P103" s="267">
        <f>VLOOKUP(L103,'PLAN INDICATIVO ORIGINAL '!$C$13:$M$343,8,0)</f>
        <v>1</v>
      </c>
      <c r="Q103" s="267">
        <f>VLOOKUP(L103,'PLAN INDICATIVO ORIGINAL '!$C$13:$M$343,9,0)</f>
        <v>1</v>
      </c>
      <c r="R103" s="267">
        <f>VLOOKUP(L103,'PLAN INDICATIVO ORIGINAL '!$C$13:$M$343,10,0)</f>
        <v>1</v>
      </c>
      <c r="S103" s="267" t="str">
        <f>VLOOKUP(L103,'PLAN INDICATIVO ORIGINAL '!$C$13:$M$343,11,0)</f>
        <v>Porcentaje</v>
      </c>
      <c r="T103" s="259" t="e">
        <f>VLOOKUP(L103,'PLAN INDICATIVO ORIGINAL '!$C$13:$M$343,12,0)</f>
        <v>#REF!</v>
      </c>
      <c r="U103" s="259">
        <f t="shared" ref="U103:Z103" si="186">+N103*100</f>
        <v>100</v>
      </c>
      <c r="V103" s="259">
        <f t="shared" si="186"/>
        <v>100</v>
      </c>
      <c r="W103" s="259">
        <f t="shared" si="186"/>
        <v>100</v>
      </c>
      <c r="X103" s="259">
        <f t="shared" si="186"/>
        <v>100</v>
      </c>
      <c r="Y103" s="259">
        <f t="shared" si="186"/>
        <v>100</v>
      </c>
      <c r="Z103" s="259" t="e">
        <f t="shared" si="186"/>
        <v>#VALUE!</v>
      </c>
      <c r="AA103" s="115" t="str">
        <f>+'PLAN INDICATIVO ORIGINAL '!C140</f>
        <v>P240</v>
      </c>
      <c r="AB103" s="254" t="str">
        <f>+'PLAN INDICATIVO ORIGINAL '!D140</f>
        <v>Plan de Reinducción del INPEC anualmente elaborado</v>
      </c>
      <c r="AC103" s="59" t="str">
        <f>VLOOKUP(AB103,'PLAN INDICATIVO ORIGINAL '!$D$12:$F$313,3,0)</f>
        <v xml:space="preserve">DIRECCIÓN ESCUELA DE FORMACIÓN  </v>
      </c>
      <c r="AD103" s="59" t="str">
        <f>VLOOKUP(AB103,'PLAN INDICATIVO ORIGINAL '!$D$12:$F$313,3,0)</f>
        <v xml:space="preserve">DIRECCIÓN ESCUELA DE FORMACIÓN  </v>
      </c>
      <c r="AE103" s="59" t="s">
        <v>789</v>
      </c>
      <c r="AF103" s="260">
        <f>VLOOKUP(AA103,'PLAN INDICATIVO ORIGINAL '!$C$13:$M$343,6,0)</f>
        <v>0</v>
      </c>
      <c r="AG103" s="261">
        <f>VLOOKUP(AA103,'PLAN INDICATIVO ORIGINAL '!$C$13:$M$343,7,0)</f>
        <v>1</v>
      </c>
      <c r="AH103" s="261">
        <f>VLOOKUP(AA103,'PLAN INDICATIVO ORIGINAL '!$C$13:$M$343,8,0)</f>
        <v>0</v>
      </c>
      <c r="AI103" s="261">
        <f>VLOOKUP(AA103,'PLAN INDICATIVO ORIGINAL '!$C$13:$M$343,9,0)</f>
        <v>0</v>
      </c>
      <c r="AJ103" s="261">
        <f>VLOOKUP(AA103,'PLAN INDICATIVO ORIGINAL '!$C$13:$M$343,10,0)</f>
        <v>1</v>
      </c>
      <c r="AK103" s="261" t="str">
        <f>VLOOKUP(AA103,'PLAN INDICATIVO ORIGINAL '!$C$13:$M$343,11,0)</f>
        <v>Número</v>
      </c>
      <c r="AL103" s="262" t="e">
        <f>VLOOKUP(AA103,'PLAN INDICATIVO ORIGINAL '!$C$13:$M$343,12,0)</f>
        <v>#REF!</v>
      </c>
      <c r="AM103" s="263">
        <f t="shared" ref="AM103:AR103" si="187">+AF103</f>
        <v>0</v>
      </c>
      <c r="AN103" s="263">
        <f t="shared" si="187"/>
        <v>1</v>
      </c>
      <c r="AO103" s="263">
        <f t="shared" si="187"/>
        <v>0</v>
      </c>
      <c r="AP103" s="263">
        <f t="shared" si="187"/>
        <v>0</v>
      </c>
      <c r="AQ103" s="263">
        <f t="shared" si="187"/>
        <v>1</v>
      </c>
      <c r="AR103" s="263" t="str">
        <f t="shared" si="187"/>
        <v>Número</v>
      </c>
      <c r="AS103" s="264" t="s">
        <v>765</v>
      </c>
      <c r="AV103" s="214" t="s">
        <v>342</v>
      </c>
      <c r="AW103" s="214" t="s">
        <v>301</v>
      </c>
      <c r="AX103" s="214" t="s">
        <v>789</v>
      </c>
      <c r="BI103" s="254">
        <v>140</v>
      </c>
      <c r="BJ103" s="59" t="s">
        <v>301</v>
      </c>
    </row>
    <row r="104" spans="1:62" ht="53.25" customHeight="1" x14ac:dyDescent="0.25">
      <c r="A104" s="254">
        <v>140</v>
      </c>
      <c r="B104" s="254" t="str">
        <f t="shared" si="149"/>
        <v>P140</v>
      </c>
      <c r="C104" s="121" t="s">
        <v>36</v>
      </c>
      <c r="D104" s="293" t="s">
        <v>292</v>
      </c>
      <c r="E104" s="284" t="str">
        <f>+'PLAN INDICATIVO ORIGINAL '!$D$120</f>
        <v>TALENTO HUMANO Y FORMACIÓN PENITENCIARIA</v>
      </c>
      <c r="F104" s="256" t="str">
        <f>+'PLAN INDICATIVO ORIGINAL '!$D$121</f>
        <v>GESTIÓN Y FORMACIÓN DEL TALENTO HUMANO</v>
      </c>
      <c r="G104" s="256" t="s">
        <v>299</v>
      </c>
      <c r="H104" s="257" t="str">
        <f>+'PLAN INDICATIVO ORIGINAL '!$D$122</f>
        <v>Gestionar los programas académicos de acuerdo con los lineamientos establecidos en la legislación vigente con el fin de producir una oferta educativa pertinente y de calidad.</v>
      </c>
      <c r="I104" s="257" t="s">
        <v>793</v>
      </c>
      <c r="J104" s="265" t="str">
        <f>+'PLAN INDICATIVO ORIGINAL '!$D$139</f>
        <v xml:space="preserve">REINDUCCIÓN </v>
      </c>
      <c r="K104" s="142" t="s">
        <v>763</v>
      </c>
      <c r="L104" s="142" t="s">
        <v>339</v>
      </c>
      <c r="M104" s="258" t="str">
        <f>+'PLAN INDICATIVO ORIGINAL '!$E$139</f>
        <v>Porcentaje de  servidores  penitenciarios con reinducción por cambios normativos o estructurales</v>
      </c>
      <c r="N104" s="267">
        <f>VLOOKUP(L104,'PLAN INDICATIVO ORIGINAL '!$C$13:$M$343,6,0)</f>
        <v>1</v>
      </c>
      <c r="O104" s="267">
        <f>VLOOKUP(L104,'PLAN INDICATIVO ORIGINAL '!$C$13:$M$343,7,0)</f>
        <v>1</v>
      </c>
      <c r="P104" s="267">
        <f>VLOOKUP(L104,'PLAN INDICATIVO ORIGINAL '!$C$13:$M$343,8,0)</f>
        <v>1</v>
      </c>
      <c r="Q104" s="267">
        <f>VLOOKUP(L104,'PLAN INDICATIVO ORIGINAL '!$C$13:$M$343,9,0)</f>
        <v>1</v>
      </c>
      <c r="R104" s="267">
        <f>VLOOKUP(L104,'PLAN INDICATIVO ORIGINAL '!$C$13:$M$343,10,0)</f>
        <v>1</v>
      </c>
      <c r="S104" s="267" t="str">
        <f>VLOOKUP(L104,'PLAN INDICATIVO ORIGINAL '!$C$13:$M$343,11,0)</f>
        <v>Porcentaje</v>
      </c>
      <c r="T104" s="259" t="e">
        <f>VLOOKUP(L104,'PLAN INDICATIVO ORIGINAL '!$C$13:$M$343,12,0)</f>
        <v>#REF!</v>
      </c>
      <c r="U104" s="259">
        <f t="shared" ref="U104:Z104" si="188">+N104*100</f>
        <v>100</v>
      </c>
      <c r="V104" s="259">
        <f t="shared" si="188"/>
        <v>100</v>
      </c>
      <c r="W104" s="259">
        <f t="shared" si="188"/>
        <v>100</v>
      </c>
      <c r="X104" s="259">
        <f t="shared" si="188"/>
        <v>100</v>
      </c>
      <c r="Y104" s="259">
        <f t="shared" si="188"/>
        <v>100</v>
      </c>
      <c r="Z104" s="259" t="e">
        <f t="shared" si="188"/>
        <v>#VALUE!</v>
      </c>
      <c r="AA104" s="115" t="str">
        <f>+'PLAN INDICATIVO ORIGINAL '!C141</f>
        <v>P140</v>
      </c>
      <c r="AB104" s="254" t="str">
        <f>+'PLAN INDICATIVO ORIGINAL '!D141</f>
        <v>Implementación anualmente del Plan de reinducción del INPEC.</v>
      </c>
      <c r="AC104" s="59" t="str">
        <f>VLOOKUP(AB104,'PLAN INDICATIVO ORIGINAL '!$D$12:$F$313,3,0)</f>
        <v xml:space="preserve">DIRECCIÓN ESCUELA DE FORMACIÓN  </v>
      </c>
      <c r="AD104" s="59" t="str">
        <f>VLOOKUP(AB104,'PLAN INDICATIVO ORIGINAL '!$D$12:$F$313,3,0)</f>
        <v xml:space="preserve">DIRECCIÓN ESCUELA DE FORMACIÓN  </v>
      </c>
      <c r="AE104" s="59" t="s">
        <v>789</v>
      </c>
      <c r="AF104" s="260">
        <f>VLOOKUP(AA104,'PLAN INDICATIVO ORIGINAL '!$C$13:$M$343,6,0)</f>
        <v>0</v>
      </c>
      <c r="AG104" s="261">
        <f>VLOOKUP(AA104,'PLAN INDICATIVO ORIGINAL '!$C$13:$M$343,7,0)</f>
        <v>1</v>
      </c>
      <c r="AH104" s="261">
        <f>VLOOKUP(AA104,'PLAN INDICATIVO ORIGINAL '!$C$13:$M$343,8,0)</f>
        <v>1</v>
      </c>
      <c r="AI104" s="261">
        <f>VLOOKUP(AA104,'PLAN INDICATIVO ORIGINAL '!$C$13:$M$343,9,0)</f>
        <v>1</v>
      </c>
      <c r="AJ104" s="261">
        <f>VLOOKUP(AA104,'PLAN INDICATIVO ORIGINAL '!$C$13:$M$343,10,0)</f>
        <v>3</v>
      </c>
      <c r="AK104" s="261" t="str">
        <f>VLOOKUP(AA104,'PLAN INDICATIVO ORIGINAL '!$C$13:$M$343,11,0)</f>
        <v>Número</v>
      </c>
      <c r="AL104" s="262" t="e">
        <f>VLOOKUP(AA104,'PLAN INDICATIVO ORIGINAL '!$C$13:$M$343,12,0)</f>
        <v>#REF!</v>
      </c>
      <c r="AM104" s="263">
        <f t="shared" ref="AM104:AR104" si="189">+AF104</f>
        <v>0</v>
      </c>
      <c r="AN104" s="263">
        <f t="shared" si="189"/>
        <v>1</v>
      </c>
      <c r="AO104" s="263">
        <f t="shared" si="189"/>
        <v>1</v>
      </c>
      <c r="AP104" s="263">
        <f t="shared" si="189"/>
        <v>1</v>
      </c>
      <c r="AQ104" s="263">
        <f t="shared" si="189"/>
        <v>3</v>
      </c>
      <c r="AR104" s="263" t="str">
        <f t="shared" si="189"/>
        <v>Número</v>
      </c>
      <c r="AS104" s="264" t="s">
        <v>765</v>
      </c>
      <c r="AV104" s="214" t="s">
        <v>344</v>
      </c>
      <c r="AW104" s="214" t="s">
        <v>301</v>
      </c>
      <c r="AX104" s="214" t="s">
        <v>789</v>
      </c>
      <c r="BI104" s="254">
        <v>60</v>
      </c>
      <c r="BJ104" s="59" t="s">
        <v>301</v>
      </c>
    </row>
    <row r="105" spans="1:62" ht="51" customHeight="1" x14ac:dyDescent="0.25">
      <c r="A105" s="254">
        <v>60</v>
      </c>
      <c r="B105" s="254" t="str">
        <f t="shared" si="149"/>
        <v>P60</v>
      </c>
      <c r="C105" s="127" t="s">
        <v>33</v>
      </c>
      <c r="D105" s="293" t="s">
        <v>292</v>
      </c>
      <c r="E105" s="284" t="str">
        <f>+'PLAN INDICATIVO ORIGINAL '!$D$120</f>
        <v>TALENTO HUMANO Y FORMACIÓN PENITENCIARIA</v>
      </c>
      <c r="F105" s="256" t="str">
        <f>+'PLAN INDICATIVO ORIGINAL '!$D$121</f>
        <v>GESTIÓN Y FORMACIÓN DEL TALENTO HUMANO</v>
      </c>
      <c r="G105" s="256" t="s">
        <v>299</v>
      </c>
      <c r="H105" s="257" t="str">
        <f>+'PLAN INDICATIVO ORIGINAL '!$D$122</f>
        <v>Gestionar los programas académicos de acuerdo con los lineamientos establecidos en la legislación vigente con el fin de producir una oferta educativa pertinente y de calidad.</v>
      </c>
      <c r="I105" s="257" t="s">
        <v>794</v>
      </c>
      <c r="J105" s="265" t="str">
        <f>+'PLAN INDICATIVO ORIGINAL '!$D$142</f>
        <v>REENTRENAMIENTO</v>
      </c>
      <c r="K105" s="142" t="s">
        <v>763</v>
      </c>
      <c r="L105" s="142" t="s">
        <v>347</v>
      </c>
      <c r="M105" s="258" t="str">
        <f>+'PLAN INDICATIVO ORIGINAL '!$E$142</f>
        <v>Porcentaje de personal objetivo del Cuerpo de Custodia y Vigilancia con reentrenamiento</v>
      </c>
      <c r="N105" s="267">
        <f>VLOOKUP(L105,'PLAN INDICATIVO ORIGINAL '!$C$13:$M$343,6,0)</f>
        <v>1</v>
      </c>
      <c r="O105" s="267">
        <f>VLOOKUP(L105,'PLAN INDICATIVO ORIGINAL '!$C$13:$M$343,7,0)</f>
        <v>1</v>
      </c>
      <c r="P105" s="267">
        <f>VLOOKUP(L105,'PLAN INDICATIVO ORIGINAL '!$C$13:$M$343,8,0)</f>
        <v>1</v>
      </c>
      <c r="Q105" s="267">
        <f>VLOOKUP(L105,'PLAN INDICATIVO ORIGINAL '!$C$13:$M$343,9,0)</f>
        <v>1</v>
      </c>
      <c r="R105" s="267">
        <f>VLOOKUP(L105,'PLAN INDICATIVO ORIGINAL '!$C$13:$M$343,10,0)</f>
        <v>1</v>
      </c>
      <c r="S105" s="267" t="str">
        <f>VLOOKUP(L105,'PLAN INDICATIVO ORIGINAL '!$C$13:$M$343,11,0)</f>
        <v>Porcentaje</v>
      </c>
      <c r="T105" s="259" t="e">
        <f>VLOOKUP(L105,'PLAN INDICATIVO ORIGINAL '!$C$13:$M$343,12,0)</f>
        <v>#REF!</v>
      </c>
      <c r="U105" s="259">
        <f t="shared" ref="U105:Z105" si="190">+N105*100</f>
        <v>100</v>
      </c>
      <c r="V105" s="259">
        <f t="shared" si="190"/>
        <v>100</v>
      </c>
      <c r="W105" s="259">
        <f t="shared" si="190"/>
        <v>100</v>
      </c>
      <c r="X105" s="259">
        <f t="shared" si="190"/>
        <v>100</v>
      </c>
      <c r="Y105" s="259">
        <f t="shared" si="190"/>
        <v>100</v>
      </c>
      <c r="Z105" s="259" t="e">
        <f t="shared" si="190"/>
        <v>#VALUE!</v>
      </c>
      <c r="AA105" s="254" t="str">
        <f>+'PLAN INDICATIVO ORIGINAL '!C143</f>
        <v>P60</v>
      </c>
      <c r="AB105" s="254" t="str">
        <f>+'PLAN INDICATIVO ORIGINAL '!D143</f>
        <v>Personal del Cuerpo de Custodia y Vigilancia, Fuerzas Armadas y de Policía, actualizados y reentrenados en los campos de seguridad penitenciaria.</v>
      </c>
      <c r="AC105" s="59" t="str">
        <f>VLOOKUP(AB105,'PLAN INDICATIVO ORIGINAL '!$D$12:$F$313,3,0)</f>
        <v xml:space="preserve">DIRECCIÓN ESCUELA DE FORMACIÓN  </v>
      </c>
      <c r="AD105" s="59" t="str">
        <f>VLOOKUP(AB105,'PLAN INDICATIVO ORIGINAL '!$D$12:$F$313,3,0)</f>
        <v xml:space="preserve">DIRECCIÓN ESCUELA DE FORMACIÓN  </v>
      </c>
      <c r="AE105" s="59" t="s">
        <v>789</v>
      </c>
      <c r="AF105" s="260">
        <f>VLOOKUP(AA105,'PLAN INDICATIVO ORIGINAL '!$C$13:$M$343,6,0)</f>
        <v>1200</v>
      </c>
      <c r="AG105" s="261">
        <f>VLOOKUP(AA105,'PLAN INDICATIVO ORIGINAL '!$C$13:$M$343,7,0)</f>
        <v>1700</v>
      </c>
      <c r="AH105" s="261">
        <f>VLOOKUP(AA105,'PLAN INDICATIVO ORIGINAL '!$C$13:$M$343,8,0)</f>
        <v>1200</v>
      </c>
      <c r="AI105" s="261">
        <f>VLOOKUP(AA105,'PLAN INDICATIVO ORIGINAL '!$C$13:$M$343,9,0)</f>
        <v>1200</v>
      </c>
      <c r="AJ105" s="261">
        <f>VLOOKUP(AA105,'PLAN INDICATIVO ORIGINAL '!$C$13:$M$343,10,0)</f>
        <v>5300</v>
      </c>
      <c r="AK105" s="261" t="str">
        <f>VLOOKUP(AA105,'PLAN INDICATIVO ORIGINAL '!$C$13:$M$343,11,0)</f>
        <v>Número</v>
      </c>
      <c r="AL105" s="262" t="e">
        <f>VLOOKUP(AA105,'PLAN INDICATIVO ORIGINAL '!$C$13:$M$343,12,0)</f>
        <v>#REF!</v>
      </c>
      <c r="AM105" s="263">
        <f t="shared" ref="AM105:AR105" si="191">+AF105</f>
        <v>1200</v>
      </c>
      <c r="AN105" s="263">
        <f t="shared" si="191"/>
        <v>1700</v>
      </c>
      <c r="AO105" s="263">
        <f t="shared" si="191"/>
        <v>1200</v>
      </c>
      <c r="AP105" s="263">
        <f t="shared" si="191"/>
        <v>1200</v>
      </c>
      <c r="AQ105" s="263">
        <f t="shared" si="191"/>
        <v>5300</v>
      </c>
      <c r="AR105" s="263" t="str">
        <f t="shared" si="191"/>
        <v>Número</v>
      </c>
      <c r="AS105" s="264" t="s">
        <v>765</v>
      </c>
      <c r="AV105" s="214" t="s">
        <v>350</v>
      </c>
      <c r="AW105" s="214" t="s">
        <v>301</v>
      </c>
      <c r="AX105" s="214" t="s">
        <v>789</v>
      </c>
      <c r="BI105" s="254">
        <v>141</v>
      </c>
      <c r="BJ105" s="59" t="s">
        <v>301</v>
      </c>
    </row>
    <row r="106" spans="1:62" ht="49.5" customHeight="1" x14ac:dyDescent="0.25">
      <c r="A106" s="254">
        <v>141</v>
      </c>
      <c r="B106" s="254" t="str">
        <f t="shared" si="149"/>
        <v>P141</v>
      </c>
      <c r="C106" s="121" t="s">
        <v>36</v>
      </c>
      <c r="D106" s="293" t="s">
        <v>292</v>
      </c>
      <c r="E106" s="284" t="str">
        <f>+'PLAN INDICATIVO ORIGINAL '!$D$120</f>
        <v>TALENTO HUMANO Y FORMACIÓN PENITENCIARIA</v>
      </c>
      <c r="F106" s="256" t="str">
        <f>+'PLAN INDICATIVO ORIGINAL '!$D$121</f>
        <v>GESTIÓN Y FORMACIÓN DEL TALENTO HUMANO</v>
      </c>
      <c r="G106" s="256" t="s">
        <v>299</v>
      </c>
      <c r="H106" s="257" t="str">
        <f>+'PLAN INDICATIVO ORIGINAL '!$D$122</f>
        <v>Gestionar los programas académicos de acuerdo con los lineamientos establecidos en la legislación vigente con el fin de producir una oferta educativa pertinente y de calidad.</v>
      </c>
      <c r="I106" s="257" t="s">
        <v>794</v>
      </c>
      <c r="J106" s="265" t="str">
        <f>+'PLAN INDICATIVO ORIGINAL '!$D$142</f>
        <v>REENTRENAMIENTO</v>
      </c>
      <c r="K106" s="142" t="s">
        <v>763</v>
      </c>
      <c r="L106" s="142" t="s">
        <v>347</v>
      </c>
      <c r="M106" s="258" t="str">
        <f>+'PLAN INDICATIVO ORIGINAL '!$E$142</f>
        <v>Porcentaje de personal objetivo del Cuerpo de Custodia y Vigilancia con reentrenamiento</v>
      </c>
      <c r="N106" s="267">
        <f>VLOOKUP(L106,'PLAN INDICATIVO ORIGINAL '!$C$13:$M$343,6,0)</f>
        <v>1</v>
      </c>
      <c r="O106" s="267">
        <f>VLOOKUP(L106,'PLAN INDICATIVO ORIGINAL '!$C$13:$M$343,7,0)</f>
        <v>1</v>
      </c>
      <c r="P106" s="267">
        <f>VLOOKUP(L106,'PLAN INDICATIVO ORIGINAL '!$C$13:$M$343,8,0)</f>
        <v>1</v>
      </c>
      <c r="Q106" s="267">
        <f>VLOOKUP(L106,'PLAN INDICATIVO ORIGINAL '!$C$13:$M$343,9,0)</f>
        <v>1</v>
      </c>
      <c r="R106" s="267">
        <f>VLOOKUP(L106,'PLAN INDICATIVO ORIGINAL '!$C$13:$M$343,10,0)</f>
        <v>1</v>
      </c>
      <c r="S106" s="267" t="str">
        <f>VLOOKUP(L106,'PLAN INDICATIVO ORIGINAL '!$C$13:$M$343,11,0)</f>
        <v>Porcentaje</v>
      </c>
      <c r="T106" s="259" t="e">
        <f>VLOOKUP(L106,'PLAN INDICATIVO ORIGINAL '!$C$13:$M$343,12,0)</f>
        <v>#REF!</v>
      </c>
      <c r="U106" s="259">
        <f t="shared" ref="U106:Z106" si="192">+N106*100</f>
        <v>100</v>
      </c>
      <c r="V106" s="259">
        <f t="shared" si="192"/>
        <v>100</v>
      </c>
      <c r="W106" s="259">
        <f t="shared" si="192"/>
        <v>100</v>
      </c>
      <c r="X106" s="259">
        <f t="shared" si="192"/>
        <v>100</v>
      </c>
      <c r="Y106" s="259">
        <f t="shared" si="192"/>
        <v>100</v>
      </c>
      <c r="Z106" s="259" t="e">
        <f t="shared" si="192"/>
        <v>#VALUE!</v>
      </c>
      <c r="AA106" s="115" t="str">
        <f>+'PLAN INDICATIVO ORIGINAL '!C144</f>
        <v>P141</v>
      </c>
      <c r="AB106" s="254" t="str">
        <f>+'PLAN INDICATIVO ORIGINAL '!D144</f>
        <v xml:space="preserve"> Establecimientos de reclusión con programas de reentrenamiento al Cuerpo de custodia y vigilancia</v>
      </c>
      <c r="AC106" s="59" t="str">
        <f>VLOOKUP(AB106,'PLAN INDICATIVO ORIGINAL '!$D$12:$F$313,3,0)</f>
        <v xml:space="preserve">DIRECCIÓN ESCUELA DE FORMACIÓN  </v>
      </c>
      <c r="AD106" s="59" t="str">
        <f>VLOOKUP(AB106,'PLAN INDICATIVO ORIGINAL '!$D$12:$F$313,3,0)</f>
        <v xml:space="preserve">DIRECCIÓN ESCUELA DE FORMACIÓN  </v>
      </c>
      <c r="AE106" s="59" t="s">
        <v>789</v>
      </c>
      <c r="AF106" s="260">
        <f>VLOOKUP(AA106,'PLAN INDICATIVO ORIGINAL '!$C$13:$M$343,6,0)</f>
        <v>10</v>
      </c>
      <c r="AG106" s="261">
        <f>VLOOKUP(AA106,'PLAN INDICATIVO ORIGINAL '!$C$13:$M$343,7,0)</f>
        <v>23</v>
      </c>
      <c r="AH106" s="261">
        <f>VLOOKUP(AA106,'PLAN INDICATIVO ORIGINAL '!$C$13:$M$343,8,0)</f>
        <v>10</v>
      </c>
      <c r="AI106" s="261">
        <f>VLOOKUP(AA106,'PLAN INDICATIVO ORIGINAL '!$C$13:$M$343,9,0)</f>
        <v>10</v>
      </c>
      <c r="AJ106" s="261">
        <f>VLOOKUP(AA106,'PLAN INDICATIVO ORIGINAL '!$C$13:$M$343,10,0)</f>
        <v>62</v>
      </c>
      <c r="AK106" s="261" t="str">
        <f>VLOOKUP(AA106,'PLAN INDICATIVO ORIGINAL '!$C$13:$M$343,11,0)</f>
        <v>Número</v>
      </c>
      <c r="AL106" s="262" t="e">
        <f>VLOOKUP(AA106,'PLAN INDICATIVO ORIGINAL '!$C$13:$M$343,12,0)</f>
        <v>#REF!</v>
      </c>
      <c r="AM106" s="263">
        <f t="shared" ref="AM106:AR106" si="193">+AF106</f>
        <v>10</v>
      </c>
      <c r="AN106" s="263">
        <f t="shared" si="193"/>
        <v>23</v>
      </c>
      <c r="AO106" s="263">
        <f t="shared" si="193"/>
        <v>10</v>
      </c>
      <c r="AP106" s="263">
        <f t="shared" si="193"/>
        <v>10</v>
      </c>
      <c r="AQ106" s="263">
        <f t="shared" si="193"/>
        <v>62</v>
      </c>
      <c r="AR106" s="263" t="str">
        <f t="shared" si="193"/>
        <v>Número</v>
      </c>
      <c r="AS106" s="264" t="s">
        <v>765</v>
      </c>
      <c r="AV106" s="214" t="s">
        <v>352</v>
      </c>
      <c r="AW106" s="214" t="s">
        <v>301</v>
      </c>
      <c r="AX106" s="214" t="s">
        <v>789</v>
      </c>
      <c r="BI106" s="254">
        <v>142</v>
      </c>
      <c r="BJ106" s="59" t="s">
        <v>357</v>
      </c>
    </row>
    <row r="107" spans="1:62" ht="51" customHeight="1" x14ac:dyDescent="0.25">
      <c r="A107" s="254">
        <v>142</v>
      </c>
      <c r="B107" s="254" t="str">
        <f t="shared" si="149"/>
        <v>P142</v>
      </c>
      <c r="C107" s="121" t="s">
        <v>33</v>
      </c>
      <c r="D107" s="293" t="s">
        <v>292</v>
      </c>
      <c r="E107" s="284" t="str">
        <f>+'PLAN INDICATIVO ORIGINAL '!$D$120</f>
        <v>TALENTO HUMANO Y FORMACIÓN PENITENCIARIA</v>
      </c>
      <c r="F107" s="256" t="str">
        <f>+'PLAN INDICATIVO ORIGINAL '!$D$121</f>
        <v>GESTIÓN Y FORMACIÓN DEL TALENTO HUMANO</v>
      </c>
      <c r="G107" s="256" t="s">
        <v>355</v>
      </c>
      <c r="H107" s="257" t="str">
        <f>+'PLAN INDICATIVO ORIGINAL '!$D$145</f>
        <v>Garantizar la gestión del Talento Humano, para que los servidores penitenciarios desarrollen de manera competente y comprometida la Nacionalidad de la Institucional.</v>
      </c>
      <c r="I107" s="257" t="s">
        <v>795</v>
      </c>
      <c r="J107" s="265" t="str">
        <f>+'PLAN INDICATIVO ORIGINAL '!$D$146</f>
        <v xml:space="preserve">INDUCCIÓN    </v>
      </c>
      <c r="K107" s="142" t="s">
        <v>763</v>
      </c>
      <c r="L107" s="142" t="s">
        <v>359</v>
      </c>
      <c r="M107" s="258" t="str">
        <f>+'PLAN INDICATIVO ORIGINAL '!$E$146</f>
        <v>Porcentaje de servidores  penitenciarios nombrados con inducción</v>
      </c>
      <c r="N107" s="267">
        <f>VLOOKUP(L107,'PLAN INDICATIVO ORIGINAL '!$C$13:$M$343,6,0)</f>
        <v>1</v>
      </c>
      <c r="O107" s="267">
        <f>VLOOKUP(L107,'PLAN INDICATIVO ORIGINAL '!$C$13:$M$343,7,0)</f>
        <v>1</v>
      </c>
      <c r="P107" s="267">
        <f>VLOOKUP(L107,'PLAN INDICATIVO ORIGINAL '!$C$13:$M$343,8,0)</f>
        <v>1</v>
      </c>
      <c r="Q107" s="267">
        <f>VLOOKUP(L107,'PLAN INDICATIVO ORIGINAL '!$C$13:$M$343,9,0)</f>
        <v>1</v>
      </c>
      <c r="R107" s="267">
        <f>VLOOKUP(L107,'PLAN INDICATIVO ORIGINAL '!$C$13:$M$343,10,0)</f>
        <v>1</v>
      </c>
      <c r="S107" s="267" t="str">
        <f>VLOOKUP(L107,'PLAN INDICATIVO ORIGINAL '!$C$13:$M$343,11,0)</f>
        <v>Porcentaje</v>
      </c>
      <c r="T107" s="259" t="e">
        <f>VLOOKUP(L107,'PLAN INDICATIVO ORIGINAL '!$C$13:$M$343,12,0)</f>
        <v>#REF!</v>
      </c>
      <c r="U107" s="259">
        <f t="shared" ref="U107:Z107" si="194">+N107*100</f>
        <v>100</v>
      </c>
      <c r="V107" s="259">
        <f t="shared" si="194"/>
        <v>100</v>
      </c>
      <c r="W107" s="259">
        <f t="shared" si="194"/>
        <v>100</v>
      </c>
      <c r="X107" s="259">
        <f t="shared" si="194"/>
        <v>100</v>
      </c>
      <c r="Y107" s="259">
        <f t="shared" si="194"/>
        <v>100</v>
      </c>
      <c r="Z107" s="259" t="e">
        <f t="shared" si="194"/>
        <v>#VALUE!</v>
      </c>
      <c r="AA107" s="115" t="str">
        <f>+'PLAN INDICATIVO ORIGINAL '!C147</f>
        <v>P142</v>
      </c>
      <c r="AB107" s="254" t="str">
        <f>+'PLAN INDICATIVO ORIGINAL '!D147</f>
        <v>Plan de Inducción del INPEC, revisado, ajustado e implementado</v>
      </c>
      <c r="AC107" s="59" t="str">
        <f>VLOOKUP(AB107,'PLAN INDICATIVO ORIGINAL '!$D$12:$F$313,3,0)</f>
        <v>SUBDIRECCIÓN DE TALENTO HUMANO</v>
      </c>
      <c r="AD107" s="59" t="str">
        <f>VLOOKUP(AB107,'PLAN INDICATIVO ORIGINAL '!$D$12:$F$313,3,0)</f>
        <v>SUBDIRECCIÓN DE TALENTO HUMANO</v>
      </c>
      <c r="AE107" s="59" t="s">
        <v>796</v>
      </c>
      <c r="AF107" s="260">
        <f>VLOOKUP(AA107,'PLAN INDICATIVO ORIGINAL '!$C$13:$M$343,6,0)</f>
        <v>1</v>
      </c>
      <c r="AG107" s="261">
        <f>VLOOKUP(AA107,'PLAN INDICATIVO ORIGINAL '!$C$13:$M$343,7,0)</f>
        <v>1</v>
      </c>
      <c r="AH107" s="261">
        <f>VLOOKUP(AA107,'PLAN INDICATIVO ORIGINAL '!$C$13:$M$343,8,0)</f>
        <v>1</v>
      </c>
      <c r="AI107" s="261">
        <f>VLOOKUP(AA107,'PLAN INDICATIVO ORIGINAL '!$C$13:$M$343,9,0)</f>
        <v>1</v>
      </c>
      <c r="AJ107" s="261">
        <f>VLOOKUP(AA107,'PLAN INDICATIVO ORIGINAL '!$C$13:$M$343,10,0)</f>
        <v>4</v>
      </c>
      <c r="AK107" s="261" t="str">
        <f>VLOOKUP(AA107,'PLAN INDICATIVO ORIGINAL '!$C$13:$M$343,11,0)</f>
        <v>Número</v>
      </c>
      <c r="AL107" s="262" t="e">
        <f>VLOOKUP(AA107,'PLAN INDICATIVO ORIGINAL '!$C$13:$M$343,12,0)</f>
        <v>#REF!</v>
      </c>
      <c r="AM107" s="263">
        <f t="shared" ref="AM107:AR107" si="195">+AF107</f>
        <v>1</v>
      </c>
      <c r="AN107" s="263">
        <f t="shared" si="195"/>
        <v>1</v>
      </c>
      <c r="AO107" s="263">
        <f t="shared" si="195"/>
        <v>1</v>
      </c>
      <c r="AP107" s="263">
        <f t="shared" si="195"/>
        <v>1</v>
      </c>
      <c r="AQ107" s="263">
        <f t="shared" si="195"/>
        <v>4</v>
      </c>
      <c r="AR107" s="263" t="str">
        <f t="shared" si="195"/>
        <v>Número</v>
      </c>
      <c r="AS107" s="264" t="s">
        <v>765</v>
      </c>
      <c r="AV107" s="214" t="s">
        <v>362</v>
      </c>
      <c r="AW107" s="214" t="s">
        <v>357</v>
      </c>
      <c r="AX107" s="214" t="s">
        <v>796</v>
      </c>
      <c r="BI107" s="254">
        <v>3</v>
      </c>
      <c r="BJ107" s="59" t="s">
        <v>357</v>
      </c>
    </row>
    <row r="108" spans="1:62" ht="51" customHeight="1" x14ac:dyDescent="0.25">
      <c r="A108" s="254">
        <v>3</v>
      </c>
      <c r="B108" s="254" t="str">
        <f t="shared" si="149"/>
        <v>P3</v>
      </c>
      <c r="C108" s="127" t="s">
        <v>33</v>
      </c>
      <c r="D108" s="293" t="s">
        <v>292</v>
      </c>
      <c r="E108" s="284" t="str">
        <f>+'PLAN INDICATIVO ORIGINAL '!$D$120</f>
        <v>TALENTO HUMANO Y FORMACIÓN PENITENCIARIA</v>
      </c>
      <c r="F108" s="256" t="str">
        <f>+'PLAN INDICATIVO ORIGINAL '!$D$121</f>
        <v>GESTIÓN Y FORMACIÓN DEL TALENTO HUMANO</v>
      </c>
      <c r="G108" s="256" t="s">
        <v>355</v>
      </c>
      <c r="H108" s="257" t="str">
        <f>+'PLAN INDICATIVO ORIGINAL '!$D$145</f>
        <v>Garantizar la gestión del Talento Humano, para que los servidores penitenciarios desarrollen de manera competente y comprometida la Nacionalidad de la Institucional.</v>
      </c>
      <c r="I108" s="257" t="s">
        <v>797</v>
      </c>
      <c r="J108" s="265" t="str">
        <f>+'PLAN INDICATIVO ORIGINAL '!$D$148</f>
        <v>ADMINISTRACIÓN DEL PERSONAL</v>
      </c>
      <c r="K108" s="265" t="s">
        <v>767</v>
      </c>
      <c r="L108" s="142" t="s">
        <v>365</v>
      </c>
      <c r="M108" s="266" t="str">
        <f>+'PLAN INDICATIVO ORIGINAL '!$E$148</f>
        <v>Porcentaje de funcionarios objeto de evaluación de desempeño con resultados en rango sobresaliente</v>
      </c>
      <c r="N108" s="267">
        <f>VLOOKUP(L108,'PLAN INDICATIVO ORIGINAL '!$C$13:$M$343,6,0)</f>
        <v>0.03</v>
      </c>
      <c r="O108" s="267">
        <f>VLOOKUP(L108,'PLAN INDICATIVO ORIGINAL '!$C$13:$M$343,7,0)</f>
        <v>3.5000000000000003E-2</v>
      </c>
      <c r="P108" s="267">
        <f>VLOOKUP(L108,'PLAN INDICATIVO ORIGINAL '!$C$13:$M$343,8,0)</f>
        <v>0.04</v>
      </c>
      <c r="Q108" s="267">
        <f>VLOOKUP(L108,'PLAN INDICATIVO ORIGINAL '!$C$13:$M$343,9,0)</f>
        <v>4.4999999999999998E-2</v>
      </c>
      <c r="R108" s="267">
        <f>VLOOKUP(L108,'PLAN INDICATIVO ORIGINAL '!$C$13:$M$343,10,0)</f>
        <v>4.4999999999999998E-2</v>
      </c>
      <c r="S108" s="267" t="str">
        <f>VLOOKUP(L108,'PLAN INDICATIVO ORIGINAL '!$C$13:$M$343,11,0)</f>
        <v>Porcentaje</v>
      </c>
      <c r="T108" s="259" t="e">
        <f>VLOOKUP(L108,'PLAN INDICATIVO ORIGINAL '!$C$13:$M$343,12,0)</f>
        <v>#REF!</v>
      </c>
      <c r="U108" s="259">
        <f t="shared" ref="U108:Z108" si="196">+N108*100</f>
        <v>3</v>
      </c>
      <c r="V108" s="259">
        <f t="shared" si="196"/>
        <v>3.5000000000000004</v>
      </c>
      <c r="W108" s="259">
        <f t="shared" si="196"/>
        <v>4</v>
      </c>
      <c r="X108" s="259">
        <f t="shared" si="196"/>
        <v>4.5</v>
      </c>
      <c r="Y108" s="259">
        <f t="shared" si="196"/>
        <v>4.5</v>
      </c>
      <c r="Z108" s="259" t="e">
        <f t="shared" si="196"/>
        <v>#VALUE!</v>
      </c>
      <c r="AA108" s="254" t="str">
        <f>+'PLAN INDICATIVO ORIGINAL '!C149</f>
        <v>P3</v>
      </c>
      <c r="AB108" s="254" t="str">
        <f>+'PLAN INDICATIVO ORIGINAL '!D149</f>
        <v xml:space="preserve">Gerentes Públicos de las Direcciones Regionales con roles asignados, capacitados y asesorados en el Sistema de Información y Gestión del Empleo Público (SIGEP). </v>
      </c>
      <c r="AC108" s="59" t="str">
        <f>VLOOKUP(AB108,'PLAN INDICATIVO ORIGINAL '!$D$12:$F$313,3,0)</f>
        <v>SUBDIRECCIÓN DE TALENTO HUMANO</v>
      </c>
      <c r="AD108" s="59" t="str">
        <f>VLOOKUP(AB108,'PLAN INDICATIVO ORIGINAL '!$D$12:$F$313,3,0)</f>
        <v>SUBDIRECCIÓN DE TALENTO HUMANO</v>
      </c>
      <c r="AE108" s="59" t="s">
        <v>796</v>
      </c>
      <c r="AF108" s="268">
        <f>VLOOKUP(AA108,'PLAN INDICATIVO ORIGINAL '!$C$13:$M$343,6,0)</f>
        <v>0.8</v>
      </c>
      <c r="AG108" s="269">
        <f>VLOOKUP(AA108,'PLAN INDICATIVO ORIGINAL '!$C$13:$M$343,7,0)</f>
        <v>0.2</v>
      </c>
      <c r="AH108" s="269">
        <f>VLOOKUP(AA108,'PLAN INDICATIVO ORIGINAL '!$C$13:$M$343,8,0)</f>
        <v>0</v>
      </c>
      <c r="AI108" s="269">
        <f>VLOOKUP(AA108,'PLAN INDICATIVO ORIGINAL '!$C$13:$M$343,9,0)</f>
        <v>0</v>
      </c>
      <c r="AJ108" s="269">
        <f>VLOOKUP(AA108,'PLAN INDICATIVO ORIGINAL '!$C$13:$M$343,10,0)</f>
        <v>1</v>
      </c>
      <c r="AK108" s="269" t="str">
        <f>VLOOKUP(AA108,'PLAN INDICATIVO ORIGINAL '!$C$13:$M$343,11,0)</f>
        <v>Porcentaje</v>
      </c>
      <c r="AL108" s="262" t="e">
        <f>VLOOKUP(AA108,'PLAN INDICATIVO ORIGINAL '!$C$13:$M$343,12,0)</f>
        <v>#REF!</v>
      </c>
      <c r="AM108" s="270">
        <f t="shared" ref="AM108:AR108" si="197">+AF108*100</f>
        <v>80</v>
      </c>
      <c r="AN108" s="270">
        <f t="shared" si="197"/>
        <v>20</v>
      </c>
      <c r="AO108" s="270">
        <f t="shared" si="197"/>
        <v>0</v>
      </c>
      <c r="AP108" s="270">
        <f t="shared" si="197"/>
        <v>0</v>
      </c>
      <c r="AQ108" s="270">
        <f t="shared" si="197"/>
        <v>100</v>
      </c>
      <c r="AR108" s="270" t="e">
        <f t="shared" si="197"/>
        <v>#VALUE!</v>
      </c>
      <c r="AS108" s="264" t="s">
        <v>765</v>
      </c>
      <c r="AV108" s="214" t="s">
        <v>368</v>
      </c>
      <c r="AW108" s="214" t="s">
        <v>357</v>
      </c>
      <c r="AX108" s="214" t="s">
        <v>796</v>
      </c>
      <c r="BI108" s="254">
        <v>38</v>
      </c>
      <c r="BJ108" s="59" t="s">
        <v>357</v>
      </c>
    </row>
    <row r="109" spans="1:62" ht="51" customHeight="1" x14ac:dyDescent="0.25">
      <c r="A109" s="254">
        <v>38</v>
      </c>
      <c r="B109" s="254" t="str">
        <f t="shared" si="149"/>
        <v>P38</v>
      </c>
      <c r="C109" s="127" t="s">
        <v>36</v>
      </c>
      <c r="D109" s="293" t="s">
        <v>292</v>
      </c>
      <c r="E109" s="284" t="str">
        <f>+'PLAN INDICATIVO ORIGINAL '!$D$120</f>
        <v>TALENTO HUMANO Y FORMACIÓN PENITENCIARIA</v>
      </c>
      <c r="F109" s="256" t="str">
        <f>+'PLAN INDICATIVO ORIGINAL '!$D$121</f>
        <v>GESTIÓN Y FORMACIÓN DEL TALENTO HUMANO</v>
      </c>
      <c r="G109" s="256" t="s">
        <v>355</v>
      </c>
      <c r="H109" s="257" t="str">
        <f>+'PLAN INDICATIVO ORIGINAL '!$D$145</f>
        <v>Garantizar la gestión del Talento Humano, para que los servidores penitenciarios desarrollen de manera competente y comprometida la Nacionalidad de la Institucional.</v>
      </c>
      <c r="I109" s="257" t="s">
        <v>797</v>
      </c>
      <c r="J109" s="265" t="str">
        <f>+'PLAN INDICATIVO ORIGINAL '!$D$148</f>
        <v>ADMINISTRACIÓN DEL PERSONAL</v>
      </c>
      <c r="K109" s="265" t="s">
        <v>767</v>
      </c>
      <c r="L109" s="142" t="s">
        <v>365</v>
      </c>
      <c r="M109" s="266" t="str">
        <f>+'PLAN INDICATIVO ORIGINAL '!$E$148</f>
        <v>Porcentaje de funcionarios objeto de evaluación de desempeño con resultados en rango sobresaliente</v>
      </c>
      <c r="N109" s="267">
        <f>VLOOKUP(L109,'PLAN INDICATIVO ORIGINAL '!$C$13:$M$343,6,0)</f>
        <v>0.03</v>
      </c>
      <c r="O109" s="267">
        <f>VLOOKUP(L109,'PLAN INDICATIVO ORIGINAL '!$C$13:$M$343,7,0)</f>
        <v>3.5000000000000003E-2</v>
      </c>
      <c r="P109" s="267">
        <f>VLOOKUP(L109,'PLAN INDICATIVO ORIGINAL '!$C$13:$M$343,8,0)</f>
        <v>0.04</v>
      </c>
      <c r="Q109" s="267">
        <f>VLOOKUP(L109,'PLAN INDICATIVO ORIGINAL '!$C$13:$M$343,9,0)</f>
        <v>4.4999999999999998E-2</v>
      </c>
      <c r="R109" s="267">
        <f>VLOOKUP(L109,'PLAN INDICATIVO ORIGINAL '!$C$13:$M$343,10,0)</f>
        <v>4.4999999999999998E-2</v>
      </c>
      <c r="S109" s="267" t="str">
        <f>VLOOKUP(L109,'PLAN INDICATIVO ORIGINAL '!$C$13:$M$343,11,0)</f>
        <v>Porcentaje</v>
      </c>
      <c r="T109" s="259" t="e">
        <f>VLOOKUP(L109,'PLAN INDICATIVO ORIGINAL '!$C$13:$M$343,12,0)</f>
        <v>#REF!</v>
      </c>
      <c r="U109" s="259">
        <f t="shared" ref="U109:Z109" si="198">+N109*100</f>
        <v>3</v>
      </c>
      <c r="V109" s="259">
        <f t="shared" si="198"/>
        <v>3.5000000000000004</v>
      </c>
      <c r="W109" s="259">
        <f t="shared" si="198"/>
        <v>4</v>
      </c>
      <c r="X109" s="259">
        <f t="shared" si="198"/>
        <v>4.5</v>
      </c>
      <c r="Y109" s="259">
        <f t="shared" si="198"/>
        <v>4.5</v>
      </c>
      <c r="Z109" s="259" t="e">
        <f t="shared" si="198"/>
        <v>#VALUE!</v>
      </c>
      <c r="AA109" s="254" t="str">
        <f>+'PLAN INDICATIVO ORIGINAL '!C150</f>
        <v>P38</v>
      </c>
      <c r="AB109" s="254" t="str">
        <f>+'PLAN INDICATIVO ORIGINAL '!D150</f>
        <v>Estudio técnico de ampliación de planta de servidores públicos del INPEC (Ley 1709 de 2014 art. 35 par. 2) elaborado</v>
      </c>
      <c r="AC109" s="59" t="str">
        <f>VLOOKUP(AB109,'PLAN INDICATIVO ORIGINAL '!$D$12:$F$313,3,0)</f>
        <v>SUBDIRECCIÓN DE TALENTO HUMANO</v>
      </c>
      <c r="AD109" s="59" t="str">
        <f>VLOOKUP(AB109,'PLAN INDICATIVO ORIGINAL '!$D$12:$F$313,3,0)</f>
        <v>SUBDIRECCIÓN DE TALENTO HUMANO</v>
      </c>
      <c r="AE109" s="59" t="s">
        <v>796</v>
      </c>
      <c r="AF109" s="260">
        <f>VLOOKUP(AA109,'PLAN INDICATIVO ORIGINAL '!$C$13:$M$343,6,0)</f>
        <v>1</v>
      </c>
      <c r="AG109" s="261">
        <f>VLOOKUP(AA109,'PLAN INDICATIVO ORIGINAL '!$C$13:$M$343,7,0)</f>
        <v>0</v>
      </c>
      <c r="AH109" s="261">
        <f>VLOOKUP(AA109,'PLAN INDICATIVO ORIGINAL '!$C$13:$M$343,8,0)</f>
        <v>0</v>
      </c>
      <c r="AI109" s="261">
        <f>VLOOKUP(AA109,'PLAN INDICATIVO ORIGINAL '!$C$13:$M$343,9,0)</f>
        <v>0</v>
      </c>
      <c r="AJ109" s="261">
        <f>VLOOKUP(AA109,'PLAN INDICATIVO ORIGINAL '!$C$13:$M$343,10,0)</f>
        <v>1</v>
      </c>
      <c r="AK109" s="261" t="str">
        <f>VLOOKUP(AA109,'PLAN INDICATIVO ORIGINAL '!$C$13:$M$343,11,0)</f>
        <v>Número</v>
      </c>
      <c r="AL109" s="262" t="e">
        <f>VLOOKUP(AA109,'PLAN INDICATIVO ORIGINAL '!$C$13:$M$343,12,0)</f>
        <v>#REF!</v>
      </c>
      <c r="AM109" s="263">
        <f t="shared" ref="AM109:AR109" si="199">+AF109</f>
        <v>1</v>
      </c>
      <c r="AN109" s="263">
        <f t="shared" si="199"/>
        <v>0</v>
      </c>
      <c r="AO109" s="263">
        <f t="shared" si="199"/>
        <v>0</v>
      </c>
      <c r="AP109" s="263">
        <f t="shared" si="199"/>
        <v>0</v>
      </c>
      <c r="AQ109" s="263">
        <f t="shared" si="199"/>
        <v>1</v>
      </c>
      <c r="AR109" s="263" t="str">
        <f t="shared" si="199"/>
        <v>Número</v>
      </c>
      <c r="AS109" s="264" t="s">
        <v>765</v>
      </c>
      <c r="AV109" s="214" t="s">
        <v>370</v>
      </c>
      <c r="AW109" s="214" t="s">
        <v>357</v>
      </c>
      <c r="AX109" s="214" t="s">
        <v>796</v>
      </c>
      <c r="BI109" s="254">
        <v>61</v>
      </c>
      <c r="BJ109" s="59" t="s">
        <v>357</v>
      </c>
    </row>
    <row r="110" spans="1:62" ht="49.5" customHeight="1" x14ac:dyDescent="0.25">
      <c r="A110" s="254">
        <v>61</v>
      </c>
      <c r="B110" s="254" t="str">
        <f t="shared" si="149"/>
        <v>P61</v>
      </c>
      <c r="C110" s="127" t="s">
        <v>50</v>
      </c>
      <c r="D110" s="293" t="s">
        <v>292</v>
      </c>
      <c r="E110" s="284" t="str">
        <f>+'PLAN INDICATIVO ORIGINAL '!$D$120</f>
        <v>TALENTO HUMANO Y FORMACIÓN PENITENCIARIA</v>
      </c>
      <c r="F110" s="256" t="str">
        <f>+'PLAN INDICATIVO ORIGINAL '!$D$121</f>
        <v>GESTIÓN Y FORMACIÓN DEL TALENTO HUMANO</v>
      </c>
      <c r="G110" s="256" t="s">
        <v>355</v>
      </c>
      <c r="H110" s="257" t="str">
        <f>+'PLAN INDICATIVO ORIGINAL '!$D$145</f>
        <v>Garantizar la gestión del Talento Humano, para que los servidores penitenciarios desarrollen de manera competente y comprometida la Nacionalidad de la Institucional.</v>
      </c>
      <c r="I110" s="257" t="s">
        <v>797</v>
      </c>
      <c r="J110" s="265" t="str">
        <f>+'PLAN INDICATIVO ORIGINAL '!$D$148</f>
        <v>ADMINISTRACIÓN DEL PERSONAL</v>
      </c>
      <c r="K110" s="265" t="s">
        <v>767</v>
      </c>
      <c r="L110" s="142" t="s">
        <v>365</v>
      </c>
      <c r="M110" s="266" t="str">
        <f>+'PLAN INDICATIVO ORIGINAL '!$E$148</f>
        <v>Porcentaje de funcionarios objeto de evaluación de desempeño con resultados en rango sobresaliente</v>
      </c>
      <c r="N110" s="267">
        <f>VLOOKUP(L110,'PLAN INDICATIVO ORIGINAL '!$C$13:$M$343,6,0)</f>
        <v>0.03</v>
      </c>
      <c r="O110" s="267">
        <f>VLOOKUP(L110,'PLAN INDICATIVO ORIGINAL '!$C$13:$M$343,7,0)</f>
        <v>3.5000000000000003E-2</v>
      </c>
      <c r="P110" s="267">
        <f>VLOOKUP(L110,'PLAN INDICATIVO ORIGINAL '!$C$13:$M$343,8,0)</f>
        <v>0.04</v>
      </c>
      <c r="Q110" s="267">
        <f>VLOOKUP(L110,'PLAN INDICATIVO ORIGINAL '!$C$13:$M$343,9,0)</f>
        <v>4.4999999999999998E-2</v>
      </c>
      <c r="R110" s="267">
        <f>VLOOKUP(L110,'PLAN INDICATIVO ORIGINAL '!$C$13:$M$343,10,0)</f>
        <v>4.4999999999999998E-2</v>
      </c>
      <c r="S110" s="267" t="str">
        <f>VLOOKUP(L110,'PLAN INDICATIVO ORIGINAL '!$C$13:$M$343,11,0)</f>
        <v>Porcentaje</v>
      </c>
      <c r="T110" s="259" t="e">
        <f>VLOOKUP(L110,'PLAN INDICATIVO ORIGINAL '!$C$13:$M$343,12,0)</f>
        <v>#REF!</v>
      </c>
      <c r="U110" s="259">
        <f t="shared" ref="U110:Z110" si="200">+N110*100</f>
        <v>3</v>
      </c>
      <c r="V110" s="259">
        <f t="shared" si="200"/>
        <v>3.5000000000000004</v>
      </c>
      <c r="W110" s="259">
        <f t="shared" si="200"/>
        <v>4</v>
      </c>
      <c r="X110" s="259">
        <f t="shared" si="200"/>
        <v>4.5</v>
      </c>
      <c r="Y110" s="259">
        <f t="shared" si="200"/>
        <v>4.5</v>
      </c>
      <c r="Z110" s="259" t="e">
        <f t="shared" si="200"/>
        <v>#VALUE!</v>
      </c>
      <c r="AA110" s="254" t="str">
        <f>+'PLAN INDICATIVO ORIGINAL '!C151</f>
        <v>P61</v>
      </c>
      <c r="AB110" s="254" t="str">
        <f>+'PLAN INDICATIVO ORIGINAL '!D151</f>
        <v>plan de  comunicaciones  del sistema  tipo de evaluación del desempeño laboral en el  INPEC monitoreado..</v>
      </c>
      <c r="AC110" s="59" t="str">
        <f>VLOOKUP(AB110,'PLAN INDICATIVO ORIGINAL '!$D$12:$F$313,3,0)</f>
        <v>SUBDIRECCIÓN DE TALENTO HUMANO</v>
      </c>
      <c r="AD110" s="59" t="str">
        <f>VLOOKUP(AB110,'PLAN INDICATIVO ORIGINAL '!$D$12:$F$313,3,0)</f>
        <v>SUBDIRECCIÓN DE TALENTO HUMANO</v>
      </c>
      <c r="AE110" s="59" t="s">
        <v>796</v>
      </c>
      <c r="AF110" s="260">
        <f>VLOOKUP(AA110,'PLAN INDICATIVO ORIGINAL '!$C$13:$M$343,6,0)</f>
        <v>1</v>
      </c>
      <c r="AG110" s="261">
        <f>VLOOKUP(AA110,'PLAN INDICATIVO ORIGINAL '!$C$13:$M$343,7,0)</f>
        <v>1</v>
      </c>
      <c r="AH110" s="261">
        <f>VLOOKUP(AA110,'PLAN INDICATIVO ORIGINAL '!$C$13:$M$343,8,0)</f>
        <v>1</v>
      </c>
      <c r="AI110" s="261">
        <f>VLOOKUP(AA110,'PLAN INDICATIVO ORIGINAL '!$C$13:$M$343,9,0)</f>
        <v>1</v>
      </c>
      <c r="AJ110" s="261">
        <f>VLOOKUP(AA110,'PLAN INDICATIVO ORIGINAL '!$C$13:$M$343,10,0)</f>
        <v>4</v>
      </c>
      <c r="AK110" s="261" t="str">
        <f>VLOOKUP(AA110,'PLAN INDICATIVO ORIGINAL '!$C$13:$M$343,11,0)</f>
        <v>Número</v>
      </c>
      <c r="AL110" s="262" t="e">
        <f>VLOOKUP(AA110,'PLAN INDICATIVO ORIGINAL '!$C$13:$M$343,12,0)</f>
        <v>#REF!</v>
      </c>
      <c r="AM110" s="263">
        <f t="shared" ref="AM110:AR110" si="201">+AF110</f>
        <v>1</v>
      </c>
      <c r="AN110" s="263">
        <f t="shared" si="201"/>
        <v>1</v>
      </c>
      <c r="AO110" s="263">
        <f t="shared" si="201"/>
        <v>1</v>
      </c>
      <c r="AP110" s="263">
        <f t="shared" si="201"/>
        <v>1</v>
      </c>
      <c r="AQ110" s="263">
        <f t="shared" si="201"/>
        <v>4</v>
      </c>
      <c r="AR110" s="263" t="str">
        <f t="shared" si="201"/>
        <v>Número</v>
      </c>
      <c r="AS110" s="264" t="s">
        <v>765</v>
      </c>
      <c r="AV110" s="214" t="s">
        <v>372</v>
      </c>
      <c r="AW110" s="214" t="s">
        <v>357</v>
      </c>
      <c r="AX110" s="214" t="s">
        <v>796</v>
      </c>
      <c r="BI110" s="254">
        <v>144</v>
      </c>
      <c r="BJ110" s="59" t="s">
        <v>357</v>
      </c>
    </row>
    <row r="111" spans="1:62" ht="49.5" customHeight="1" x14ac:dyDescent="0.25">
      <c r="A111" s="254">
        <v>144</v>
      </c>
      <c r="B111" s="254" t="str">
        <f t="shared" si="149"/>
        <v>P144</v>
      </c>
      <c r="C111" s="121" t="s">
        <v>53</v>
      </c>
      <c r="D111" s="293" t="s">
        <v>292</v>
      </c>
      <c r="E111" s="284" t="str">
        <f>+'PLAN INDICATIVO ORIGINAL '!$D$120</f>
        <v>TALENTO HUMANO Y FORMACIÓN PENITENCIARIA</v>
      </c>
      <c r="F111" s="256" t="str">
        <f>+'PLAN INDICATIVO ORIGINAL '!$D$121</f>
        <v>GESTIÓN Y FORMACIÓN DEL TALENTO HUMANO</v>
      </c>
      <c r="G111" s="256" t="s">
        <v>355</v>
      </c>
      <c r="H111" s="257" t="str">
        <f>+'PLAN INDICATIVO ORIGINAL '!$D$145</f>
        <v>Garantizar la gestión del Talento Humano, para que los servidores penitenciarios desarrollen de manera competente y comprometida la Nacionalidad de la Institucional.</v>
      </c>
      <c r="I111" s="257" t="s">
        <v>797</v>
      </c>
      <c r="J111" s="265" t="str">
        <f>+'PLAN INDICATIVO ORIGINAL '!$D$148</f>
        <v>ADMINISTRACIÓN DEL PERSONAL</v>
      </c>
      <c r="K111" s="265" t="s">
        <v>767</v>
      </c>
      <c r="L111" s="142" t="s">
        <v>365</v>
      </c>
      <c r="M111" s="266" t="str">
        <f>+'PLAN INDICATIVO ORIGINAL '!$E$148</f>
        <v>Porcentaje de funcionarios objeto de evaluación de desempeño con resultados en rango sobresaliente</v>
      </c>
      <c r="N111" s="267">
        <f>VLOOKUP(L111,'PLAN INDICATIVO ORIGINAL '!$C$13:$M$343,6,0)</f>
        <v>0.03</v>
      </c>
      <c r="O111" s="267">
        <f>VLOOKUP(L111,'PLAN INDICATIVO ORIGINAL '!$C$13:$M$343,7,0)</f>
        <v>3.5000000000000003E-2</v>
      </c>
      <c r="P111" s="267">
        <f>VLOOKUP(L111,'PLAN INDICATIVO ORIGINAL '!$C$13:$M$343,8,0)</f>
        <v>0.04</v>
      </c>
      <c r="Q111" s="267">
        <f>VLOOKUP(L111,'PLAN INDICATIVO ORIGINAL '!$C$13:$M$343,9,0)</f>
        <v>4.4999999999999998E-2</v>
      </c>
      <c r="R111" s="267">
        <f>VLOOKUP(L111,'PLAN INDICATIVO ORIGINAL '!$C$13:$M$343,10,0)</f>
        <v>4.4999999999999998E-2</v>
      </c>
      <c r="S111" s="267" t="str">
        <f>VLOOKUP(L111,'PLAN INDICATIVO ORIGINAL '!$C$13:$M$343,11,0)</f>
        <v>Porcentaje</v>
      </c>
      <c r="T111" s="259" t="e">
        <f>VLOOKUP(L111,'PLAN INDICATIVO ORIGINAL '!$C$13:$M$343,12,0)</f>
        <v>#REF!</v>
      </c>
      <c r="U111" s="259">
        <f t="shared" ref="U111:Z111" si="202">+N111*100</f>
        <v>3</v>
      </c>
      <c r="V111" s="259">
        <f t="shared" si="202"/>
        <v>3.5000000000000004</v>
      </c>
      <c r="W111" s="259">
        <f t="shared" si="202"/>
        <v>4</v>
      </c>
      <c r="X111" s="259">
        <f t="shared" si="202"/>
        <v>4.5</v>
      </c>
      <c r="Y111" s="259">
        <f t="shared" si="202"/>
        <v>4.5</v>
      </c>
      <c r="Z111" s="259" t="e">
        <f t="shared" si="202"/>
        <v>#VALUE!</v>
      </c>
      <c r="AA111" s="115" t="str">
        <f>+'PLAN INDICATIVO ORIGINAL '!C152</f>
        <v>P144</v>
      </c>
      <c r="AB111" s="254" t="str">
        <f>+'PLAN INDICATIVO ORIGINAL '!D152</f>
        <v>Modelo de Gestión de Talento Humano diseñado e implementado</v>
      </c>
      <c r="AC111" s="59" t="str">
        <f>VLOOKUP(AB111,'PLAN INDICATIVO ORIGINAL '!$D$12:$F$313,3,0)</f>
        <v>SUBDIRECCIÓN DE TALENTO HUMANO</v>
      </c>
      <c r="AD111" s="59" t="str">
        <f>VLOOKUP(AB111,'PLAN INDICATIVO ORIGINAL '!$D$12:$F$313,3,0)</f>
        <v>SUBDIRECCIÓN DE TALENTO HUMANO</v>
      </c>
      <c r="AE111" s="59" t="s">
        <v>796</v>
      </c>
      <c r="AF111" s="268">
        <f>VLOOKUP(AA111,'PLAN INDICATIVO ORIGINAL '!$C$13:$M$343,6,0)</f>
        <v>0.2</v>
      </c>
      <c r="AG111" s="269">
        <f>VLOOKUP(AA111,'PLAN INDICATIVO ORIGINAL '!$C$13:$M$343,7,0)</f>
        <v>0.3</v>
      </c>
      <c r="AH111" s="269">
        <f>VLOOKUP(AA111,'PLAN INDICATIVO ORIGINAL '!$C$13:$M$343,8,0)</f>
        <v>0.25</v>
      </c>
      <c r="AI111" s="269">
        <f>VLOOKUP(AA111,'PLAN INDICATIVO ORIGINAL '!$C$13:$M$343,9,0)</f>
        <v>0.25</v>
      </c>
      <c r="AJ111" s="269">
        <f>VLOOKUP(AA111,'PLAN INDICATIVO ORIGINAL '!$C$13:$M$343,10,0)</f>
        <v>1</v>
      </c>
      <c r="AK111" s="269" t="str">
        <f>VLOOKUP(AA111,'PLAN INDICATIVO ORIGINAL '!$C$13:$M$343,11,0)</f>
        <v>Porcentaje</v>
      </c>
      <c r="AL111" s="262" t="e">
        <f>VLOOKUP(AA111,'PLAN INDICATIVO ORIGINAL '!$C$13:$M$343,12,0)</f>
        <v>#REF!</v>
      </c>
      <c r="AM111" s="270">
        <f t="shared" ref="AM111:AR111" si="203">+AF111*100</f>
        <v>20</v>
      </c>
      <c r="AN111" s="270">
        <f t="shared" si="203"/>
        <v>30</v>
      </c>
      <c r="AO111" s="270">
        <f t="shared" si="203"/>
        <v>25</v>
      </c>
      <c r="AP111" s="270">
        <f t="shared" si="203"/>
        <v>25</v>
      </c>
      <c r="AQ111" s="270">
        <f t="shared" si="203"/>
        <v>100</v>
      </c>
      <c r="AR111" s="270" t="e">
        <f t="shared" si="203"/>
        <v>#VALUE!</v>
      </c>
      <c r="AS111" s="264" t="s">
        <v>765</v>
      </c>
      <c r="AV111" s="214" t="s">
        <v>374</v>
      </c>
      <c r="AW111" s="214" t="s">
        <v>357</v>
      </c>
      <c r="AX111" s="214" t="s">
        <v>796</v>
      </c>
      <c r="BI111" s="254">
        <v>145</v>
      </c>
      <c r="BJ111" s="59" t="s">
        <v>357</v>
      </c>
    </row>
    <row r="112" spans="1:62" ht="49.5" customHeight="1" x14ac:dyDescent="0.25">
      <c r="A112" s="254">
        <v>145</v>
      </c>
      <c r="B112" s="254" t="str">
        <f t="shared" si="149"/>
        <v>P145</v>
      </c>
      <c r="C112" s="121" t="s">
        <v>59</v>
      </c>
      <c r="D112" s="293" t="s">
        <v>292</v>
      </c>
      <c r="E112" s="284" t="str">
        <f>+'PLAN INDICATIVO ORIGINAL '!$D$120</f>
        <v>TALENTO HUMANO Y FORMACIÓN PENITENCIARIA</v>
      </c>
      <c r="F112" s="256" t="str">
        <f>+'PLAN INDICATIVO ORIGINAL '!$D$121</f>
        <v>GESTIÓN Y FORMACIÓN DEL TALENTO HUMANO</v>
      </c>
      <c r="G112" s="256" t="s">
        <v>355</v>
      </c>
      <c r="H112" s="257" t="str">
        <f>+'PLAN INDICATIVO ORIGINAL '!$D$145</f>
        <v>Garantizar la gestión del Talento Humano, para que los servidores penitenciarios desarrollen de manera competente y comprometida la Nacionalidad de la Institucional.</v>
      </c>
      <c r="I112" s="257" t="s">
        <v>797</v>
      </c>
      <c r="J112" s="265" t="str">
        <f>+'PLAN INDICATIVO ORIGINAL '!$D$148</f>
        <v>ADMINISTRACIÓN DEL PERSONAL</v>
      </c>
      <c r="K112" s="265" t="s">
        <v>767</v>
      </c>
      <c r="L112" s="142" t="s">
        <v>365</v>
      </c>
      <c r="M112" s="266" t="str">
        <f>+'PLAN INDICATIVO ORIGINAL '!$E$148</f>
        <v>Porcentaje de funcionarios objeto de evaluación de desempeño con resultados en rango sobresaliente</v>
      </c>
      <c r="N112" s="267">
        <f>VLOOKUP(L112,'PLAN INDICATIVO ORIGINAL '!$C$13:$M$343,6,0)</f>
        <v>0.03</v>
      </c>
      <c r="O112" s="267">
        <f>VLOOKUP(L112,'PLAN INDICATIVO ORIGINAL '!$C$13:$M$343,7,0)</f>
        <v>3.5000000000000003E-2</v>
      </c>
      <c r="P112" s="267">
        <f>VLOOKUP(L112,'PLAN INDICATIVO ORIGINAL '!$C$13:$M$343,8,0)</f>
        <v>0.04</v>
      </c>
      <c r="Q112" s="267">
        <f>VLOOKUP(L112,'PLAN INDICATIVO ORIGINAL '!$C$13:$M$343,9,0)</f>
        <v>4.4999999999999998E-2</v>
      </c>
      <c r="R112" s="267">
        <f>VLOOKUP(L112,'PLAN INDICATIVO ORIGINAL '!$C$13:$M$343,10,0)</f>
        <v>4.4999999999999998E-2</v>
      </c>
      <c r="S112" s="267" t="str">
        <f>VLOOKUP(L112,'PLAN INDICATIVO ORIGINAL '!$C$13:$M$343,11,0)</f>
        <v>Porcentaje</v>
      </c>
      <c r="T112" s="259" t="e">
        <f>VLOOKUP(L112,'PLAN INDICATIVO ORIGINAL '!$C$13:$M$343,12,0)</f>
        <v>#REF!</v>
      </c>
      <c r="U112" s="259">
        <f t="shared" ref="U112:Z112" si="204">+N112*100</f>
        <v>3</v>
      </c>
      <c r="V112" s="259">
        <f t="shared" si="204"/>
        <v>3.5000000000000004</v>
      </c>
      <c r="W112" s="259">
        <f t="shared" si="204"/>
        <v>4</v>
      </c>
      <c r="X112" s="259">
        <f t="shared" si="204"/>
        <v>4.5</v>
      </c>
      <c r="Y112" s="259">
        <f t="shared" si="204"/>
        <v>4.5</v>
      </c>
      <c r="Z112" s="259" t="e">
        <f t="shared" si="204"/>
        <v>#VALUE!</v>
      </c>
      <c r="AA112" s="115" t="str">
        <f>+'PLAN INDICATIVO ORIGINAL '!C153</f>
        <v>P145</v>
      </c>
      <c r="AB112" s="254" t="str">
        <f>+'PLAN INDICATIVO ORIGINAL '!D153</f>
        <v xml:space="preserve">Modelo de evaluación de  acuerdos de gestión de los Gerentes públicos del INPEC, diseñado e implementado </v>
      </c>
      <c r="AC112" s="59" t="str">
        <f>VLOOKUP(AB112,'PLAN INDICATIVO ORIGINAL '!$D$12:$F$313,3,0)</f>
        <v>SUBDIRECCIÓN DE TALENTO HUMANO</v>
      </c>
      <c r="AD112" s="59" t="str">
        <f>VLOOKUP(AB112,'PLAN INDICATIVO ORIGINAL '!$D$12:$F$313,3,0)</f>
        <v>SUBDIRECCIÓN DE TALENTO HUMANO</v>
      </c>
      <c r="AE112" s="59" t="s">
        <v>796</v>
      </c>
      <c r="AF112" s="268">
        <f>VLOOKUP(AA112,'PLAN INDICATIVO ORIGINAL '!$C$13:$M$343,6,0)</f>
        <v>0.3</v>
      </c>
      <c r="AG112" s="269">
        <f>VLOOKUP(AA112,'PLAN INDICATIVO ORIGINAL '!$C$13:$M$343,7,0)</f>
        <v>0.3</v>
      </c>
      <c r="AH112" s="269">
        <f>VLOOKUP(AA112,'PLAN INDICATIVO ORIGINAL '!$C$13:$M$343,8,0)</f>
        <v>0.4</v>
      </c>
      <c r="AI112" s="269">
        <f>VLOOKUP(AA112,'PLAN INDICATIVO ORIGINAL '!$C$13:$M$343,9,0)</f>
        <v>0</v>
      </c>
      <c r="AJ112" s="269">
        <f>VLOOKUP(AA112,'PLAN INDICATIVO ORIGINAL '!$C$13:$M$343,10,0)</f>
        <v>1</v>
      </c>
      <c r="AK112" s="269" t="str">
        <f>VLOOKUP(AA112,'PLAN INDICATIVO ORIGINAL '!$C$13:$M$343,11,0)</f>
        <v>Porcentaje</v>
      </c>
      <c r="AL112" s="262" t="e">
        <f>VLOOKUP(AA112,'PLAN INDICATIVO ORIGINAL '!$C$13:$M$343,12,0)</f>
        <v>#REF!</v>
      </c>
      <c r="AM112" s="270">
        <f t="shared" ref="AM112:AR112" si="205">+AF112*100</f>
        <v>30</v>
      </c>
      <c r="AN112" s="270">
        <f t="shared" si="205"/>
        <v>30</v>
      </c>
      <c r="AO112" s="270">
        <f t="shared" si="205"/>
        <v>40</v>
      </c>
      <c r="AP112" s="270">
        <f t="shared" si="205"/>
        <v>0</v>
      </c>
      <c r="AQ112" s="270">
        <f t="shared" si="205"/>
        <v>100</v>
      </c>
      <c r="AR112" s="270" t="e">
        <f t="shared" si="205"/>
        <v>#VALUE!</v>
      </c>
      <c r="AS112" s="264" t="s">
        <v>765</v>
      </c>
      <c r="AV112" s="214" t="s">
        <v>376</v>
      </c>
      <c r="AW112" s="214" t="s">
        <v>357</v>
      </c>
      <c r="AX112" s="214" t="s">
        <v>796</v>
      </c>
      <c r="BI112" s="254">
        <v>146</v>
      </c>
      <c r="BJ112" s="59" t="s">
        <v>357</v>
      </c>
    </row>
    <row r="113" spans="1:62" ht="49.5" customHeight="1" x14ac:dyDescent="0.25">
      <c r="A113" s="254">
        <v>146</v>
      </c>
      <c r="B113" s="254" t="str">
        <f t="shared" si="149"/>
        <v>P146</v>
      </c>
      <c r="C113" s="121" t="s">
        <v>62</v>
      </c>
      <c r="D113" s="293" t="s">
        <v>292</v>
      </c>
      <c r="E113" s="284" t="str">
        <f>+'PLAN INDICATIVO ORIGINAL '!$D$120</f>
        <v>TALENTO HUMANO Y FORMACIÓN PENITENCIARIA</v>
      </c>
      <c r="F113" s="256" t="str">
        <f>+'PLAN INDICATIVO ORIGINAL '!$D$121</f>
        <v>GESTIÓN Y FORMACIÓN DEL TALENTO HUMANO</v>
      </c>
      <c r="G113" s="256" t="s">
        <v>355</v>
      </c>
      <c r="H113" s="257" t="str">
        <f>+'PLAN INDICATIVO ORIGINAL '!$D$145</f>
        <v>Garantizar la gestión del Talento Humano, para que los servidores penitenciarios desarrollen de manera competente y comprometida la Nacionalidad de la Institucional.</v>
      </c>
      <c r="I113" s="257" t="s">
        <v>797</v>
      </c>
      <c r="J113" s="265" t="str">
        <f>+'PLAN INDICATIVO ORIGINAL '!$D$148</f>
        <v>ADMINISTRACIÓN DEL PERSONAL</v>
      </c>
      <c r="K113" s="265" t="s">
        <v>767</v>
      </c>
      <c r="L113" s="142" t="s">
        <v>365</v>
      </c>
      <c r="M113" s="266" t="str">
        <f>+'PLAN INDICATIVO ORIGINAL '!$E$148</f>
        <v>Porcentaje de funcionarios objeto de evaluación de desempeño con resultados en rango sobresaliente</v>
      </c>
      <c r="N113" s="267">
        <f>VLOOKUP(L113,'PLAN INDICATIVO ORIGINAL '!$C$13:$M$343,6,0)</f>
        <v>0.03</v>
      </c>
      <c r="O113" s="267">
        <f>VLOOKUP(L113,'PLAN INDICATIVO ORIGINAL '!$C$13:$M$343,7,0)</f>
        <v>3.5000000000000003E-2</v>
      </c>
      <c r="P113" s="267">
        <f>VLOOKUP(L113,'PLAN INDICATIVO ORIGINAL '!$C$13:$M$343,8,0)</f>
        <v>0.04</v>
      </c>
      <c r="Q113" s="267">
        <f>VLOOKUP(L113,'PLAN INDICATIVO ORIGINAL '!$C$13:$M$343,9,0)</f>
        <v>4.4999999999999998E-2</v>
      </c>
      <c r="R113" s="267">
        <f>VLOOKUP(L113,'PLAN INDICATIVO ORIGINAL '!$C$13:$M$343,10,0)</f>
        <v>4.4999999999999998E-2</v>
      </c>
      <c r="S113" s="267" t="str">
        <f>VLOOKUP(L113,'PLAN INDICATIVO ORIGINAL '!$C$13:$M$343,11,0)</f>
        <v>Porcentaje</v>
      </c>
      <c r="T113" s="259" t="e">
        <f>VLOOKUP(L113,'PLAN INDICATIVO ORIGINAL '!$C$13:$M$343,12,0)</f>
        <v>#REF!</v>
      </c>
      <c r="U113" s="259">
        <f t="shared" ref="U113:Z113" si="206">+N113*100</f>
        <v>3</v>
      </c>
      <c r="V113" s="259">
        <f t="shared" si="206"/>
        <v>3.5000000000000004</v>
      </c>
      <c r="W113" s="259">
        <f t="shared" si="206"/>
        <v>4</v>
      </c>
      <c r="X113" s="259">
        <f t="shared" si="206"/>
        <v>4.5</v>
      </c>
      <c r="Y113" s="259">
        <f t="shared" si="206"/>
        <v>4.5</v>
      </c>
      <c r="Z113" s="259" t="e">
        <f t="shared" si="206"/>
        <v>#VALUE!</v>
      </c>
      <c r="AA113" s="115" t="str">
        <f>+'PLAN INDICATIVO ORIGINAL '!C154</f>
        <v>P146</v>
      </c>
      <c r="AB113" s="254" t="str">
        <f>+'PLAN INDICATIVO ORIGINAL '!D154</f>
        <v>Plan de vacantes elaborado</v>
      </c>
      <c r="AC113" s="59" t="str">
        <f>VLOOKUP(AB113,'PLAN INDICATIVO ORIGINAL '!$D$12:$F$313,3,0)</f>
        <v>SUBDIRECCIÓN DE TALENTO HUMANO</v>
      </c>
      <c r="AD113" s="59" t="str">
        <f>VLOOKUP(AB113,'PLAN INDICATIVO ORIGINAL '!$D$12:$F$313,3,0)</f>
        <v>SUBDIRECCIÓN DE TALENTO HUMANO</v>
      </c>
      <c r="AE113" s="59" t="s">
        <v>796</v>
      </c>
      <c r="AF113" s="260">
        <f>VLOOKUP(AA113,'PLAN INDICATIVO ORIGINAL '!$C$13:$M$343,6,0)</f>
        <v>1</v>
      </c>
      <c r="AG113" s="261">
        <f>VLOOKUP(AA113,'PLAN INDICATIVO ORIGINAL '!$C$13:$M$343,7,0)</f>
        <v>1</v>
      </c>
      <c r="AH113" s="261">
        <f>VLOOKUP(AA113,'PLAN INDICATIVO ORIGINAL '!$C$13:$M$343,8,0)</f>
        <v>1</v>
      </c>
      <c r="AI113" s="261">
        <f>VLOOKUP(AA113,'PLAN INDICATIVO ORIGINAL '!$C$13:$M$343,9,0)</f>
        <v>1</v>
      </c>
      <c r="AJ113" s="261">
        <f>VLOOKUP(AA113,'PLAN INDICATIVO ORIGINAL '!$C$13:$M$343,10,0)</f>
        <v>4</v>
      </c>
      <c r="AK113" s="261" t="str">
        <f>VLOOKUP(AA113,'PLAN INDICATIVO ORIGINAL '!$C$13:$M$343,11,0)</f>
        <v>Número</v>
      </c>
      <c r="AL113" s="262" t="e">
        <f>VLOOKUP(AA113,'PLAN INDICATIVO ORIGINAL '!$C$13:$M$343,12,0)</f>
        <v>#REF!</v>
      </c>
      <c r="AM113" s="263">
        <f t="shared" ref="AM113:AR113" si="207">+AF113</f>
        <v>1</v>
      </c>
      <c r="AN113" s="263">
        <f t="shared" si="207"/>
        <v>1</v>
      </c>
      <c r="AO113" s="263">
        <f t="shared" si="207"/>
        <v>1</v>
      </c>
      <c r="AP113" s="263">
        <f t="shared" si="207"/>
        <v>1</v>
      </c>
      <c r="AQ113" s="263">
        <f t="shared" si="207"/>
        <v>4</v>
      </c>
      <c r="AR113" s="263" t="str">
        <f t="shared" si="207"/>
        <v>Número</v>
      </c>
      <c r="AS113" s="264" t="s">
        <v>765</v>
      </c>
      <c r="AV113" s="214" t="s">
        <v>378</v>
      </c>
      <c r="AW113" s="214" t="s">
        <v>357</v>
      </c>
      <c r="AX113" s="214" t="s">
        <v>796</v>
      </c>
      <c r="BI113" s="254">
        <v>255</v>
      </c>
      <c r="BJ113" s="59" t="s">
        <v>357</v>
      </c>
    </row>
    <row r="114" spans="1:62" ht="70.5" customHeight="1" x14ac:dyDescent="0.25">
      <c r="A114" s="254">
        <v>255</v>
      </c>
      <c r="B114" s="254" t="str">
        <f t="shared" si="149"/>
        <v>P255</v>
      </c>
      <c r="C114" s="121" t="s">
        <v>62</v>
      </c>
      <c r="D114" s="293" t="s">
        <v>292</v>
      </c>
      <c r="E114" s="284" t="str">
        <f>+'PLAN INDICATIVO ORIGINAL '!$D$120</f>
        <v>TALENTO HUMANO Y FORMACIÓN PENITENCIARIA</v>
      </c>
      <c r="F114" s="256" t="str">
        <f>+'PLAN INDICATIVO ORIGINAL '!$D$121</f>
        <v>GESTIÓN Y FORMACIÓN DEL TALENTO HUMANO</v>
      </c>
      <c r="G114" s="256" t="s">
        <v>355</v>
      </c>
      <c r="H114" s="257" t="str">
        <f>+'PLAN INDICATIVO ORIGINAL '!$D$145</f>
        <v>Garantizar la gestión del Talento Humano, para que los servidores penitenciarios desarrollen de manera competente y comprometida la Nacionalidad de la Institucional.</v>
      </c>
      <c r="I114" s="257" t="s">
        <v>797</v>
      </c>
      <c r="J114" s="265" t="str">
        <f>+'PLAN INDICATIVO ORIGINAL '!$D$148</f>
        <v>ADMINISTRACIÓN DEL PERSONAL</v>
      </c>
      <c r="K114" s="265" t="s">
        <v>767</v>
      </c>
      <c r="L114" s="142" t="s">
        <v>365</v>
      </c>
      <c r="M114" s="266" t="str">
        <f>+'PLAN INDICATIVO ORIGINAL '!$E$148</f>
        <v>Porcentaje de funcionarios objeto de evaluación de desempeño con resultados en rango sobresaliente</v>
      </c>
      <c r="N114" s="267">
        <f>VLOOKUP(L114,'PLAN INDICATIVO ORIGINAL '!$C$13:$M$343,6,0)</f>
        <v>0.03</v>
      </c>
      <c r="O114" s="267">
        <f>VLOOKUP(L114,'PLAN INDICATIVO ORIGINAL '!$C$13:$M$343,7,0)</f>
        <v>3.5000000000000003E-2</v>
      </c>
      <c r="P114" s="267">
        <f>VLOOKUP(L114,'PLAN INDICATIVO ORIGINAL '!$C$13:$M$343,8,0)</f>
        <v>0.04</v>
      </c>
      <c r="Q114" s="267">
        <f>VLOOKUP(L114,'PLAN INDICATIVO ORIGINAL '!$C$13:$M$343,9,0)</f>
        <v>4.4999999999999998E-2</v>
      </c>
      <c r="R114" s="267">
        <f>VLOOKUP(L114,'PLAN INDICATIVO ORIGINAL '!$C$13:$M$343,10,0)</f>
        <v>4.4999999999999998E-2</v>
      </c>
      <c r="S114" s="267" t="str">
        <f>VLOOKUP(L114,'PLAN INDICATIVO ORIGINAL '!$C$13:$M$343,11,0)</f>
        <v>Porcentaje</v>
      </c>
      <c r="T114" s="259" t="e">
        <f>VLOOKUP(L114,'PLAN INDICATIVO ORIGINAL '!$C$13:$M$343,12,0)</f>
        <v>#REF!</v>
      </c>
      <c r="U114" s="259">
        <f t="shared" ref="U114:Z114" si="208">+N114*100</f>
        <v>3</v>
      </c>
      <c r="V114" s="259">
        <f t="shared" si="208"/>
        <v>3.5000000000000004</v>
      </c>
      <c r="W114" s="259">
        <f t="shared" si="208"/>
        <v>4</v>
      </c>
      <c r="X114" s="259">
        <f t="shared" si="208"/>
        <v>4.5</v>
      </c>
      <c r="Y114" s="259">
        <f t="shared" si="208"/>
        <v>4.5</v>
      </c>
      <c r="Z114" s="259" t="e">
        <f t="shared" si="208"/>
        <v>#VALUE!</v>
      </c>
      <c r="AA114" s="115" t="str">
        <f>+'PLAN INDICATIVO ORIGINAL '!C155</f>
        <v>P255</v>
      </c>
      <c r="AB114" s="254" t="str">
        <f>+'PLAN INDICATIVO ORIGINAL '!D155</f>
        <v>Registro publico de carrera administrativa actualizado</v>
      </c>
      <c r="AC114" s="59" t="str">
        <f>VLOOKUP(AB114,'PLAN INDICATIVO ORIGINAL '!$D$12:$F$313,3,0)</f>
        <v>SUBDIRECCIÓN DE TALENTO HUMANO</v>
      </c>
      <c r="AD114" s="59" t="str">
        <f>VLOOKUP(AB114,'PLAN INDICATIVO ORIGINAL '!$D$12:$F$313,3,0)</f>
        <v>SUBDIRECCIÓN DE TALENTO HUMANO</v>
      </c>
      <c r="AE114" s="59" t="s">
        <v>796</v>
      </c>
      <c r="AF114" s="260">
        <f>VLOOKUP(AA114,'PLAN INDICATIVO ORIGINAL '!$C$13:$M$343,6,0)</f>
        <v>0</v>
      </c>
      <c r="AG114" s="261">
        <f>VLOOKUP(AA114,'PLAN INDICATIVO ORIGINAL '!$C$13:$M$343,7,0)</f>
        <v>1</v>
      </c>
      <c r="AH114" s="261">
        <f>VLOOKUP(AA114,'PLAN INDICATIVO ORIGINAL '!$C$13:$M$343,8,0)</f>
        <v>1</v>
      </c>
      <c r="AI114" s="261">
        <f>VLOOKUP(AA114,'PLAN INDICATIVO ORIGINAL '!$C$13:$M$343,9,0)</f>
        <v>1</v>
      </c>
      <c r="AJ114" s="261">
        <f>VLOOKUP(AA114,'PLAN INDICATIVO ORIGINAL '!$C$13:$M$343,10,0)</f>
        <v>1</v>
      </c>
      <c r="AK114" s="261" t="str">
        <f>VLOOKUP(AA114,'PLAN INDICATIVO ORIGINAL '!$C$13:$M$343,11,0)</f>
        <v>Porcentaje</v>
      </c>
      <c r="AL114" s="262" t="e">
        <f>VLOOKUP(AA114,'PLAN INDICATIVO ORIGINAL '!$C$13:$M$343,12,0)</f>
        <v>#REF!</v>
      </c>
      <c r="AM114" s="263">
        <f t="shared" ref="AM114:AR114" si="209">+AF114</f>
        <v>0</v>
      </c>
      <c r="AN114" s="263">
        <f t="shared" si="209"/>
        <v>1</v>
      </c>
      <c r="AO114" s="263">
        <f t="shared" si="209"/>
        <v>1</v>
      </c>
      <c r="AP114" s="263">
        <f t="shared" si="209"/>
        <v>1</v>
      </c>
      <c r="AQ114" s="263">
        <f t="shared" si="209"/>
        <v>1</v>
      </c>
      <c r="AR114" s="263" t="str">
        <f t="shared" si="209"/>
        <v>Porcentaje</v>
      </c>
      <c r="AS114" s="264" t="s">
        <v>765</v>
      </c>
      <c r="AV114" s="214" t="s">
        <v>380</v>
      </c>
      <c r="AW114" s="214" t="s">
        <v>357</v>
      </c>
      <c r="AX114" s="214" t="s">
        <v>796</v>
      </c>
      <c r="BI114" s="254">
        <v>68</v>
      </c>
      <c r="BJ114" s="59" t="s">
        <v>798</v>
      </c>
    </row>
    <row r="115" spans="1:62" ht="51" customHeight="1" x14ac:dyDescent="0.25">
      <c r="A115" s="254">
        <v>68</v>
      </c>
      <c r="B115" s="254" t="str">
        <f t="shared" si="149"/>
        <v>P68</v>
      </c>
      <c r="C115" s="282"/>
      <c r="D115" s="293" t="s">
        <v>292</v>
      </c>
      <c r="E115" s="284" t="str">
        <f>+'PLAN INDICATIVO ORIGINAL '!$D$120</f>
        <v>TALENTO HUMANO Y FORMACIÓN PENITENCIARIA</v>
      </c>
      <c r="F115" s="256" t="str">
        <f>+'PLAN INDICATIVO ORIGINAL '!$D$121</f>
        <v>GESTIÓN Y FORMACIÓN DEL TALENTO HUMANO</v>
      </c>
      <c r="G115" s="256" t="s">
        <v>355</v>
      </c>
      <c r="H115" s="257" t="str">
        <f>+'PLAN INDICATIVO ORIGINAL '!$D$145</f>
        <v>Garantizar la gestión del Talento Humano, para que los servidores penitenciarios desarrollen de manera competente y comprometida la Nacionalidad de la Institucional.</v>
      </c>
      <c r="I115" s="257" t="s">
        <v>799</v>
      </c>
      <c r="J115" s="265" t="str">
        <f>+'PLAN INDICATIVO ORIGINAL '!$D$156</f>
        <v>BIENESTAR E INCENTIVOS</v>
      </c>
      <c r="K115" s="265" t="s">
        <v>767</v>
      </c>
      <c r="L115" s="142" t="s">
        <v>383</v>
      </c>
      <c r="M115" s="266" t="str">
        <f>+'PLAN INDICATIVO ORIGINAL '!$E$156</f>
        <v>Porcentaje del Sistema de estímulos e Incentivos del INPEC, actualizado e implementado.</v>
      </c>
      <c r="N115" s="267">
        <f>VLOOKUP(L115,'PLAN INDICATIVO ORIGINAL '!$C$13:$M$343,6,0)</f>
        <v>0.3</v>
      </c>
      <c r="O115" s="267">
        <f>VLOOKUP(L115,'PLAN INDICATIVO ORIGINAL '!$C$13:$M$343,7,0)</f>
        <v>0.2</v>
      </c>
      <c r="P115" s="267">
        <f>VLOOKUP(L115,'PLAN INDICATIVO ORIGINAL '!$C$13:$M$343,8,0)</f>
        <v>0.25</v>
      </c>
      <c r="Q115" s="267">
        <f>VLOOKUP(L115,'PLAN INDICATIVO ORIGINAL '!$C$13:$M$343,9,0)</f>
        <v>0.25</v>
      </c>
      <c r="R115" s="267">
        <f>VLOOKUP(L115,'PLAN INDICATIVO ORIGINAL '!$C$13:$M$343,10,0)</f>
        <v>1</v>
      </c>
      <c r="S115" s="267" t="str">
        <f>VLOOKUP(L115,'PLAN INDICATIVO ORIGINAL '!$C$13:$M$343,11,0)</f>
        <v>Porcentaje</v>
      </c>
      <c r="T115" s="259" t="e">
        <f>VLOOKUP(L115,'PLAN INDICATIVO ORIGINAL '!$C$13:$M$343,12,0)</f>
        <v>#REF!</v>
      </c>
      <c r="U115" s="259">
        <f t="shared" ref="U115:U124" si="210">+N115</f>
        <v>0.3</v>
      </c>
      <c r="V115" s="259">
        <f t="shared" ref="V115:V124" si="211">+O115*100</f>
        <v>20</v>
      </c>
      <c r="W115" s="259">
        <f t="shared" ref="W115:W124" si="212">+P115*100</f>
        <v>25</v>
      </c>
      <c r="X115" s="259">
        <f t="shared" ref="X115:X124" si="213">+Q115*100</f>
        <v>25</v>
      </c>
      <c r="Y115" s="259">
        <f t="shared" ref="Y115:Y124" si="214">+R115*100</f>
        <v>100</v>
      </c>
      <c r="Z115" s="259" t="e">
        <f t="shared" ref="Z115:Z124" si="215">+S115*100</f>
        <v>#VALUE!</v>
      </c>
      <c r="AA115" s="254" t="str">
        <f>+'PLAN INDICATIVO ORIGINAL '!C157</f>
        <v>P68</v>
      </c>
      <c r="AB115" s="254" t="str">
        <f>+'PLAN INDICATIVO ORIGINAL '!D157</f>
        <v xml:space="preserve">Funcionario beneficiados con la implementación del Programa “formación de líderes INPEC” </v>
      </c>
      <c r="AC115" s="59" t="str">
        <f>VLOOKUP(AB115,'PLAN INDICATIVO ORIGINAL '!$D$12:$F$313,3,0)</f>
        <v>SUBDIRECCIÓN DE TALENTO HUMANO</v>
      </c>
      <c r="AD115" s="59" t="str">
        <f>VLOOKUP(AB115,'PLAN INDICATIVO ORIGINAL '!$D$12:$F$313,3,0)</f>
        <v>SUBDIRECCIÓN DE TALENTO HUMANO</v>
      </c>
      <c r="AE115" s="59" t="s">
        <v>796</v>
      </c>
      <c r="AF115" s="260">
        <f>VLOOKUP(AA115,'PLAN INDICATIVO ORIGINAL '!$C$13:$M$343,6,0)</f>
        <v>10</v>
      </c>
      <c r="AG115" s="261">
        <f>VLOOKUP(AA115,'PLAN INDICATIVO ORIGINAL '!$C$13:$M$343,7,0)</f>
        <v>0</v>
      </c>
      <c r="AH115" s="261">
        <f>VLOOKUP(AA115,'PLAN INDICATIVO ORIGINAL '!$C$13:$M$343,8,0)</f>
        <v>0</v>
      </c>
      <c r="AI115" s="261">
        <f>VLOOKUP(AA115,'PLAN INDICATIVO ORIGINAL '!$C$13:$M$343,9,0)</f>
        <v>0</v>
      </c>
      <c r="AJ115" s="261">
        <f>VLOOKUP(AA115,'PLAN INDICATIVO ORIGINAL '!$C$13:$M$343,10,0)</f>
        <v>10</v>
      </c>
      <c r="AK115" s="261" t="str">
        <f>VLOOKUP(AA115,'PLAN INDICATIVO ORIGINAL '!$C$13:$M$343,11,0)</f>
        <v>Número</v>
      </c>
      <c r="AL115" s="262" t="e">
        <f>VLOOKUP(AA115,'PLAN INDICATIVO ORIGINAL '!$C$13:$M$343,12,0)</f>
        <v>#REF!</v>
      </c>
      <c r="AM115" s="263">
        <f t="shared" ref="AM115:AR115" si="216">+AF115</f>
        <v>10</v>
      </c>
      <c r="AN115" s="263">
        <f t="shared" si="216"/>
        <v>0</v>
      </c>
      <c r="AO115" s="263">
        <f t="shared" si="216"/>
        <v>0</v>
      </c>
      <c r="AP115" s="263">
        <f t="shared" si="216"/>
        <v>0</v>
      </c>
      <c r="AQ115" s="263">
        <f t="shared" si="216"/>
        <v>10</v>
      </c>
      <c r="AR115" s="263" t="str">
        <f t="shared" si="216"/>
        <v>Número</v>
      </c>
      <c r="AS115" s="264" t="s">
        <v>765</v>
      </c>
      <c r="AV115" s="214" t="s">
        <v>386</v>
      </c>
      <c r="AW115" s="214" t="s">
        <v>357</v>
      </c>
      <c r="AX115" s="214" t="s">
        <v>796</v>
      </c>
      <c r="BI115" s="254">
        <v>71</v>
      </c>
      <c r="BJ115" s="59" t="s">
        <v>798</v>
      </c>
    </row>
    <row r="116" spans="1:62" ht="51" customHeight="1" x14ac:dyDescent="0.25">
      <c r="A116" s="254">
        <v>71</v>
      </c>
      <c r="B116" s="254" t="str">
        <f t="shared" si="149"/>
        <v>P71</v>
      </c>
      <c r="C116" s="127" t="s">
        <v>33</v>
      </c>
      <c r="D116" s="293" t="s">
        <v>292</v>
      </c>
      <c r="E116" s="284" t="str">
        <f>+'PLAN INDICATIVO ORIGINAL '!$D$120</f>
        <v>TALENTO HUMANO Y FORMACIÓN PENITENCIARIA</v>
      </c>
      <c r="F116" s="256" t="str">
        <f>+'PLAN INDICATIVO ORIGINAL '!$D$121</f>
        <v>GESTIÓN Y FORMACIÓN DEL TALENTO HUMANO</v>
      </c>
      <c r="G116" s="256" t="s">
        <v>355</v>
      </c>
      <c r="H116" s="257" t="str">
        <f>+'PLAN INDICATIVO ORIGINAL '!$D$145</f>
        <v>Garantizar la gestión del Talento Humano, para que los servidores penitenciarios desarrollen de manera competente y comprometida la Nacionalidad de la Institucional.</v>
      </c>
      <c r="I116" s="257" t="s">
        <v>799</v>
      </c>
      <c r="J116" s="265" t="str">
        <f>+'PLAN INDICATIVO ORIGINAL '!$D$156</f>
        <v>BIENESTAR E INCENTIVOS</v>
      </c>
      <c r="K116" s="265" t="s">
        <v>767</v>
      </c>
      <c r="L116" s="142" t="s">
        <v>383</v>
      </c>
      <c r="M116" s="266" t="str">
        <f>+'PLAN INDICATIVO ORIGINAL '!$E$156</f>
        <v>Porcentaje del Sistema de estímulos e Incentivos del INPEC, actualizado e implementado.</v>
      </c>
      <c r="N116" s="267">
        <f>VLOOKUP(L116,'PLAN INDICATIVO ORIGINAL '!$C$13:$M$343,6,0)</f>
        <v>0.3</v>
      </c>
      <c r="O116" s="267">
        <f>VLOOKUP(L116,'PLAN INDICATIVO ORIGINAL '!$C$13:$M$343,7,0)</f>
        <v>0.2</v>
      </c>
      <c r="P116" s="267">
        <f>VLOOKUP(L116,'PLAN INDICATIVO ORIGINAL '!$C$13:$M$343,8,0)</f>
        <v>0.25</v>
      </c>
      <c r="Q116" s="267">
        <f>VLOOKUP(L116,'PLAN INDICATIVO ORIGINAL '!$C$13:$M$343,9,0)</f>
        <v>0.25</v>
      </c>
      <c r="R116" s="267">
        <f>VLOOKUP(L116,'PLAN INDICATIVO ORIGINAL '!$C$13:$M$343,10,0)</f>
        <v>1</v>
      </c>
      <c r="S116" s="267" t="str">
        <f>VLOOKUP(L116,'PLAN INDICATIVO ORIGINAL '!$C$13:$M$343,11,0)</f>
        <v>Porcentaje</v>
      </c>
      <c r="T116" s="259" t="e">
        <f>VLOOKUP(L116,'PLAN INDICATIVO ORIGINAL '!$C$13:$M$343,12,0)</f>
        <v>#REF!</v>
      </c>
      <c r="U116" s="259">
        <f t="shared" si="210"/>
        <v>0.3</v>
      </c>
      <c r="V116" s="259">
        <f t="shared" si="211"/>
        <v>20</v>
      </c>
      <c r="W116" s="259">
        <f t="shared" si="212"/>
        <v>25</v>
      </c>
      <c r="X116" s="259">
        <f t="shared" si="213"/>
        <v>25</v>
      </c>
      <c r="Y116" s="259">
        <f t="shared" si="214"/>
        <v>100</v>
      </c>
      <c r="Z116" s="259" t="e">
        <f t="shared" si="215"/>
        <v>#VALUE!</v>
      </c>
      <c r="AA116" s="254" t="str">
        <f>+'PLAN INDICATIVO ORIGINAL '!C158</f>
        <v>P71</v>
      </c>
      <c r="AB116" s="254"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9" t="str">
        <f>VLOOKUP(AB116,'PLAN INDICATIVO ORIGINAL '!$D$12:$F$313,3,0)</f>
        <v>SUBDIRECCIÓN DE TALENTO HUMANO</v>
      </c>
      <c r="AD116" s="59" t="str">
        <f>VLOOKUP(AB116,'PLAN INDICATIVO ORIGINAL '!$D$12:$F$313,3,0)</f>
        <v>SUBDIRECCIÓN DE TALENTO HUMANO</v>
      </c>
      <c r="AE116" s="59" t="s">
        <v>796</v>
      </c>
      <c r="AF116" s="268">
        <f>VLOOKUP(AA116,'PLAN INDICATIVO ORIGINAL '!$C$13:$M$343,6,0)</f>
        <v>0.5</v>
      </c>
      <c r="AG116" s="269">
        <f>VLOOKUP(AA116,'PLAN INDICATIVO ORIGINAL '!$C$13:$M$343,7,0)</f>
        <v>0.5</v>
      </c>
      <c r="AH116" s="269">
        <f>VLOOKUP(AA116,'PLAN INDICATIVO ORIGINAL '!$C$13:$M$343,8,0)</f>
        <v>0</v>
      </c>
      <c r="AI116" s="269">
        <f>VLOOKUP(AA116,'PLAN INDICATIVO ORIGINAL '!$C$13:$M$343,9,0)</f>
        <v>0</v>
      </c>
      <c r="AJ116" s="269">
        <f>VLOOKUP(AA116,'PLAN INDICATIVO ORIGINAL '!$C$13:$M$343,10,0)</f>
        <v>1</v>
      </c>
      <c r="AK116" s="269" t="str">
        <f>VLOOKUP(AA116,'PLAN INDICATIVO ORIGINAL '!$C$13:$M$343,11,0)</f>
        <v>Porcentaje</v>
      </c>
      <c r="AL116" s="262" t="e">
        <f>VLOOKUP(AA116,'PLAN INDICATIVO ORIGINAL '!$C$13:$M$343,12,0)</f>
        <v>#REF!</v>
      </c>
      <c r="AM116" s="270">
        <f t="shared" ref="AM116:AR116" si="217">+AF116*100</f>
        <v>50</v>
      </c>
      <c r="AN116" s="270">
        <f t="shared" si="217"/>
        <v>50</v>
      </c>
      <c r="AO116" s="270">
        <f t="shared" si="217"/>
        <v>0</v>
      </c>
      <c r="AP116" s="270">
        <f t="shared" si="217"/>
        <v>0</v>
      </c>
      <c r="AQ116" s="270">
        <f t="shared" si="217"/>
        <v>100</v>
      </c>
      <c r="AR116" s="270" t="e">
        <f t="shared" si="217"/>
        <v>#VALUE!</v>
      </c>
      <c r="AS116" s="264" t="s">
        <v>765</v>
      </c>
      <c r="AV116" s="214" t="s">
        <v>388</v>
      </c>
      <c r="AW116" s="214" t="s">
        <v>357</v>
      </c>
      <c r="AX116" s="214" t="s">
        <v>796</v>
      </c>
      <c r="BI116" s="254">
        <v>191</v>
      </c>
      <c r="BJ116" s="59" t="s">
        <v>798</v>
      </c>
    </row>
    <row r="117" spans="1:62" ht="53.25" customHeight="1" x14ac:dyDescent="0.25">
      <c r="A117" s="254">
        <v>191</v>
      </c>
      <c r="B117" s="254" t="str">
        <f t="shared" si="149"/>
        <v>P191</v>
      </c>
      <c r="C117" s="127" t="s">
        <v>33</v>
      </c>
      <c r="D117" s="293" t="s">
        <v>292</v>
      </c>
      <c r="E117" s="284" t="str">
        <f>+'PLAN INDICATIVO ORIGINAL '!$D$120</f>
        <v>TALENTO HUMANO Y FORMACIÓN PENITENCIARIA</v>
      </c>
      <c r="F117" s="256" t="str">
        <f>+'PLAN INDICATIVO ORIGINAL '!$D$121</f>
        <v>GESTIÓN Y FORMACIÓN DEL TALENTO HUMANO</v>
      </c>
      <c r="G117" s="256" t="s">
        <v>355</v>
      </c>
      <c r="H117" s="257" t="str">
        <f>+'PLAN INDICATIVO ORIGINAL '!$D$145</f>
        <v>Garantizar la gestión del Talento Humano, para que los servidores penitenciarios desarrollen de manera competente y comprometida la Nacionalidad de la Institucional.</v>
      </c>
      <c r="I117" s="257" t="s">
        <v>799</v>
      </c>
      <c r="J117" s="265" t="str">
        <f>+'PLAN INDICATIVO ORIGINAL '!$D$156</f>
        <v>BIENESTAR E INCENTIVOS</v>
      </c>
      <c r="K117" s="265" t="s">
        <v>767</v>
      </c>
      <c r="L117" s="142" t="s">
        <v>383</v>
      </c>
      <c r="M117" s="266" t="str">
        <f>+'PLAN INDICATIVO ORIGINAL '!$E$156</f>
        <v>Porcentaje del Sistema de estímulos e Incentivos del INPEC, actualizado e implementado.</v>
      </c>
      <c r="N117" s="267">
        <f>VLOOKUP(L117,'PLAN INDICATIVO ORIGINAL '!$C$13:$M$343,6,0)</f>
        <v>0.3</v>
      </c>
      <c r="O117" s="267">
        <f>VLOOKUP(L117,'PLAN INDICATIVO ORIGINAL '!$C$13:$M$343,7,0)</f>
        <v>0.2</v>
      </c>
      <c r="P117" s="267">
        <f>VLOOKUP(L117,'PLAN INDICATIVO ORIGINAL '!$C$13:$M$343,8,0)</f>
        <v>0.25</v>
      </c>
      <c r="Q117" s="267">
        <f>VLOOKUP(L117,'PLAN INDICATIVO ORIGINAL '!$C$13:$M$343,9,0)</f>
        <v>0.25</v>
      </c>
      <c r="R117" s="267">
        <f>VLOOKUP(L117,'PLAN INDICATIVO ORIGINAL '!$C$13:$M$343,10,0)</f>
        <v>1</v>
      </c>
      <c r="S117" s="267" t="str">
        <f>VLOOKUP(L117,'PLAN INDICATIVO ORIGINAL '!$C$13:$M$343,11,0)</f>
        <v>Porcentaje</v>
      </c>
      <c r="T117" s="259" t="e">
        <f>VLOOKUP(L117,'PLAN INDICATIVO ORIGINAL '!$C$13:$M$343,12,0)</f>
        <v>#REF!</v>
      </c>
      <c r="U117" s="259">
        <f t="shared" si="210"/>
        <v>0.3</v>
      </c>
      <c r="V117" s="259">
        <f t="shared" si="211"/>
        <v>20</v>
      </c>
      <c r="W117" s="259">
        <f t="shared" si="212"/>
        <v>25</v>
      </c>
      <c r="X117" s="259">
        <f t="shared" si="213"/>
        <v>25</v>
      </c>
      <c r="Y117" s="259">
        <f t="shared" si="214"/>
        <v>100</v>
      </c>
      <c r="Z117" s="259" t="e">
        <f t="shared" si="215"/>
        <v>#VALUE!</v>
      </c>
      <c r="AA117" s="254" t="str">
        <f>+'PLAN INDICATIVO ORIGINAL '!C159</f>
        <v>P191</v>
      </c>
      <c r="AB117" s="254" t="str">
        <f>+'PLAN INDICATIVO ORIGINAL '!D159</f>
        <v>Programa de clima y cultura organizacional dirigió a los lideres dueños de proceso y grupos de trabajo diseñado e implementado.</v>
      </c>
      <c r="AC117" s="59" t="str">
        <f>VLOOKUP(AB117,'PLAN INDICATIVO ORIGINAL '!$D$12:$F$313,3,0)</f>
        <v>SUBDIRECCIÓN DE TALENTO HUMANO</v>
      </c>
      <c r="AD117" s="59" t="str">
        <f>VLOOKUP(AB117,'PLAN INDICATIVO ORIGINAL '!$D$12:$F$313,3,0)</f>
        <v>SUBDIRECCIÓN DE TALENTO HUMANO</v>
      </c>
      <c r="AE117" s="59" t="s">
        <v>796</v>
      </c>
      <c r="AF117" s="268">
        <f>VLOOKUP(AA117,'PLAN INDICATIVO ORIGINAL '!$C$13:$M$343,6,0)</f>
        <v>0</v>
      </c>
      <c r="AG117" s="269">
        <f>VLOOKUP(AA117,'PLAN INDICATIVO ORIGINAL '!$C$13:$M$343,7,0)</f>
        <v>0.8</v>
      </c>
      <c r="AH117" s="269">
        <f>VLOOKUP(AA117,'PLAN INDICATIVO ORIGINAL '!$C$13:$M$343,8,0)</f>
        <v>0.2</v>
      </c>
      <c r="AI117" s="269">
        <f>VLOOKUP(AA117,'PLAN INDICATIVO ORIGINAL '!$C$13:$M$343,9,0)</f>
        <v>0</v>
      </c>
      <c r="AJ117" s="269">
        <f>VLOOKUP(AA117,'PLAN INDICATIVO ORIGINAL '!$C$13:$M$343,10,0)</f>
        <v>1</v>
      </c>
      <c r="AK117" s="269" t="str">
        <f>VLOOKUP(AA117,'PLAN INDICATIVO ORIGINAL '!$C$13:$M$343,11,0)</f>
        <v>Porcentaje</v>
      </c>
      <c r="AL117" s="262" t="e">
        <f>VLOOKUP(AA117,'PLAN INDICATIVO ORIGINAL '!$C$13:$M$343,12,0)</f>
        <v>#REF!</v>
      </c>
      <c r="AM117" s="270">
        <f t="shared" ref="AM117:AR117" si="218">+AF117*100</f>
        <v>0</v>
      </c>
      <c r="AN117" s="270">
        <f t="shared" si="218"/>
        <v>80</v>
      </c>
      <c r="AO117" s="270">
        <f t="shared" si="218"/>
        <v>20</v>
      </c>
      <c r="AP117" s="270">
        <f t="shared" si="218"/>
        <v>0</v>
      </c>
      <c r="AQ117" s="270">
        <f t="shared" si="218"/>
        <v>100</v>
      </c>
      <c r="AR117" s="270" t="e">
        <f t="shared" si="218"/>
        <v>#VALUE!</v>
      </c>
      <c r="AS117" s="264" t="s">
        <v>765</v>
      </c>
      <c r="AV117" s="214" t="s">
        <v>390</v>
      </c>
      <c r="AW117" s="214" t="s">
        <v>357</v>
      </c>
      <c r="AX117" s="214" t="s">
        <v>796</v>
      </c>
      <c r="BI117" s="254">
        <v>147</v>
      </c>
      <c r="BJ117" s="59" t="s">
        <v>798</v>
      </c>
    </row>
    <row r="118" spans="1:62" ht="51" customHeight="1" x14ac:dyDescent="0.25">
      <c r="A118" s="254">
        <v>147</v>
      </c>
      <c r="B118" s="254" t="str">
        <f t="shared" si="149"/>
        <v>P147</v>
      </c>
      <c r="C118" s="121" t="s">
        <v>50</v>
      </c>
      <c r="D118" s="293" t="s">
        <v>292</v>
      </c>
      <c r="E118" s="284" t="str">
        <f>+'PLAN INDICATIVO ORIGINAL '!$D$120</f>
        <v>TALENTO HUMANO Y FORMACIÓN PENITENCIARIA</v>
      </c>
      <c r="F118" s="256" t="str">
        <f>+'PLAN INDICATIVO ORIGINAL '!$D$121</f>
        <v>GESTIÓN Y FORMACIÓN DEL TALENTO HUMANO</v>
      </c>
      <c r="G118" s="256" t="s">
        <v>355</v>
      </c>
      <c r="H118" s="257" t="str">
        <f>+'PLAN INDICATIVO ORIGINAL '!$D$145</f>
        <v>Garantizar la gestión del Talento Humano, para que los servidores penitenciarios desarrollen de manera competente y comprometida la Nacionalidad de la Institucional.</v>
      </c>
      <c r="I118" s="257" t="s">
        <v>799</v>
      </c>
      <c r="J118" s="265" t="str">
        <f>+'PLAN INDICATIVO ORIGINAL '!$D$156</f>
        <v>BIENESTAR E INCENTIVOS</v>
      </c>
      <c r="K118" s="265" t="s">
        <v>767</v>
      </c>
      <c r="L118" s="142" t="s">
        <v>383</v>
      </c>
      <c r="M118" s="266" t="str">
        <f>+'PLAN INDICATIVO ORIGINAL '!$E$156</f>
        <v>Porcentaje del Sistema de estímulos e Incentivos del INPEC, actualizado e implementado.</v>
      </c>
      <c r="N118" s="267">
        <f>VLOOKUP(L118,'PLAN INDICATIVO ORIGINAL '!$C$13:$M$343,6,0)</f>
        <v>0.3</v>
      </c>
      <c r="O118" s="267">
        <f>VLOOKUP(L118,'PLAN INDICATIVO ORIGINAL '!$C$13:$M$343,7,0)</f>
        <v>0.2</v>
      </c>
      <c r="P118" s="267">
        <f>VLOOKUP(L118,'PLAN INDICATIVO ORIGINAL '!$C$13:$M$343,8,0)</f>
        <v>0.25</v>
      </c>
      <c r="Q118" s="267">
        <f>VLOOKUP(L118,'PLAN INDICATIVO ORIGINAL '!$C$13:$M$343,9,0)</f>
        <v>0.25</v>
      </c>
      <c r="R118" s="267">
        <f>VLOOKUP(L118,'PLAN INDICATIVO ORIGINAL '!$C$13:$M$343,10,0)</f>
        <v>1</v>
      </c>
      <c r="S118" s="267" t="str">
        <f>VLOOKUP(L118,'PLAN INDICATIVO ORIGINAL '!$C$13:$M$343,11,0)</f>
        <v>Porcentaje</v>
      </c>
      <c r="T118" s="259" t="e">
        <f>VLOOKUP(L118,'PLAN INDICATIVO ORIGINAL '!$C$13:$M$343,12,0)</f>
        <v>#REF!</v>
      </c>
      <c r="U118" s="259">
        <f t="shared" si="210"/>
        <v>0.3</v>
      </c>
      <c r="V118" s="259">
        <f t="shared" si="211"/>
        <v>20</v>
      </c>
      <c r="W118" s="259">
        <f t="shared" si="212"/>
        <v>25</v>
      </c>
      <c r="X118" s="259">
        <f t="shared" si="213"/>
        <v>25</v>
      </c>
      <c r="Y118" s="259">
        <f t="shared" si="214"/>
        <v>100</v>
      </c>
      <c r="Z118" s="259" t="e">
        <f t="shared" si="215"/>
        <v>#VALUE!</v>
      </c>
      <c r="AA118" s="254" t="str">
        <f>+'PLAN INDICATIVO ORIGINAL '!C160</f>
        <v>P147</v>
      </c>
      <c r="AB118" s="254" t="str">
        <f>+'PLAN INDICATIVO ORIGINAL '!D160</f>
        <v>Porcentaje del programas de protección y servicios sociales implementado.</v>
      </c>
      <c r="AC118" s="59" t="str">
        <f>VLOOKUP(AB118,'PLAN INDICATIVO ORIGINAL '!$D$12:$F$313,3,0)</f>
        <v>SUBDIRECCIÓN DE TALENTO HUMANO</v>
      </c>
      <c r="AD118" s="59" t="str">
        <f>VLOOKUP(AB118,'PLAN INDICATIVO ORIGINAL '!$D$12:$F$313,3,0)</f>
        <v>SUBDIRECCIÓN DE TALENTO HUMANO</v>
      </c>
      <c r="AE118" s="59" t="s">
        <v>796</v>
      </c>
      <c r="AF118" s="268">
        <f>VLOOKUP(AA118,'PLAN INDICATIVO ORIGINAL '!$C$13:$M$343,6,0)</f>
        <v>0.15</v>
      </c>
      <c r="AG118" s="269">
        <f>VLOOKUP(AA118,'PLAN INDICATIVO ORIGINAL '!$C$13:$M$343,7,0)</f>
        <v>0.25</v>
      </c>
      <c r="AH118" s="269">
        <f>VLOOKUP(AA118,'PLAN INDICATIVO ORIGINAL '!$C$13:$M$343,8,0)</f>
        <v>0.25</v>
      </c>
      <c r="AI118" s="269">
        <f>VLOOKUP(AA118,'PLAN INDICATIVO ORIGINAL '!$C$13:$M$343,9,0)</f>
        <v>0.25</v>
      </c>
      <c r="AJ118" s="269">
        <f>VLOOKUP(AA118,'PLAN INDICATIVO ORIGINAL '!$C$13:$M$343,10,0)</f>
        <v>1</v>
      </c>
      <c r="AK118" s="269" t="str">
        <f>VLOOKUP(AA118,'PLAN INDICATIVO ORIGINAL '!$C$13:$M$343,11,0)</f>
        <v>Porcentaje</v>
      </c>
      <c r="AL118" s="262" t="e">
        <f>VLOOKUP(AA118,'PLAN INDICATIVO ORIGINAL '!$C$13:$M$343,12,0)</f>
        <v>#REF!</v>
      </c>
      <c r="AM118" s="270">
        <f t="shared" ref="AM118:AR118" si="219">+AF118*100</f>
        <v>15</v>
      </c>
      <c r="AN118" s="270">
        <f t="shared" si="219"/>
        <v>25</v>
      </c>
      <c r="AO118" s="270">
        <f t="shared" si="219"/>
        <v>25</v>
      </c>
      <c r="AP118" s="270">
        <f t="shared" si="219"/>
        <v>25</v>
      </c>
      <c r="AQ118" s="270">
        <f t="shared" si="219"/>
        <v>100</v>
      </c>
      <c r="AR118" s="270" t="e">
        <f t="shared" si="219"/>
        <v>#VALUE!</v>
      </c>
      <c r="AS118" s="264" t="s">
        <v>765</v>
      </c>
      <c r="AV118" s="214" t="s">
        <v>392</v>
      </c>
      <c r="AW118" s="214" t="s">
        <v>357</v>
      </c>
      <c r="AX118" s="214" t="s">
        <v>796</v>
      </c>
      <c r="BI118" s="254">
        <v>148</v>
      </c>
      <c r="BJ118" s="59" t="s">
        <v>798</v>
      </c>
    </row>
    <row r="119" spans="1:62" ht="93" customHeight="1" x14ac:dyDescent="0.25">
      <c r="A119" s="254">
        <v>148</v>
      </c>
      <c r="B119" s="254" t="str">
        <f t="shared" si="149"/>
        <v>P148</v>
      </c>
      <c r="C119" s="121" t="s">
        <v>50</v>
      </c>
      <c r="D119" s="293" t="s">
        <v>292</v>
      </c>
      <c r="E119" s="284" t="str">
        <f>+'PLAN INDICATIVO ORIGINAL '!$D$120</f>
        <v>TALENTO HUMANO Y FORMACIÓN PENITENCIARIA</v>
      </c>
      <c r="F119" s="256" t="str">
        <f>+'PLAN INDICATIVO ORIGINAL '!$D$121</f>
        <v>GESTIÓN Y FORMACIÓN DEL TALENTO HUMANO</v>
      </c>
      <c r="G119" s="256" t="s">
        <v>355</v>
      </c>
      <c r="H119" s="257" t="str">
        <f>+'PLAN INDICATIVO ORIGINAL '!$D$145</f>
        <v>Garantizar la gestión del Talento Humano, para que los servidores penitenciarios desarrollen de manera competente y comprometida la Nacionalidad de la Institucional.</v>
      </c>
      <c r="I119" s="257" t="s">
        <v>799</v>
      </c>
      <c r="J119" s="265" t="str">
        <f>+'PLAN INDICATIVO ORIGINAL '!$D$156</f>
        <v>BIENESTAR E INCENTIVOS</v>
      </c>
      <c r="K119" s="265" t="s">
        <v>767</v>
      </c>
      <c r="L119" s="142" t="s">
        <v>383</v>
      </c>
      <c r="M119" s="266" t="str">
        <f>+'PLAN INDICATIVO ORIGINAL '!$E$156</f>
        <v>Porcentaje del Sistema de estímulos e Incentivos del INPEC, actualizado e implementado.</v>
      </c>
      <c r="N119" s="267">
        <f>VLOOKUP(L119,'PLAN INDICATIVO ORIGINAL '!$C$13:$M$343,6,0)</f>
        <v>0.3</v>
      </c>
      <c r="O119" s="267">
        <f>VLOOKUP(L119,'PLAN INDICATIVO ORIGINAL '!$C$13:$M$343,7,0)</f>
        <v>0.2</v>
      </c>
      <c r="P119" s="267">
        <f>VLOOKUP(L119,'PLAN INDICATIVO ORIGINAL '!$C$13:$M$343,8,0)</f>
        <v>0.25</v>
      </c>
      <c r="Q119" s="267">
        <f>VLOOKUP(L119,'PLAN INDICATIVO ORIGINAL '!$C$13:$M$343,9,0)</f>
        <v>0.25</v>
      </c>
      <c r="R119" s="267">
        <f>VLOOKUP(L119,'PLAN INDICATIVO ORIGINAL '!$C$13:$M$343,10,0)</f>
        <v>1</v>
      </c>
      <c r="S119" s="267" t="str">
        <f>VLOOKUP(L119,'PLAN INDICATIVO ORIGINAL '!$C$13:$M$343,11,0)</f>
        <v>Porcentaje</v>
      </c>
      <c r="T119" s="259" t="e">
        <f>VLOOKUP(L119,'PLAN INDICATIVO ORIGINAL '!$C$13:$M$343,12,0)</f>
        <v>#REF!</v>
      </c>
      <c r="U119" s="259">
        <f t="shared" si="210"/>
        <v>0.3</v>
      </c>
      <c r="V119" s="259">
        <f t="shared" si="211"/>
        <v>20</v>
      </c>
      <c r="W119" s="259">
        <f t="shared" si="212"/>
        <v>25</v>
      </c>
      <c r="X119" s="259">
        <f t="shared" si="213"/>
        <v>25</v>
      </c>
      <c r="Y119" s="259">
        <f t="shared" si="214"/>
        <v>100</v>
      </c>
      <c r="Z119" s="259" t="e">
        <f t="shared" si="215"/>
        <v>#VALUE!</v>
      </c>
      <c r="AA119" s="115" t="str">
        <f>+'PLAN INDICATIVO ORIGINAL '!C161</f>
        <v>P148</v>
      </c>
      <c r="AB119" s="254" t="str">
        <f>+'PLAN INDICATIVO ORIGINAL '!D161</f>
        <v>Servidores penitenciarios beneficiados con incentivos pecuniarios y no pecuniarios</v>
      </c>
      <c r="AC119" s="59" t="str">
        <f>VLOOKUP(AB119,'PLAN INDICATIVO ORIGINAL '!$D$12:$F$313,3,0)</f>
        <v>SUBDIRECCIÓN DE TALENTO HUMANO</v>
      </c>
      <c r="AD119" s="59" t="str">
        <f>VLOOKUP(AB119,'PLAN INDICATIVO ORIGINAL '!$D$12:$F$313,3,0)</f>
        <v>SUBDIRECCIÓN DE TALENTO HUMANO</v>
      </c>
      <c r="AE119" s="59" t="s">
        <v>796</v>
      </c>
      <c r="AF119" s="260">
        <f>VLOOKUP(AA119,'PLAN INDICATIVO ORIGINAL '!$C$13:$M$343,6,0)</f>
        <v>436</v>
      </c>
      <c r="AG119" s="261">
        <f>VLOOKUP(AA119,'PLAN INDICATIVO ORIGINAL '!$C$13:$M$343,7,0)</f>
        <v>350</v>
      </c>
      <c r="AH119" s="261">
        <f>VLOOKUP(AA119,'PLAN INDICATIVO ORIGINAL '!$C$13:$M$343,8,0)</f>
        <v>350</v>
      </c>
      <c r="AI119" s="261">
        <f>VLOOKUP(AA119,'PLAN INDICATIVO ORIGINAL '!$C$13:$M$343,9,0)</f>
        <v>350</v>
      </c>
      <c r="AJ119" s="261">
        <f>VLOOKUP(AA119,'PLAN INDICATIVO ORIGINAL '!$C$13:$M$343,10,0)</f>
        <v>1486</v>
      </c>
      <c r="AK119" s="261" t="str">
        <f>VLOOKUP(AA119,'PLAN INDICATIVO ORIGINAL '!$C$13:$M$343,11,0)</f>
        <v>Número</v>
      </c>
      <c r="AL119" s="262" t="e">
        <f>VLOOKUP(AA119,'PLAN INDICATIVO ORIGINAL '!$C$13:$M$343,12,0)</f>
        <v>#REF!</v>
      </c>
      <c r="AM119" s="263">
        <f t="shared" ref="AM119:AR119" si="220">+AF119</f>
        <v>436</v>
      </c>
      <c r="AN119" s="263">
        <f t="shared" si="220"/>
        <v>350</v>
      </c>
      <c r="AO119" s="263">
        <f t="shared" si="220"/>
        <v>350</v>
      </c>
      <c r="AP119" s="263">
        <f t="shared" si="220"/>
        <v>350</v>
      </c>
      <c r="AQ119" s="263">
        <f t="shared" si="220"/>
        <v>1486</v>
      </c>
      <c r="AR119" s="263" t="str">
        <f t="shared" si="220"/>
        <v>Número</v>
      </c>
      <c r="AS119" s="264" t="s">
        <v>765</v>
      </c>
      <c r="AV119" s="214" t="s">
        <v>394</v>
      </c>
      <c r="AW119" s="214" t="s">
        <v>357</v>
      </c>
      <c r="AX119" s="214" t="s">
        <v>796</v>
      </c>
      <c r="BI119" s="254">
        <v>149</v>
      </c>
      <c r="BJ119" s="59" t="s">
        <v>798</v>
      </c>
    </row>
    <row r="120" spans="1:62" ht="93" customHeight="1" x14ac:dyDescent="0.25">
      <c r="A120" s="254">
        <v>149</v>
      </c>
      <c r="B120" s="254" t="str">
        <f t="shared" si="149"/>
        <v>P149</v>
      </c>
      <c r="C120" s="121" t="s">
        <v>50</v>
      </c>
      <c r="D120" s="293" t="s">
        <v>292</v>
      </c>
      <c r="E120" s="284" t="str">
        <f>+'PLAN INDICATIVO ORIGINAL '!$D$120</f>
        <v>TALENTO HUMANO Y FORMACIÓN PENITENCIARIA</v>
      </c>
      <c r="F120" s="256" t="str">
        <f>+'PLAN INDICATIVO ORIGINAL '!$D$121</f>
        <v>GESTIÓN Y FORMACIÓN DEL TALENTO HUMANO</v>
      </c>
      <c r="G120" s="256" t="s">
        <v>355</v>
      </c>
      <c r="H120" s="257" t="str">
        <f>+'PLAN INDICATIVO ORIGINAL '!$D$145</f>
        <v>Garantizar la gestión del Talento Humano, para que los servidores penitenciarios desarrollen de manera competente y comprometida la Nacionalidad de la Institucional.</v>
      </c>
      <c r="I120" s="257" t="s">
        <v>799</v>
      </c>
      <c r="J120" s="265" t="str">
        <f>+'PLAN INDICATIVO ORIGINAL '!$D$156</f>
        <v>BIENESTAR E INCENTIVOS</v>
      </c>
      <c r="K120" s="265" t="s">
        <v>767</v>
      </c>
      <c r="L120" s="142" t="s">
        <v>383</v>
      </c>
      <c r="M120" s="266" t="str">
        <f>+'PLAN INDICATIVO ORIGINAL '!$E$156</f>
        <v>Porcentaje del Sistema de estímulos e Incentivos del INPEC, actualizado e implementado.</v>
      </c>
      <c r="N120" s="267">
        <f>VLOOKUP(L120,'PLAN INDICATIVO ORIGINAL '!$C$13:$M$343,6,0)</f>
        <v>0.3</v>
      </c>
      <c r="O120" s="267">
        <f>VLOOKUP(L120,'PLAN INDICATIVO ORIGINAL '!$C$13:$M$343,7,0)</f>
        <v>0.2</v>
      </c>
      <c r="P120" s="267">
        <f>VLOOKUP(L120,'PLAN INDICATIVO ORIGINAL '!$C$13:$M$343,8,0)</f>
        <v>0.25</v>
      </c>
      <c r="Q120" s="267">
        <f>VLOOKUP(L120,'PLAN INDICATIVO ORIGINAL '!$C$13:$M$343,9,0)</f>
        <v>0.25</v>
      </c>
      <c r="R120" s="267">
        <f>VLOOKUP(L120,'PLAN INDICATIVO ORIGINAL '!$C$13:$M$343,10,0)</f>
        <v>1</v>
      </c>
      <c r="S120" s="267" t="str">
        <f>VLOOKUP(L120,'PLAN INDICATIVO ORIGINAL '!$C$13:$M$343,11,0)</f>
        <v>Porcentaje</v>
      </c>
      <c r="T120" s="259" t="e">
        <f>VLOOKUP(L120,'PLAN INDICATIVO ORIGINAL '!$C$13:$M$343,12,0)</f>
        <v>#REF!</v>
      </c>
      <c r="U120" s="259">
        <f t="shared" si="210"/>
        <v>0.3</v>
      </c>
      <c r="V120" s="259">
        <f t="shared" si="211"/>
        <v>20</v>
      </c>
      <c r="W120" s="259">
        <f t="shared" si="212"/>
        <v>25</v>
      </c>
      <c r="X120" s="259">
        <f t="shared" si="213"/>
        <v>25</v>
      </c>
      <c r="Y120" s="259">
        <f t="shared" si="214"/>
        <v>100</v>
      </c>
      <c r="Z120" s="259" t="e">
        <f t="shared" si="215"/>
        <v>#VALUE!</v>
      </c>
      <c r="AA120" s="115" t="str">
        <f>+'PLAN INDICATIVO ORIGINAL '!C162</f>
        <v>P149</v>
      </c>
      <c r="AB120" s="254" t="str">
        <f>+'PLAN INDICATIVO ORIGINAL '!D162</f>
        <v>Seguimiento anual a la herramienta de medición del clima laboral realizado</v>
      </c>
      <c r="AC120" s="59" t="str">
        <f>VLOOKUP(AB120,'PLAN INDICATIVO ORIGINAL '!$D$12:$F$313,3,0)</f>
        <v>SUBDIRECCIÓN DE TALENTO HUMANO</v>
      </c>
      <c r="AD120" s="59" t="str">
        <f>VLOOKUP(AB120,'PLAN INDICATIVO ORIGINAL '!$D$12:$F$313,3,0)</f>
        <v>SUBDIRECCIÓN DE TALENTO HUMANO</v>
      </c>
      <c r="AE120" s="59" t="s">
        <v>796</v>
      </c>
      <c r="AF120" s="260">
        <f>VLOOKUP(AA120,'PLAN INDICATIVO ORIGINAL '!$C$13:$M$343,6,0)</f>
        <v>0</v>
      </c>
      <c r="AG120" s="261">
        <f>VLOOKUP(AA120,'PLAN INDICATIVO ORIGINAL '!$C$13:$M$343,7,0)</f>
        <v>1</v>
      </c>
      <c r="AH120" s="261">
        <f>VLOOKUP(AA120,'PLAN INDICATIVO ORIGINAL '!$C$13:$M$343,8,0)</f>
        <v>1</v>
      </c>
      <c r="AI120" s="261">
        <f>VLOOKUP(AA120,'PLAN INDICATIVO ORIGINAL '!$C$13:$M$343,9,0)</f>
        <v>1</v>
      </c>
      <c r="AJ120" s="261">
        <f>VLOOKUP(AA120,'PLAN INDICATIVO ORIGINAL '!$C$13:$M$343,10,0)</f>
        <v>3</v>
      </c>
      <c r="AK120" s="261" t="str">
        <f>VLOOKUP(AA120,'PLAN INDICATIVO ORIGINAL '!$C$13:$M$343,11,0)</f>
        <v>Número</v>
      </c>
      <c r="AL120" s="262" t="e">
        <f>VLOOKUP(AA120,'PLAN INDICATIVO ORIGINAL '!$C$13:$M$343,12,0)</f>
        <v>#REF!</v>
      </c>
      <c r="AM120" s="263">
        <f t="shared" ref="AM120:AR120" si="221">+AF120</f>
        <v>0</v>
      </c>
      <c r="AN120" s="263">
        <f t="shared" si="221"/>
        <v>1</v>
      </c>
      <c r="AO120" s="263">
        <f t="shared" si="221"/>
        <v>1</v>
      </c>
      <c r="AP120" s="263">
        <f t="shared" si="221"/>
        <v>1</v>
      </c>
      <c r="AQ120" s="263">
        <f t="shared" si="221"/>
        <v>3</v>
      </c>
      <c r="AR120" s="263" t="str">
        <f t="shared" si="221"/>
        <v>Número</v>
      </c>
      <c r="AS120" s="264" t="s">
        <v>765</v>
      </c>
      <c r="AV120" s="214" t="s">
        <v>396</v>
      </c>
      <c r="AW120" s="214" t="s">
        <v>357</v>
      </c>
      <c r="AX120" s="214" t="s">
        <v>796</v>
      </c>
      <c r="BI120" s="254">
        <v>150</v>
      </c>
      <c r="BJ120" s="59" t="s">
        <v>798</v>
      </c>
    </row>
    <row r="121" spans="1:62" ht="93" customHeight="1" x14ac:dyDescent="0.25">
      <c r="A121" s="254">
        <v>150</v>
      </c>
      <c r="B121" s="254" t="str">
        <f t="shared" si="149"/>
        <v>P150</v>
      </c>
      <c r="C121" s="121" t="s">
        <v>50</v>
      </c>
      <c r="D121" s="293" t="s">
        <v>292</v>
      </c>
      <c r="E121" s="284" t="str">
        <f>+'PLAN INDICATIVO ORIGINAL '!$D$120</f>
        <v>TALENTO HUMANO Y FORMACIÓN PENITENCIARIA</v>
      </c>
      <c r="F121" s="256" t="str">
        <f>+'PLAN INDICATIVO ORIGINAL '!$D$121</f>
        <v>GESTIÓN Y FORMACIÓN DEL TALENTO HUMANO</v>
      </c>
      <c r="G121" s="256" t="s">
        <v>355</v>
      </c>
      <c r="H121" s="257" t="str">
        <f>+'PLAN INDICATIVO ORIGINAL '!$D$145</f>
        <v>Garantizar la gestión del Talento Humano, para que los servidores penitenciarios desarrollen de manera competente y comprometida la Nacionalidad de la Institucional.</v>
      </c>
      <c r="I121" s="257" t="s">
        <v>799</v>
      </c>
      <c r="J121" s="265" t="str">
        <f>+'PLAN INDICATIVO ORIGINAL '!$D$156</f>
        <v>BIENESTAR E INCENTIVOS</v>
      </c>
      <c r="K121" s="265" t="s">
        <v>767</v>
      </c>
      <c r="L121" s="142" t="s">
        <v>383</v>
      </c>
      <c r="M121" s="266" t="str">
        <f>+'PLAN INDICATIVO ORIGINAL '!$E$156</f>
        <v>Porcentaje del Sistema de estímulos e Incentivos del INPEC, actualizado e implementado.</v>
      </c>
      <c r="N121" s="267">
        <f>VLOOKUP(L121,'PLAN INDICATIVO ORIGINAL '!$C$13:$M$343,6,0)</f>
        <v>0.3</v>
      </c>
      <c r="O121" s="267">
        <f>VLOOKUP(L121,'PLAN INDICATIVO ORIGINAL '!$C$13:$M$343,7,0)</f>
        <v>0.2</v>
      </c>
      <c r="P121" s="267">
        <f>VLOOKUP(L121,'PLAN INDICATIVO ORIGINAL '!$C$13:$M$343,8,0)</f>
        <v>0.25</v>
      </c>
      <c r="Q121" s="267">
        <f>VLOOKUP(L121,'PLAN INDICATIVO ORIGINAL '!$C$13:$M$343,9,0)</f>
        <v>0.25</v>
      </c>
      <c r="R121" s="267">
        <f>VLOOKUP(L121,'PLAN INDICATIVO ORIGINAL '!$C$13:$M$343,10,0)</f>
        <v>1</v>
      </c>
      <c r="S121" s="267" t="str">
        <f>VLOOKUP(L121,'PLAN INDICATIVO ORIGINAL '!$C$13:$M$343,11,0)</f>
        <v>Porcentaje</v>
      </c>
      <c r="T121" s="259" t="e">
        <f>VLOOKUP(L121,'PLAN INDICATIVO ORIGINAL '!$C$13:$M$343,12,0)</f>
        <v>#REF!</v>
      </c>
      <c r="U121" s="259">
        <f t="shared" si="210"/>
        <v>0.3</v>
      </c>
      <c r="V121" s="259">
        <f t="shared" si="211"/>
        <v>20</v>
      </c>
      <c r="W121" s="259">
        <f t="shared" si="212"/>
        <v>25</v>
      </c>
      <c r="X121" s="259">
        <f t="shared" si="213"/>
        <v>25</v>
      </c>
      <c r="Y121" s="259">
        <f t="shared" si="214"/>
        <v>100</v>
      </c>
      <c r="Z121" s="259" t="e">
        <f t="shared" si="215"/>
        <v>#VALUE!</v>
      </c>
      <c r="AA121" s="115" t="str">
        <f>+'PLAN INDICATIVO ORIGINAL '!C163</f>
        <v>P150</v>
      </c>
      <c r="AB121" s="254" t="str">
        <f>+'PLAN INDICATIVO ORIGINAL '!D163</f>
        <v>Encuentro Nacional de Juegos Deportivos Penitenciarios y Carcelarios.</v>
      </c>
      <c r="AC121" s="59" t="str">
        <f>VLOOKUP(AB121,'PLAN INDICATIVO ORIGINAL '!$D$12:$F$313,3,0)</f>
        <v>SUBDIRECCIÓN DE TALENTO HUMANO</v>
      </c>
      <c r="AD121" s="59" t="str">
        <f>VLOOKUP(AB121,'PLAN INDICATIVO ORIGINAL '!$D$12:$F$313,3,0)</f>
        <v>SUBDIRECCIÓN DE TALENTO HUMANO</v>
      </c>
      <c r="AE121" s="59" t="s">
        <v>796</v>
      </c>
      <c r="AF121" s="260">
        <f>VLOOKUP(AA121,'PLAN INDICATIVO ORIGINAL '!$C$13:$M$343,6,0)</f>
        <v>1</v>
      </c>
      <c r="AG121" s="261">
        <f>VLOOKUP(AA121,'PLAN INDICATIVO ORIGINAL '!$C$13:$M$343,7,0)</f>
        <v>1</v>
      </c>
      <c r="AH121" s="261">
        <f>VLOOKUP(AA121,'PLAN INDICATIVO ORIGINAL '!$C$13:$M$343,8,0)</f>
        <v>1</v>
      </c>
      <c r="AI121" s="261">
        <f>VLOOKUP(AA121,'PLAN INDICATIVO ORIGINAL '!$C$13:$M$343,9,0)</f>
        <v>1</v>
      </c>
      <c r="AJ121" s="261">
        <f>VLOOKUP(AA121,'PLAN INDICATIVO ORIGINAL '!$C$13:$M$343,10,0)</f>
        <v>4</v>
      </c>
      <c r="AK121" s="261" t="str">
        <f>VLOOKUP(AA121,'PLAN INDICATIVO ORIGINAL '!$C$13:$M$343,11,0)</f>
        <v>Número</v>
      </c>
      <c r="AL121" s="262" t="e">
        <f>VLOOKUP(AA121,'PLAN INDICATIVO ORIGINAL '!$C$13:$M$343,12,0)</f>
        <v>#REF!</v>
      </c>
      <c r="AM121" s="263">
        <f t="shared" ref="AM121:AR121" si="222">+AF121</f>
        <v>1</v>
      </c>
      <c r="AN121" s="263">
        <f t="shared" si="222"/>
        <v>1</v>
      </c>
      <c r="AO121" s="263">
        <f t="shared" si="222"/>
        <v>1</v>
      </c>
      <c r="AP121" s="263">
        <f t="shared" si="222"/>
        <v>1</v>
      </c>
      <c r="AQ121" s="263">
        <f t="shared" si="222"/>
        <v>4</v>
      </c>
      <c r="AR121" s="263" t="str">
        <f t="shared" si="222"/>
        <v>Número</v>
      </c>
      <c r="AS121" s="264" t="s">
        <v>765</v>
      </c>
      <c r="AV121" s="214" t="s">
        <v>398</v>
      </c>
      <c r="AW121" s="214" t="s">
        <v>357</v>
      </c>
      <c r="AX121" s="214" t="s">
        <v>796</v>
      </c>
      <c r="BI121" s="254">
        <v>151</v>
      </c>
      <c r="BJ121" s="59" t="s">
        <v>798</v>
      </c>
    </row>
    <row r="122" spans="1:62" ht="93" customHeight="1" x14ac:dyDescent="0.25">
      <c r="A122" s="254">
        <v>151</v>
      </c>
      <c r="B122" s="254" t="str">
        <f t="shared" si="149"/>
        <v>P151</v>
      </c>
      <c r="C122" s="121" t="s">
        <v>50</v>
      </c>
      <c r="D122" s="293" t="s">
        <v>292</v>
      </c>
      <c r="E122" s="284" t="str">
        <f>+'PLAN INDICATIVO ORIGINAL '!$D$120</f>
        <v>TALENTO HUMANO Y FORMACIÓN PENITENCIARIA</v>
      </c>
      <c r="F122" s="256" t="str">
        <f>+'PLAN INDICATIVO ORIGINAL '!$D$121</f>
        <v>GESTIÓN Y FORMACIÓN DEL TALENTO HUMANO</v>
      </c>
      <c r="G122" s="256" t="s">
        <v>355</v>
      </c>
      <c r="H122" s="257" t="str">
        <f>+'PLAN INDICATIVO ORIGINAL '!$D$145</f>
        <v>Garantizar la gestión del Talento Humano, para que los servidores penitenciarios desarrollen de manera competente y comprometida la Nacionalidad de la Institucional.</v>
      </c>
      <c r="I122" s="257" t="s">
        <v>799</v>
      </c>
      <c r="J122" s="265" t="str">
        <f>+'PLAN INDICATIVO ORIGINAL '!$D$156</f>
        <v>BIENESTAR E INCENTIVOS</v>
      </c>
      <c r="K122" s="265" t="s">
        <v>767</v>
      </c>
      <c r="L122" s="142" t="s">
        <v>383</v>
      </c>
      <c r="M122" s="266" t="str">
        <f>+'PLAN INDICATIVO ORIGINAL '!$E$156</f>
        <v>Porcentaje del Sistema de estímulos e Incentivos del INPEC, actualizado e implementado.</v>
      </c>
      <c r="N122" s="267">
        <f>VLOOKUP(L122,'PLAN INDICATIVO ORIGINAL '!$C$13:$M$343,6,0)</f>
        <v>0.3</v>
      </c>
      <c r="O122" s="267">
        <f>VLOOKUP(L122,'PLAN INDICATIVO ORIGINAL '!$C$13:$M$343,7,0)</f>
        <v>0.2</v>
      </c>
      <c r="P122" s="267">
        <f>VLOOKUP(L122,'PLAN INDICATIVO ORIGINAL '!$C$13:$M$343,8,0)</f>
        <v>0.25</v>
      </c>
      <c r="Q122" s="267">
        <f>VLOOKUP(L122,'PLAN INDICATIVO ORIGINAL '!$C$13:$M$343,9,0)</f>
        <v>0.25</v>
      </c>
      <c r="R122" s="267">
        <f>VLOOKUP(L122,'PLAN INDICATIVO ORIGINAL '!$C$13:$M$343,10,0)</f>
        <v>1</v>
      </c>
      <c r="S122" s="267" t="str">
        <f>VLOOKUP(L122,'PLAN INDICATIVO ORIGINAL '!$C$13:$M$343,11,0)</f>
        <v>Porcentaje</v>
      </c>
      <c r="T122" s="259" t="e">
        <f>VLOOKUP(L122,'PLAN INDICATIVO ORIGINAL '!$C$13:$M$343,12,0)</f>
        <v>#REF!</v>
      </c>
      <c r="U122" s="259">
        <f t="shared" si="210"/>
        <v>0.3</v>
      </c>
      <c r="V122" s="259">
        <f t="shared" si="211"/>
        <v>20</v>
      </c>
      <c r="W122" s="259">
        <f t="shared" si="212"/>
        <v>25</v>
      </c>
      <c r="X122" s="259">
        <f t="shared" si="213"/>
        <v>25</v>
      </c>
      <c r="Y122" s="259">
        <f t="shared" si="214"/>
        <v>100</v>
      </c>
      <c r="Z122" s="259" t="e">
        <f t="shared" si="215"/>
        <v>#VALUE!</v>
      </c>
      <c r="AA122" s="115" t="str">
        <f>+'PLAN INDICATIVO ORIGINAL '!C164</f>
        <v>P151</v>
      </c>
      <c r="AB122" s="254" t="str">
        <f>+'PLAN INDICATIVO ORIGINAL '!D164</f>
        <v>Encuentros de parejas y familias de los servidores penitenciarios.</v>
      </c>
      <c r="AC122" s="59" t="str">
        <f>VLOOKUP(AB122,'PLAN INDICATIVO ORIGINAL '!$D$12:$F$313,3,0)</f>
        <v>SUBDIRECCIÓN DE TALENTO HUMANO</v>
      </c>
      <c r="AD122" s="59" t="str">
        <f>VLOOKUP(AB122,'PLAN INDICATIVO ORIGINAL '!$D$12:$F$313,3,0)</f>
        <v>SUBDIRECCIÓN DE TALENTO HUMANO</v>
      </c>
      <c r="AE122" s="59" t="s">
        <v>796</v>
      </c>
      <c r="AF122" s="260">
        <f>VLOOKUP(AA122,'PLAN INDICATIVO ORIGINAL '!$C$13:$M$343,6,0)</f>
        <v>23</v>
      </c>
      <c r="AG122" s="261">
        <f>VLOOKUP(AA122,'PLAN INDICATIVO ORIGINAL '!$C$13:$M$343,7,0)</f>
        <v>25</v>
      </c>
      <c r="AH122" s="261">
        <f>VLOOKUP(AA122,'PLAN INDICATIVO ORIGINAL '!$C$13:$M$343,8,0)</f>
        <v>25</v>
      </c>
      <c r="AI122" s="261">
        <f>VLOOKUP(AA122,'PLAN INDICATIVO ORIGINAL '!$C$13:$M$343,9,0)</f>
        <v>25</v>
      </c>
      <c r="AJ122" s="261">
        <f>VLOOKUP(AA122,'PLAN INDICATIVO ORIGINAL '!$C$13:$M$343,10,0)</f>
        <v>98</v>
      </c>
      <c r="AK122" s="261" t="str">
        <f>VLOOKUP(AA122,'PLAN INDICATIVO ORIGINAL '!$C$13:$M$343,11,0)</f>
        <v>Número</v>
      </c>
      <c r="AL122" s="262" t="e">
        <f>VLOOKUP(AA122,'PLAN INDICATIVO ORIGINAL '!$C$13:$M$343,12,0)</f>
        <v>#REF!</v>
      </c>
      <c r="AM122" s="263">
        <f t="shared" ref="AM122:AR122" si="223">+AF122</f>
        <v>23</v>
      </c>
      <c r="AN122" s="263">
        <f t="shared" si="223"/>
        <v>25</v>
      </c>
      <c r="AO122" s="263">
        <f t="shared" si="223"/>
        <v>25</v>
      </c>
      <c r="AP122" s="263">
        <f t="shared" si="223"/>
        <v>25</v>
      </c>
      <c r="AQ122" s="263">
        <f t="shared" si="223"/>
        <v>98</v>
      </c>
      <c r="AR122" s="263" t="str">
        <f t="shared" si="223"/>
        <v>Número</v>
      </c>
      <c r="AS122" s="264" t="s">
        <v>765</v>
      </c>
      <c r="AV122" s="214" t="s">
        <v>400</v>
      </c>
      <c r="AW122" s="214" t="s">
        <v>357</v>
      </c>
      <c r="AX122" s="214" t="s">
        <v>796</v>
      </c>
      <c r="BI122" s="254">
        <v>152</v>
      </c>
      <c r="BJ122" s="59" t="s">
        <v>798</v>
      </c>
    </row>
    <row r="123" spans="1:62" ht="93" customHeight="1" x14ac:dyDescent="0.25">
      <c r="A123" s="254">
        <v>152</v>
      </c>
      <c r="B123" s="254" t="str">
        <f t="shared" si="149"/>
        <v>P152</v>
      </c>
      <c r="C123" s="121" t="s">
        <v>50</v>
      </c>
      <c r="D123" s="293" t="s">
        <v>292</v>
      </c>
      <c r="E123" s="284" t="str">
        <f>+'PLAN INDICATIVO ORIGINAL '!$D$120</f>
        <v>TALENTO HUMANO Y FORMACIÓN PENITENCIARIA</v>
      </c>
      <c r="F123" s="256" t="str">
        <f>+'PLAN INDICATIVO ORIGINAL '!$D$121</f>
        <v>GESTIÓN Y FORMACIÓN DEL TALENTO HUMANO</v>
      </c>
      <c r="G123" s="256" t="s">
        <v>355</v>
      </c>
      <c r="H123" s="257" t="str">
        <f>+'PLAN INDICATIVO ORIGINAL '!$D$145</f>
        <v>Garantizar la gestión del Talento Humano, para que los servidores penitenciarios desarrollen de manera competente y comprometida la Nacionalidad de la Institucional.</v>
      </c>
      <c r="I123" s="257" t="s">
        <v>799</v>
      </c>
      <c r="J123" s="265" t="str">
        <f>+'PLAN INDICATIVO ORIGINAL '!$D$156</f>
        <v>BIENESTAR E INCENTIVOS</v>
      </c>
      <c r="K123" s="265" t="s">
        <v>767</v>
      </c>
      <c r="L123" s="142" t="s">
        <v>383</v>
      </c>
      <c r="M123" s="266" t="str">
        <f>+'PLAN INDICATIVO ORIGINAL '!$E$156</f>
        <v>Porcentaje del Sistema de estímulos e Incentivos del INPEC, actualizado e implementado.</v>
      </c>
      <c r="N123" s="267">
        <f>VLOOKUP(L123,'PLAN INDICATIVO ORIGINAL '!$C$13:$M$343,6,0)</f>
        <v>0.3</v>
      </c>
      <c r="O123" s="267">
        <f>VLOOKUP(L123,'PLAN INDICATIVO ORIGINAL '!$C$13:$M$343,7,0)</f>
        <v>0.2</v>
      </c>
      <c r="P123" s="267">
        <f>VLOOKUP(L123,'PLAN INDICATIVO ORIGINAL '!$C$13:$M$343,8,0)</f>
        <v>0.25</v>
      </c>
      <c r="Q123" s="267">
        <f>VLOOKUP(L123,'PLAN INDICATIVO ORIGINAL '!$C$13:$M$343,9,0)</f>
        <v>0.25</v>
      </c>
      <c r="R123" s="267">
        <f>VLOOKUP(L123,'PLAN INDICATIVO ORIGINAL '!$C$13:$M$343,10,0)</f>
        <v>1</v>
      </c>
      <c r="S123" s="267" t="str">
        <f>VLOOKUP(L123,'PLAN INDICATIVO ORIGINAL '!$C$13:$M$343,11,0)</f>
        <v>Porcentaje</v>
      </c>
      <c r="T123" s="259" t="e">
        <f>VLOOKUP(L123,'PLAN INDICATIVO ORIGINAL '!$C$13:$M$343,12,0)</f>
        <v>#REF!</v>
      </c>
      <c r="U123" s="259">
        <f t="shared" si="210"/>
        <v>0.3</v>
      </c>
      <c r="V123" s="259">
        <f t="shared" si="211"/>
        <v>20</v>
      </c>
      <c r="W123" s="259">
        <f t="shared" si="212"/>
        <v>25</v>
      </c>
      <c r="X123" s="259">
        <f t="shared" si="213"/>
        <v>25</v>
      </c>
      <c r="Y123" s="259">
        <f t="shared" si="214"/>
        <v>100</v>
      </c>
      <c r="Z123" s="259" t="e">
        <f t="shared" si="215"/>
        <v>#VALUE!</v>
      </c>
      <c r="AA123" s="115" t="str">
        <f>+'PLAN INDICATIVO ORIGINAL '!C165</f>
        <v>P152</v>
      </c>
      <c r="AB123" s="254" t="str">
        <f>+'PLAN INDICATIVO ORIGINAL '!D165</f>
        <v>Funcionarios beneficiados con convenio INPEC-ICETEX</v>
      </c>
      <c r="AC123" s="59" t="str">
        <f>VLOOKUP(AB123,'PLAN INDICATIVO ORIGINAL '!$D$12:$F$313,3,0)</f>
        <v>SUBDIRECCIÓN DE TALENTO HUMANO</v>
      </c>
      <c r="AD123" s="59" t="str">
        <f>VLOOKUP(AB123,'PLAN INDICATIVO ORIGINAL '!$D$12:$F$313,3,0)</f>
        <v>SUBDIRECCIÓN DE TALENTO HUMANO</v>
      </c>
      <c r="AE123" s="59" t="s">
        <v>796</v>
      </c>
      <c r="AF123" s="260">
        <f>VLOOKUP(AA123,'PLAN INDICATIVO ORIGINAL '!$C$13:$M$343,6,0)</f>
        <v>9</v>
      </c>
      <c r="AG123" s="261">
        <f>VLOOKUP(AA123,'PLAN INDICATIVO ORIGINAL '!$C$13:$M$343,7,0)</f>
        <v>25</v>
      </c>
      <c r="AH123" s="261">
        <f>VLOOKUP(AA123,'PLAN INDICATIVO ORIGINAL '!$C$13:$M$343,8,0)</f>
        <v>25</v>
      </c>
      <c r="AI123" s="261">
        <f>VLOOKUP(AA123,'PLAN INDICATIVO ORIGINAL '!$C$13:$M$343,9,0)</f>
        <v>25</v>
      </c>
      <c r="AJ123" s="261">
        <f>VLOOKUP(AA123,'PLAN INDICATIVO ORIGINAL '!$C$13:$M$343,10,0)</f>
        <v>84</v>
      </c>
      <c r="AK123" s="261" t="str">
        <f>VLOOKUP(AA123,'PLAN INDICATIVO ORIGINAL '!$C$13:$M$343,11,0)</f>
        <v>Número</v>
      </c>
      <c r="AL123" s="262" t="e">
        <f>VLOOKUP(AA123,'PLAN INDICATIVO ORIGINAL '!$C$13:$M$343,12,0)</f>
        <v>#REF!</v>
      </c>
      <c r="AM123" s="263">
        <f t="shared" ref="AM123:AR123" si="224">+AF123</f>
        <v>9</v>
      </c>
      <c r="AN123" s="263">
        <f t="shared" si="224"/>
        <v>25</v>
      </c>
      <c r="AO123" s="263">
        <f t="shared" si="224"/>
        <v>25</v>
      </c>
      <c r="AP123" s="263">
        <f t="shared" si="224"/>
        <v>25</v>
      </c>
      <c r="AQ123" s="263">
        <f t="shared" si="224"/>
        <v>84</v>
      </c>
      <c r="AR123" s="263" t="str">
        <f t="shared" si="224"/>
        <v>Número</v>
      </c>
      <c r="AS123" s="264" t="s">
        <v>765</v>
      </c>
      <c r="AV123" s="214" t="s">
        <v>402</v>
      </c>
      <c r="AW123" s="214" t="s">
        <v>357</v>
      </c>
      <c r="AX123" s="214" t="s">
        <v>796</v>
      </c>
      <c r="BI123" s="254">
        <v>201</v>
      </c>
      <c r="BJ123" s="59" t="s">
        <v>798</v>
      </c>
    </row>
    <row r="124" spans="1:62" ht="93" customHeight="1" x14ac:dyDescent="0.25">
      <c r="A124" s="254">
        <v>201</v>
      </c>
      <c r="B124" s="254" t="str">
        <f t="shared" si="149"/>
        <v>P201</v>
      </c>
      <c r="C124" s="121" t="s">
        <v>50</v>
      </c>
      <c r="D124" s="293" t="s">
        <v>292</v>
      </c>
      <c r="E124" s="284" t="str">
        <f>+'PLAN INDICATIVO ORIGINAL '!$D$120</f>
        <v>TALENTO HUMANO Y FORMACIÓN PENITENCIARIA</v>
      </c>
      <c r="F124" s="256" t="str">
        <f>+'PLAN INDICATIVO ORIGINAL '!$D$121</f>
        <v>GESTIÓN Y FORMACIÓN DEL TALENTO HUMANO</v>
      </c>
      <c r="G124" s="256" t="s">
        <v>355</v>
      </c>
      <c r="H124" s="257" t="str">
        <f>+'PLAN INDICATIVO ORIGINAL '!$D$145</f>
        <v>Garantizar la gestión del Talento Humano, para que los servidores penitenciarios desarrollen de manera competente y comprometida la Nacionalidad de la Institucional.</v>
      </c>
      <c r="I124" s="257" t="s">
        <v>799</v>
      </c>
      <c r="J124" s="265" t="str">
        <f>+'PLAN INDICATIVO ORIGINAL '!$D$156</f>
        <v>BIENESTAR E INCENTIVOS</v>
      </c>
      <c r="K124" s="265" t="s">
        <v>767</v>
      </c>
      <c r="L124" s="142" t="s">
        <v>383</v>
      </c>
      <c r="M124" s="266" t="str">
        <f>+'PLAN INDICATIVO ORIGINAL '!$E$156</f>
        <v>Porcentaje del Sistema de estímulos e Incentivos del INPEC, actualizado e implementado.</v>
      </c>
      <c r="N124" s="267">
        <f>VLOOKUP(L124,'PLAN INDICATIVO ORIGINAL '!$C$13:$M$343,6,0)</f>
        <v>0.3</v>
      </c>
      <c r="O124" s="267">
        <f>VLOOKUP(L124,'PLAN INDICATIVO ORIGINAL '!$C$13:$M$343,7,0)</f>
        <v>0.2</v>
      </c>
      <c r="P124" s="267">
        <f>VLOOKUP(L124,'PLAN INDICATIVO ORIGINAL '!$C$13:$M$343,8,0)</f>
        <v>0.25</v>
      </c>
      <c r="Q124" s="267">
        <f>VLOOKUP(L124,'PLAN INDICATIVO ORIGINAL '!$C$13:$M$343,9,0)</f>
        <v>0.25</v>
      </c>
      <c r="R124" s="267">
        <f>VLOOKUP(L124,'PLAN INDICATIVO ORIGINAL '!$C$13:$M$343,10,0)</f>
        <v>1</v>
      </c>
      <c r="S124" s="267" t="str">
        <f>VLOOKUP(L124,'PLAN INDICATIVO ORIGINAL '!$C$13:$M$343,11,0)</f>
        <v>Porcentaje</v>
      </c>
      <c r="T124" s="259" t="e">
        <f>VLOOKUP(L124,'PLAN INDICATIVO ORIGINAL '!$C$13:$M$343,12,0)</f>
        <v>#REF!</v>
      </c>
      <c r="U124" s="259">
        <f t="shared" si="210"/>
        <v>0.3</v>
      </c>
      <c r="V124" s="259">
        <f t="shared" si="211"/>
        <v>20</v>
      </c>
      <c r="W124" s="259">
        <f t="shared" si="212"/>
        <v>25</v>
      </c>
      <c r="X124" s="259">
        <f t="shared" si="213"/>
        <v>25</v>
      </c>
      <c r="Y124" s="259">
        <f t="shared" si="214"/>
        <v>100</v>
      </c>
      <c r="Z124" s="259" t="e">
        <f t="shared" si="215"/>
        <v>#VALUE!</v>
      </c>
      <c r="AA124" s="115" t="str">
        <f>+'PLAN INDICATIVO ORIGINAL '!C166</f>
        <v>P201</v>
      </c>
      <c r="AB124" s="254" t="str">
        <f>+'PLAN INDICATIVO ORIGINAL '!D166</f>
        <v>Encuentros regionales dirigidos a funcionarios próximos a cumplir requisitos de pensión de vejez.</v>
      </c>
      <c r="AC124" s="59" t="str">
        <f>VLOOKUP(AB124,'PLAN INDICATIVO ORIGINAL '!$D$12:$F$313,3,0)</f>
        <v>SUBDIRECCIÓN DE TALENTO HUMANO</v>
      </c>
      <c r="AD124" s="59" t="str">
        <f>VLOOKUP(AB124,'PLAN INDICATIVO ORIGINAL '!$D$12:$F$313,3,0)</f>
        <v>SUBDIRECCIÓN DE TALENTO HUMANO</v>
      </c>
      <c r="AE124" s="59" t="s">
        <v>796</v>
      </c>
      <c r="AF124" s="260">
        <f>VLOOKUP(AA124,'PLAN INDICATIVO ORIGINAL '!$C$13:$M$343,6,0)</f>
        <v>14</v>
      </c>
      <c r="AG124" s="261">
        <f>VLOOKUP(AA124,'PLAN INDICATIVO ORIGINAL '!$C$13:$M$343,7,0)</f>
        <v>15</v>
      </c>
      <c r="AH124" s="261">
        <f>VLOOKUP(AA124,'PLAN INDICATIVO ORIGINAL '!$C$13:$M$343,8,0)</f>
        <v>15</v>
      </c>
      <c r="AI124" s="261">
        <f>VLOOKUP(AA124,'PLAN INDICATIVO ORIGINAL '!$C$13:$M$343,9,0)</f>
        <v>15</v>
      </c>
      <c r="AJ124" s="261">
        <f>VLOOKUP(AA124,'PLAN INDICATIVO ORIGINAL '!$C$13:$M$343,10,0)</f>
        <v>59</v>
      </c>
      <c r="AK124" s="261" t="str">
        <f>VLOOKUP(AA124,'PLAN INDICATIVO ORIGINAL '!$C$13:$M$343,11,0)</f>
        <v>Número</v>
      </c>
      <c r="AL124" s="262" t="e">
        <f>VLOOKUP(AA124,'PLAN INDICATIVO ORIGINAL '!$C$13:$M$343,12,0)</f>
        <v>#REF!</v>
      </c>
      <c r="AM124" s="263">
        <f t="shared" ref="AM124:AR124" si="225">+AF124</f>
        <v>14</v>
      </c>
      <c r="AN124" s="263">
        <f t="shared" si="225"/>
        <v>15</v>
      </c>
      <c r="AO124" s="263">
        <f t="shared" si="225"/>
        <v>15</v>
      </c>
      <c r="AP124" s="263">
        <f t="shared" si="225"/>
        <v>15</v>
      </c>
      <c r="AQ124" s="263">
        <f t="shared" si="225"/>
        <v>59</v>
      </c>
      <c r="AR124" s="263" t="str">
        <f t="shared" si="225"/>
        <v>Número</v>
      </c>
      <c r="AS124" s="264" t="s">
        <v>765</v>
      </c>
      <c r="AV124" s="214" t="s">
        <v>404</v>
      </c>
      <c r="AW124" s="214" t="s">
        <v>357</v>
      </c>
      <c r="AX124" s="214" t="s">
        <v>796</v>
      </c>
      <c r="BI124" s="254">
        <v>43</v>
      </c>
      <c r="BJ124" s="59" t="s">
        <v>357</v>
      </c>
    </row>
    <row r="125" spans="1:62" ht="51" customHeight="1" x14ac:dyDescent="0.25">
      <c r="A125" s="254">
        <v>43</v>
      </c>
      <c r="B125" s="254" t="str">
        <f t="shared" si="149"/>
        <v>P43</v>
      </c>
      <c r="C125" s="127" t="s">
        <v>36</v>
      </c>
      <c r="D125" s="293" t="s">
        <v>292</v>
      </c>
      <c r="E125" s="284" t="str">
        <f>+'PLAN INDICATIVO ORIGINAL '!$D$120</f>
        <v>TALENTO HUMANO Y FORMACIÓN PENITENCIARIA</v>
      </c>
      <c r="F125" s="256" t="str">
        <f>+'PLAN INDICATIVO ORIGINAL '!$D$121</f>
        <v>GESTIÓN Y FORMACIÓN DEL TALENTO HUMANO</v>
      </c>
      <c r="G125" s="256" t="s">
        <v>355</v>
      </c>
      <c r="H125" s="257" t="str">
        <f>+'PLAN INDICATIVO ORIGINAL '!$D$145</f>
        <v>Garantizar la gestión del Talento Humano, para que los servidores penitenciarios desarrollen de manera competente y comprometida la Nacionalidad de la Institucional.</v>
      </c>
      <c r="I125" s="257" t="s">
        <v>800</v>
      </c>
      <c r="J125" s="265" t="str">
        <f>+'PLAN INDICATIVO ORIGINAL '!$D$167</f>
        <v>SEGURIDAD Y SALUD EN EL TRABAJO</v>
      </c>
      <c r="K125" s="142" t="s">
        <v>763</v>
      </c>
      <c r="L125" s="142" t="s">
        <v>407</v>
      </c>
      <c r="M125" s="258" t="str">
        <f>+'PLAN INDICATIVO ORIGINAL '!$E$167</f>
        <v>Porcentaje de ERON acompañados que implementan  el Sistema de Gestión en Seguridad y salud en el trabajo - SST de acuerdo con lo establecido en la Decreto 1072 2015</v>
      </c>
      <c r="N125" s="267">
        <f>VLOOKUP(L125,'PLAN INDICATIVO ORIGINAL '!$C$13:$M$343,6,0)</f>
        <v>0.66</v>
      </c>
      <c r="O125" s="267">
        <f>VLOOKUP(L125,'PLAN INDICATIVO ORIGINAL '!$C$13:$M$343,7,0)</f>
        <v>1</v>
      </c>
      <c r="P125" s="267">
        <f>VLOOKUP(L125,'PLAN INDICATIVO ORIGINAL '!$C$13:$M$343,8,0)</f>
        <v>0</v>
      </c>
      <c r="Q125" s="267">
        <f>VLOOKUP(L125,'PLAN INDICATIVO ORIGINAL '!$C$13:$M$343,9,0)</f>
        <v>0</v>
      </c>
      <c r="R125" s="267">
        <f>VLOOKUP(L125,'PLAN INDICATIVO ORIGINAL '!$C$13:$M$343,10,0)</f>
        <v>1</v>
      </c>
      <c r="S125" s="267" t="str">
        <f>VLOOKUP(L125,'PLAN INDICATIVO ORIGINAL '!$C$13:$M$343,11,0)</f>
        <v>Porcentaje</v>
      </c>
      <c r="T125" s="259" t="e">
        <f>VLOOKUP(L125,'PLAN INDICATIVO ORIGINAL '!$C$13:$M$343,12,0)</f>
        <v>#REF!</v>
      </c>
      <c r="U125" s="259">
        <f t="shared" ref="U125:Z125" si="226">+N125*100</f>
        <v>66</v>
      </c>
      <c r="V125" s="259">
        <f t="shared" si="226"/>
        <v>100</v>
      </c>
      <c r="W125" s="259">
        <f t="shared" si="226"/>
        <v>0</v>
      </c>
      <c r="X125" s="259">
        <f t="shared" si="226"/>
        <v>0</v>
      </c>
      <c r="Y125" s="259">
        <f t="shared" si="226"/>
        <v>100</v>
      </c>
      <c r="Z125" s="259" t="e">
        <f t="shared" si="226"/>
        <v>#VALUE!</v>
      </c>
      <c r="AA125" s="254" t="str">
        <f>+'PLAN INDICATIVO ORIGINAL '!C168</f>
        <v>P43</v>
      </c>
      <c r="AB125" s="254" t="str">
        <f>+'PLAN INDICATIVO ORIGINAL '!D168</f>
        <v xml:space="preserve">Funcionarios intervenidos con la Fase 1  del programa de salud mental de los ERON  con patología mental </v>
      </c>
      <c r="AC125" s="59" t="str">
        <f>VLOOKUP(AB125,'PLAN INDICATIVO ORIGINAL '!$D$12:$F$313,3,0)</f>
        <v>SUBDIRECCIÓN DE TALENTO HUMANO</v>
      </c>
      <c r="AD125" s="59" t="str">
        <f>VLOOKUP(AB125,'PLAN INDICATIVO ORIGINAL '!$D$12:$F$313,3,0)</f>
        <v>SUBDIRECCIÓN DE TALENTO HUMANO</v>
      </c>
      <c r="AE125" s="59" t="s">
        <v>796</v>
      </c>
      <c r="AF125" s="260">
        <f>VLOOKUP(AA125,'PLAN INDICATIVO ORIGINAL '!$C$13:$M$343,6,0)</f>
        <v>15</v>
      </c>
      <c r="AG125" s="261">
        <f>VLOOKUP(AA125,'PLAN INDICATIVO ORIGINAL '!$C$13:$M$343,7,0)</f>
        <v>15</v>
      </c>
      <c r="AH125" s="261">
        <f>VLOOKUP(AA125,'PLAN INDICATIVO ORIGINAL '!$C$13:$M$343,8,0)</f>
        <v>15</v>
      </c>
      <c r="AI125" s="261">
        <f>VLOOKUP(AA125,'PLAN INDICATIVO ORIGINAL '!$C$13:$M$343,9,0)</f>
        <v>15</v>
      </c>
      <c r="AJ125" s="261">
        <f>VLOOKUP(AA125,'PLAN INDICATIVO ORIGINAL '!$C$13:$M$343,10,0)</f>
        <v>60</v>
      </c>
      <c r="AK125" s="261" t="str">
        <f>VLOOKUP(AA125,'PLAN INDICATIVO ORIGINAL '!$C$13:$M$343,11,0)</f>
        <v>Número</v>
      </c>
      <c r="AL125" s="262" t="e">
        <f>VLOOKUP(AA125,'PLAN INDICATIVO ORIGINAL '!$C$13:$M$343,12,0)</f>
        <v>#REF!</v>
      </c>
      <c r="AM125" s="263">
        <f t="shared" ref="AM125:AR125" si="227">+AF125</f>
        <v>15</v>
      </c>
      <c r="AN125" s="263">
        <f t="shared" si="227"/>
        <v>15</v>
      </c>
      <c r="AO125" s="263">
        <f t="shared" si="227"/>
        <v>15</v>
      </c>
      <c r="AP125" s="263">
        <f t="shared" si="227"/>
        <v>15</v>
      </c>
      <c r="AQ125" s="263">
        <f t="shared" si="227"/>
        <v>60</v>
      </c>
      <c r="AR125" s="263" t="str">
        <f t="shared" si="227"/>
        <v>Número</v>
      </c>
      <c r="AS125" s="264" t="s">
        <v>765</v>
      </c>
      <c r="AV125" s="214" t="s">
        <v>410</v>
      </c>
      <c r="AW125" s="214" t="s">
        <v>357</v>
      </c>
      <c r="AX125" s="214" t="s">
        <v>796</v>
      </c>
      <c r="BI125" s="254">
        <v>44</v>
      </c>
      <c r="BJ125" s="59" t="s">
        <v>357</v>
      </c>
    </row>
    <row r="126" spans="1:62" ht="51" customHeight="1" x14ac:dyDescent="0.25">
      <c r="A126" s="254">
        <v>44</v>
      </c>
      <c r="B126" s="254" t="str">
        <f t="shared" si="149"/>
        <v>P44</v>
      </c>
      <c r="C126" s="127" t="s">
        <v>36</v>
      </c>
      <c r="D126" s="293" t="s">
        <v>292</v>
      </c>
      <c r="E126" s="284" t="str">
        <f>+'PLAN INDICATIVO ORIGINAL '!$D$120</f>
        <v>TALENTO HUMANO Y FORMACIÓN PENITENCIARIA</v>
      </c>
      <c r="F126" s="256" t="str">
        <f>+'PLAN INDICATIVO ORIGINAL '!$D$121</f>
        <v>GESTIÓN Y FORMACIÓN DEL TALENTO HUMANO</v>
      </c>
      <c r="G126" s="256" t="s">
        <v>355</v>
      </c>
      <c r="H126" s="257" t="str">
        <f>+'PLAN INDICATIVO ORIGINAL '!$D$145</f>
        <v>Garantizar la gestión del Talento Humano, para que los servidores penitenciarios desarrollen de manera competente y comprometida la Nacionalidad de la Institucional.</v>
      </c>
      <c r="I126" s="257" t="s">
        <v>800</v>
      </c>
      <c r="J126" s="265" t="str">
        <f>+'PLAN INDICATIVO ORIGINAL '!$D$167</f>
        <v>SEGURIDAD Y SALUD EN EL TRABAJO</v>
      </c>
      <c r="K126" s="142" t="s">
        <v>763</v>
      </c>
      <c r="L126" s="142" t="s">
        <v>407</v>
      </c>
      <c r="M126" s="258" t="str">
        <f>+'PLAN INDICATIVO ORIGINAL '!$E$167</f>
        <v>Porcentaje de ERON acompañados que implementan  el Sistema de Gestión en Seguridad y salud en el trabajo - SST de acuerdo con lo establecido en la Decreto 1072 2015</v>
      </c>
      <c r="N126" s="267">
        <f>VLOOKUP(L126,'PLAN INDICATIVO ORIGINAL '!$C$13:$M$343,6,0)</f>
        <v>0.66</v>
      </c>
      <c r="O126" s="267">
        <f>VLOOKUP(L126,'PLAN INDICATIVO ORIGINAL '!$C$13:$M$343,7,0)</f>
        <v>1</v>
      </c>
      <c r="P126" s="267">
        <f>VLOOKUP(L126,'PLAN INDICATIVO ORIGINAL '!$C$13:$M$343,8,0)</f>
        <v>0</v>
      </c>
      <c r="Q126" s="267">
        <f>VLOOKUP(L126,'PLAN INDICATIVO ORIGINAL '!$C$13:$M$343,9,0)</f>
        <v>0</v>
      </c>
      <c r="R126" s="267">
        <f>VLOOKUP(L126,'PLAN INDICATIVO ORIGINAL '!$C$13:$M$343,10,0)</f>
        <v>1</v>
      </c>
      <c r="S126" s="267" t="str">
        <f>VLOOKUP(L126,'PLAN INDICATIVO ORIGINAL '!$C$13:$M$343,11,0)</f>
        <v>Porcentaje</v>
      </c>
      <c r="T126" s="259" t="e">
        <f>VLOOKUP(L126,'PLAN INDICATIVO ORIGINAL '!$C$13:$M$343,12,0)</f>
        <v>#REF!</v>
      </c>
      <c r="U126" s="259">
        <f t="shared" ref="U126:Z126" si="228">+N126*100</f>
        <v>66</v>
      </c>
      <c r="V126" s="259">
        <f t="shared" si="228"/>
        <v>100</v>
      </c>
      <c r="W126" s="259">
        <f t="shared" si="228"/>
        <v>0</v>
      </c>
      <c r="X126" s="259">
        <f t="shared" si="228"/>
        <v>0</v>
      </c>
      <c r="Y126" s="259">
        <f t="shared" si="228"/>
        <v>100</v>
      </c>
      <c r="Z126" s="259" t="e">
        <f t="shared" si="228"/>
        <v>#VALUE!</v>
      </c>
      <c r="AA126" s="254" t="str">
        <f>+'PLAN INDICATIVO ORIGINAL '!C169</f>
        <v>P44</v>
      </c>
      <c r="AB126" s="254" t="str">
        <f>+'PLAN INDICATIVO ORIGINAL '!D169</f>
        <v xml:space="preserve">Funcionarios intervenidos con la Fase 2 del programa de salud mental en los ERON </v>
      </c>
      <c r="AC126" s="59" t="str">
        <f>VLOOKUP(AB126,'PLAN INDICATIVO ORIGINAL '!$D$12:$F$313,3,0)</f>
        <v>SUBDIRECCIÓN DE TALENTO HUMANO</v>
      </c>
      <c r="AD126" s="59" t="str">
        <f>VLOOKUP(AB126,'PLAN INDICATIVO ORIGINAL '!$D$12:$F$313,3,0)</f>
        <v>SUBDIRECCIÓN DE TALENTO HUMANO</v>
      </c>
      <c r="AE126" s="59" t="s">
        <v>796</v>
      </c>
      <c r="AF126" s="260">
        <f>VLOOKUP(AA126,'PLAN INDICATIVO ORIGINAL '!$C$13:$M$343,6,0)</f>
        <v>20</v>
      </c>
      <c r="AG126" s="261">
        <f>VLOOKUP(AA126,'PLAN INDICATIVO ORIGINAL '!$C$13:$M$343,7,0)</f>
        <v>20</v>
      </c>
      <c r="AH126" s="261">
        <f>VLOOKUP(AA126,'PLAN INDICATIVO ORIGINAL '!$C$13:$M$343,8,0)</f>
        <v>20</v>
      </c>
      <c r="AI126" s="261">
        <f>VLOOKUP(AA126,'PLAN INDICATIVO ORIGINAL '!$C$13:$M$343,9,0)</f>
        <v>20</v>
      </c>
      <c r="AJ126" s="261">
        <f>VLOOKUP(AA126,'PLAN INDICATIVO ORIGINAL '!$C$13:$M$343,10,0)</f>
        <v>80</v>
      </c>
      <c r="AK126" s="261" t="str">
        <f>VLOOKUP(AA126,'PLAN INDICATIVO ORIGINAL '!$C$13:$M$343,11,0)</f>
        <v>Número</v>
      </c>
      <c r="AL126" s="262" t="e">
        <f>VLOOKUP(AA126,'PLAN INDICATIVO ORIGINAL '!$C$13:$M$343,12,0)</f>
        <v>#REF!</v>
      </c>
      <c r="AM126" s="263">
        <f t="shared" ref="AM126:AR126" si="229">+AF126</f>
        <v>20</v>
      </c>
      <c r="AN126" s="263">
        <f t="shared" si="229"/>
        <v>20</v>
      </c>
      <c r="AO126" s="263">
        <f t="shared" si="229"/>
        <v>20</v>
      </c>
      <c r="AP126" s="263">
        <f t="shared" si="229"/>
        <v>20</v>
      </c>
      <c r="AQ126" s="263">
        <f t="shared" si="229"/>
        <v>80</v>
      </c>
      <c r="AR126" s="263" t="str">
        <f t="shared" si="229"/>
        <v>Número</v>
      </c>
      <c r="AS126" s="264" t="s">
        <v>765</v>
      </c>
      <c r="AV126" s="214" t="s">
        <v>412</v>
      </c>
      <c r="AW126" s="214" t="s">
        <v>357</v>
      </c>
      <c r="AX126" s="214" t="s">
        <v>796</v>
      </c>
      <c r="BI126" s="254">
        <v>175</v>
      </c>
      <c r="BJ126" s="59" t="s">
        <v>357</v>
      </c>
    </row>
    <row r="127" spans="1:62" ht="54.75" customHeight="1" x14ac:dyDescent="0.25">
      <c r="A127" s="254">
        <v>175</v>
      </c>
      <c r="B127" s="254" t="str">
        <f t="shared" si="149"/>
        <v>P175</v>
      </c>
      <c r="C127" s="127" t="s">
        <v>36</v>
      </c>
      <c r="D127" s="293" t="s">
        <v>292</v>
      </c>
      <c r="E127" s="284" t="str">
        <f>+'PLAN INDICATIVO ORIGINAL '!$D$120</f>
        <v>TALENTO HUMANO Y FORMACIÓN PENITENCIARIA</v>
      </c>
      <c r="F127" s="256" t="str">
        <f>+'PLAN INDICATIVO ORIGINAL '!$D$121</f>
        <v>GESTIÓN Y FORMACIÓN DEL TALENTO HUMANO</v>
      </c>
      <c r="G127" s="256" t="s">
        <v>355</v>
      </c>
      <c r="H127" s="257" t="str">
        <f>+'PLAN INDICATIVO ORIGINAL '!$D$145</f>
        <v>Garantizar la gestión del Talento Humano, para que los servidores penitenciarios desarrollen de manera competente y comprometida la Nacionalidad de la Institucional.</v>
      </c>
      <c r="I127" s="257" t="s">
        <v>800</v>
      </c>
      <c r="J127" s="265" t="str">
        <f>+'PLAN INDICATIVO ORIGINAL '!$D$167</f>
        <v>SEGURIDAD Y SALUD EN EL TRABAJO</v>
      </c>
      <c r="K127" s="142" t="s">
        <v>763</v>
      </c>
      <c r="L127" s="142" t="s">
        <v>407</v>
      </c>
      <c r="M127" s="258" t="str">
        <f>+'PLAN INDICATIVO ORIGINAL '!$E$167</f>
        <v>Porcentaje de ERON acompañados que implementan  el Sistema de Gestión en Seguridad y salud en el trabajo - SST de acuerdo con lo establecido en la Decreto 1072 2015</v>
      </c>
      <c r="N127" s="267">
        <f>VLOOKUP(L127,'PLAN INDICATIVO ORIGINAL '!$C$13:$M$343,6,0)</f>
        <v>0.66</v>
      </c>
      <c r="O127" s="267">
        <f>VLOOKUP(L127,'PLAN INDICATIVO ORIGINAL '!$C$13:$M$343,7,0)</f>
        <v>1</v>
      </c>
      <c r="P127" s="267">
        <f>VLOOKUP(L127,'PLAN INDICATIVO ORIGINAL '!$C$13:$M$343,8,0)</f>
        <v>0</v>
      </c>
      <c r="Q127" s="267">
        <f>VLOOKUP(L127,'PLAN INDICATIVO ORIGINAL '!$C$13:$M$343,9,0)</f>
        <v>0</v>
      </c>
      <c r="R127" s="267">
        <f>VLOOKUP(L127,'PLAN INDICATIVO ORIGINAL '!$C$13:$M$343,10,0)</f>
        <v>1</v>
      </c>
      <c r="S127" s="267" t="str">
        <f>VLOOKUP(L127,'PLAN INDICATIVO ORIGINAL '!$C$13:$M$343,11,0)</f>
        <v>Porcentaje</v>
      </c>
      <c r="T127" s="259" t="e">
        <f>VLOOKUP(L127,'PLAN INDICATIVO ORIGINAL '!$C$13:$M$343,12,0)</f>
        <v>#REF!</v>
      </c>
      <c r="U127" s="259">
        <f t="shared" ref="U127:Z127" si="230">+N127*100</f>
        <v>66</v>
      </c>
      <c r="V127" s="259">
        <f t="shared" si="230"/>
        <v>100</v>
      </c>
      <c r="W127" s="259">
        <f t="shared" si="230"/>
        <v>0</v>
      </c>
      <c r="X127" s="259">
        <f t="shared" si="230"/>
        <v>0</v>
      </c>
      <c r="Y127" s="259">
        <f t="shared" si="230"/>
        <v>100</v>
      </c>
      <c r="Z127" s="259" t="e">
        <f t="shared" si="230"/>
        <v>#VALUE!</v>
      </c>
      <c r="AA127" s="115" t="str">
        <f>+'PLAN INDICATIVO ORIGINAL '!C170</f>
        <v>P175</v>
      </c>
      <c r="AB127" s="254" t="str">
        <f>+'PLAN INDICATIVO ORIGINAL '!D170</f>
        <v>Sistema de gestión en Seguridad y Salud en el Trabajo formulado e implementado</v>
      </c>
      <c r="AC127" s="59" t="str">
        <f>VLOOKUP(AB127,'PLAN INDICATIVO ORIGINAL '!$D$12:$F$313,3,0)</f>
        <v>SUBDIRECCIÓN DE TALENTO HUMANO</v>
      </c>
      <c r="AD127" s="59" t="str">
        <f>VLOOKUP(AB127,'PLAN INDICATIVO ORIGINAL '!$D$12:$F$313,3,0)</f>
        <v>SUBDIRECCIÓN DE TALENTO HUMANO</v>
      </c>
      <c r="AE127" s="59" t="s">
        <v>796</v>
      </c>
      <c r="AF127" s="268">
        <f>VLOOKUP(AA127,'PLAN INDICATIVO ORIGINAL '!$C$13:$M$343,6,0)</f>
        <v>0.5</v>
      </c>
      <c r="AG127" s="269">
        <f>VLOOKUP(AA127,'PLAN INDICATIVO ORIGINAL '!$C$13:$M$343,7,0)</f>
        <v>1</v>
      </c>
      <c r="AH127" s="269">
        <f>VLOOKUP(AA127,'PLAN INDICATIVO ORIGINAL '!$C$13:$M$343,8,0)</f>
        <v>1</v>
      </c>
      <c r="AI127" s="269">
        <f>VLOOKUP(AA127,'PLAN INDICATIVO ORIGINAL '!$C$13:$M$343,9,0)</f>
        <v>1</v>
      </c>
      <c r="AJ127" s="269">
        <f>VLOOKUP(AA127,'PLAN INDICATIVO ORIGINAL '!$C$13:$M$343,10,0)</f>
        <v>1</v>
      </c>
      <c r="AK127" s="269" t="str">
        <f>VLOOKUP(AA127,'PLAN INDICATIVO ORIGINAL '!$C$13:$M$343,11,0)</f>
        <v>Porcentaje</v>
      </c>
      <c r="AL127" s="262" t="e">
        <f>VLOOKUP(AA127,'PLAN INDICATIVO ORIGINAL '!$C$13:$M$343,12,0)</f>
        <v>#REF!</v>
      </c>
      <c r="AM127" s="270">
        <f t="shared" ref="AM127:AR127" si="231">+AF127*100</f>
        <v>50</v>
      </c>
      <c r="AN127" s="270">
        <f t="shared" si="231"/>
        <v>100</v>
      </c>
      <c r="AO127" s="270">
        <f t="shared" si="231"/>
        <v>100</v>
      </c>
      <c r="AP127" s="270">
        <f t="shared" si="231"/>
        <v>100</v>
      </c>
      <c r="AQ127" s="270">
        <f t="shared" si="231"/>
        <v>100</v>
      </c>
      <c r="AR127" s="270" t="e">
        <f t="shared" si="231"/>
        <v>#VALUE!</v>
      </c>
      <c r="AS127" s="264" t="s">
        <v>765</v>
      </c>
      <c r="AV127" s="214" t="s">
        <v>414</v>
      </c>
      <c r="AW127" s="214" t="s">
        <v>357</v>
      </c>
      <c r="AX127" s="214" t="s">
        <v>796</v>
      </c>
      <c r="BI127" s="254">
        <v>177</v>
      </c>
      <c r="BJ127" s="59" t="s">
        <v>427</v>
      </c>
    </row>
    <row r="128" spans="1:62" ht="54.75" customHeight="1" x14ac:dyDescent="0.25">
      <c r="A128" s="254">
        <v>177</v>
      </c>
      <c r="B128" s="254" t="str">
        <f t="shared" si="149"/>
        <v>P177</v>
      </c>
      <c r="C128" s="121" t="s">
        <v>36</v>
      </c>
      <c r="D128" s="288" t="s">
        <v>417</v>
      </c>
      <c r="E128" s="284" t="str">
        <f>+'PLAN INDICATIVO ORIGINAL '!$D$171</f>
        <v>GESTIÓN INSTITUCIONAL, JURIDICA Y DEFENSA</v>
      </c>
      <c r="F128" s="256" t="str">
        <f>+'PLAN INDICATIVO ORIGINAL '!$D$172</f>
        <v>PLANEACIÓN Y GESTIÓN</v>
      </c>
      <c r="G128" s="256" t="s">
        <v>425</v>
      </c>
      <c r="H128" s="257" t="str">
        <f>+'PLAN INDICATIVO ORIGINAL '!$D$173</f>
        <v>Implementar un modelo de planeación y gestión que articule la adopción de políticas, afiance la actuación administrativa,  facilite el cumplimiento de las metas institucionales y la prestación de servicios a la comunidad.</v>
      </c>
      <c r="I128" s="257" t="s">
        <v>801</v>
      </c>
      <c r="J128" s="265" t="str">
        <f>+'PLAN INDICATIVO ORIGINAL '!$D$174</f>
        <v>GESTIÓN MISIONAL Y DE GOBIERNO</v>
      </c>
      <c r="K128" s="265" t="s">
        <v>767</v>
      </c>
      <c r="L128" s="142" t="s">
        <v>429</v>
      </c>
      <c r="M128" s="266" t="str">
        <f>+'PLAN INDICATIVO ORIGINAL '!$E$174</f>
        <v>Porcentaje de cumplimiento del Plan de Direccionamiento Estratégico</v>
      </c>
      <c r="N128" s="267">
        <f>VLOOKUP(L128,'PLAN INDICATIVO ORIGINAL '!$C$13:$M$343,6,0)</f>
        <v>0.92</v>
      </c>
      <c r="O128" s="267">
        <f>VLOOKUP(L128,'PLAN INDICATIVO ORIGINAL '!$C$13:$M$343,7,0)</f>
        <v>0.95</v>
      </c>
      <c r="P128" s="267">
        <f>VLOOKUP(L128,'PLAN INDICATIVO ORIGINAL '!$C$13:$M$343,8,0)</f>
        <v>0.98</v>
      </c>
      <c r="Q128" s="267">
        <f>VLOOKUP(L128,'PLAN INDICATIVO ORIGINAL '!$C$13:$M$343,9,0)</f>
        <v>1</v>
      </c>
      <c r="R128" s="267">
        <f>VLOOKUP(L128,'PLAN INDICATIVO ORIGINAL '!$C$13:$M$343,10,0)</f>
        <v>1</v>
      </c>
      <c r="S128" s="267" t="str">
        <f>VLOOKUP(L128,'PLAN INDICATIVO ORIGINAL '!$C$13:$M$343,11,0)</f>
        <v>Porcentaje</v>
      </c>
      <c r="T128" s="259" t="e">
        <f>VLOOKUP(L128,'PLAN INDICATIVO ORIGINAL '!$C$13:$M$343,12,0)</f>
        <v>#REF!</v>
      </c>
      <c r="U128" s="259">
        <f t="shared" ref="U128:Z128" si="232">+N128*100</f>
        <v>92</v>
      </c>
      <c r="V128" s="259">
        <f t="shared" si="232"/>
        <v>95</v>
      </c>
      <c r="W128" s="259">
        <f t="shared" si="232"/>
        <v>98</v>
      </c>
      <c r="X128" s="259">
        <f t="shared" si="232"/>
        <v>100</v>
      </c>
      <c r="Y128" s="259">
        <f t="shared" si="232"/>
        <v>100</v>
      </c>
      <c r="Z128" s="259" t="e">
        <f t="shared" si="232"/>
        <v>#VALUE!</v>
      </c>
      <c r="AA128" s="115" t="str">
        <f>+'PLAN INDICATIVO ORIGINAL '!C175</f>
        <v>P177</v>
      </c>
      <c r="AB128" s="254" t="str">
        <f>+'PLAN INDICATIVO ORIGINAL '!D175</f>
        <v>Plan de Direccionamiento estratégico  socializado en las  6 Regionales y 138 ERON</v>
      </c>
      <c r="AC128" s="59" t="str">
        <f>VLOOKUP(AB128,'PLAN INDICATIVO ORIGINAL '!$D$12:$F$313,3,0)</f>
        <v>OFICINA ASESORA DE PLANEACIÓN</v>
      </c>
      <c r="AD128" s="59" t="str">
        <f>VLOOKUP(AB128,'PLAN INDICATIVO ORIGINAL '!$D$12:$F$313,3,0)</f>
        <v>OFICINA ASESORA DE PLANEACIÓN</v>
      </c>
      <c r="AE128" s="59" t="s">
        <v>802</v>
      </c>
      <c r="AF128" s="260">
        <f>VLOOKUP(AA128,'PLAN INDICATIVO ORIGINAL '!$C$13:$M$343,6,0)</f>
        <v>144</v>
      </c>
      <c r="AG128" s="261">
        <f>VLOOKUP(AA128,'PLAN INDICATIVO ORIGINAL '!$C$13:$M$343,7,0)</f>
        <v>0</v>
      </c>
      <c r="AH128" s="261">
        <f>VLOOKUP(AA128,'PLAN INDICATIVO ORIGINAL '!$C$13:$M$343,8,0)</f>
        <v>0</v>
      </c>
      <c r="AI128" s="261">
        <f>VLOOKUP(AA128,'PLAN INDICATIVO ORIGINAL '!$C$13:$M$343,9,0)</f>
        <v>0</v>
      </c>
      <c r="AJ128" s="261">
        <f>VLOOKUP(AA128,'PLAN INDICATIVO ORIGINAL '!$C$13:$M$343,10,0)</f>
        <v>144</v>
      </c>
      <c r="AK128" s="261" t="str">
        <f>VLOOKUP(AA128,'PLAN INDICATIVO ORIGINAL '!$C$13:$M$343,11,0)</f>
        <v>Número</v>
      </c>
      <c r="AL128" s="262" t="e">
        <f>VLOOKUP(AA128,'PLAN INDICATIVO ORIGINAL '!$C$13:$M$343,12,0)</f>
        <v>#REF!</v>
      </c>
      <c r="AM128" s="263">
        <f t="shared" ref="AM128:AR128" si="233">+AF128</f>
        <v>144</v>
      </c>
      <c r="AN128" s="263">
        <f t="shared" si="233"/>
        <v>0</v>
      </c>
      <c r="AO128" s="263">
        <f t="shared" si="233"/>
        <v>0</v>
      </c>
      <c r="AP128" s="263">
        <f t="shared" si="233"/>
        <v>0</v>
      </c>
      <c r="AQ128" s="263">
        <f t="shared" si="233"/>
        <v>144</v>
      </c>
      <c r="AR128" s="263" t="str">
        <f t="shared" si="233"/>
        <v>Número</v>
      </c>
      <c r="AS128" s="264" t="s">
        <v>765</v>
      </c>
      <c r="AV128" s="214" t="s">
        <v>432</v>
      </c>
      <c r="AW128" s="214" t="s">
        <v>427</v>
      </c>
      <c r="AX128" s="214" t="s">
        <v>802</v>
      </c>
      <c r="BI128" s="254">
        <v>153</v>
      </c>
      <c r="BJ128" s="59" t="s">
        <v>427</v>
      </c>
    </row>
    <row r="129" spans="1:62" ht="54.75" customHeight="1" x14ac:dyDescent="0.25">
      <c r="A129" s="254">
        <v>178</v>
      </c>
      <c r="B129" s="254" t="str">
        <f t="shared" si="149"/>
        <v>P178</v>
      </c>
      <c r="C129" s="121" t="s">
        <v>36</v>
      </c>
      <c r="D129" s="288" t="s">
        <v>417</v>
      </c>
      <c r="E129" s="284" t="str">
        <f>+'PLAN INDICATIVO ORIGINAL '!$D$171</f>
        <v>GESTIÓN INSTITUCIONAL, JURIDICA Y DEFENSA</v>
      </c>
      <c r="F129" s="256" t="str">
        <f>+'PLAN INDICATIVO ORIGINAL '!$D$172</f>
        <v>PLANEACIÓN Y GESTIÓN</v>
      </c>
      <c r="G129" s="256" t="s">
        <v>425</v>
      </c>
      <c r="H129" s="257" t="str">
        <f>+'PLAN INDICATIVO ORIGINAL '!$D$173</f>
        <v>Implementar un modelo de planeación y gestión que articule la adopción de políticas, afiance la actuación administrativa,  facilite el cumplimiento de las metas institucionales y la prestación de servicios a la comunidad.</v>
      </c>
      <c r="I129" s="257" t="s">
        <v>801</v>
      </c>
      <c r="J129" s="265" t="str">
        <f>+'PLAN INDICATIVO ORIGINAL '!$D$174</f>
        <v>GESTIÓN MISIONAL Y DE GOBIERNO</v>
      </c>
      <c r="K129" s="265" t="s">
        <v>767</v>
      </c>
      <c r="L129" s="142" t="s">
        <v>429</v>
      </c>
      <c r="M129" s="266" t="str">
        <f>+'PLAN INDICATIVO ORIGINAL '!$E$174</f>
        <v>Porcentaje de cumplimiento del Plan de Direccionamiento Estratégico</v>
      </c>
      <c r="N129" s="267">
        <f>VLOOKUP(L129,'PLAN INDICATIVO ORIGINAL '!$C$13:$M$343,6,0)</f>
        <v>0.92</v>
      </c>
      <c r="O129" s="267">
        <f>VLOOKUP(L129,'PLAN INDICATIVO ORIGINAL '!$C$13:$M$343,7,0)</f>
        <v>0.95</v>
      </c>
      <c r="P129" s="267">
        <f>VLOOKUP(L129,'PLAN INDICATIVO ORIGINAL '!$C$13:$M$343,8,0)</f>
        <v>0.98</v>
      </c>
      <c r="Q129" s="267">
        <f>VLOOKUP(L129,'PLAN INDICATIVO ORIGINAL '!$C$13:$M$343,9,0)</f>
        <v>1</v>
      </c>
      <c r="R129" s="267">
        <f>VLOOKUP(L129,'PLAN INDICATIVO ORIGINAL '!$C$13:$M$343,10,0)</f>
        <v>1</v>
      </c>
      <c r="S129" s="267" t="str">
        <f>VLOOKUP(L129,'PLAN INDICATIVO ORIGINAL '!$C$13:$M$343,11,0)</f>
        <v>Porcentaje</v>
      </c>
      <c r="T129" s="259" t="e">
        <f>VLOOKUP(L129,'PLAN INDICATIVO ORIGINAL '!$C$13:$M$343,12,0)</f>
        <v>#REF!</v>
      </c>
      <c r="U129" s="259">
        <f t="shared" ref="U129:Z129" si="234">+N129*100</f>
        <v>92</v>
      </c>
      <c r="V129" s="259">
        <f t="shared" si="234"/>
        <v>95</v>
      </c>
      <c r="W129" s="259">
        <f t="shared" si="234"/>
        <v>98</v>
      </c>
      <c r="X129" s="259">
        <f t="shared" si="234"/>
        <v>100</v>
      </c>
      <c r="Y129" s="259">
        <f t="shared" si="234"/>
        <v>100</v>
      </c>
      <c r="Z129" s="259" t="e">
        <f t="shared" si="234"/>
        <v>#VALUE!</v>
      </c>
      <c r="AA129" s="115" t="s">
        <v>434</v>
      </c>
      <c r="AB129" s="254" t="str">
        <f>+'PLAN INDICATIVO ORIGINAL '!D176</f>
        <v xml:space="preserve">Plan de Acción Institucional formulado y aprobado </v>
      </c>
      <c r="AC129" s="59" t="str">
        <f>VLOOKUP(AB129,'PLAN INDICATIVO ORIGINAL '!$D$12:$F$313,3,0)</f>
        <v>OFICINA ASESORA DE PLANEACIÓN</v>
      </c>
      <c r="AD129" s="59" t="str">
        <f>VLOOKUP(AB129,'PLAN INDICATIVO ORIGINAL '!$D$12:$F$313,3,0)</f>
        <v>OFICINA ASESORA DE PLANEACIÓN</v>
      </c>
      <c r="AE129" s="59" t="s">
        <v>802</v>
      </c>
      <c r="AF129" s="260">
        <f>VLOOKUP(AA129,'PLAN INDICATIVO ORIGINAL '!$C$13:$M$343,6,0)</f>
        <v>1</v>
      </c>
      <c r="AG129" s="261">
        <f>VLOOKUP(AA129,'PLAN INDICATIVO ORIGINAL '!$C$13:$M$343,7,0)</f>
        <v>1</v>
      </c>
      <c r="AH129" s="261">
        <f>VLOOKUP(AA129,'PLAN INDICATIVO ORIGINAL '!$C$13:$M$343,8,0)</f>
        <v>1</v>
      </c>
      <c r="AI129" s="261">
        <f>VLOOKUP(AA129,'PLAN INDICATIVO ORIGINAL '!$C$13:$M$343,9,0)</f>
        <v>1</v>
      </c>
      <c r="AJ129" s="261">
        <f>VLOOKUP(AA129,'PLAN INDICATIVO ORIGINAL '!$C$13:$M$343,10,0)</f>
        <v>4</v>
      </c>
      <c r="AK129" s="261" t="str">
        <f>VLOOKUP(AA129,'PLAN INDICATIVO ORIGINAL '!$C$13:$M$343,11,0)</f>
        <v>Número</v>
      </c>
      <c r="AL129" s="262" t="e">
        <f>VLOOKUP(AA129,'PLAN INDICATIVO ORIGINAL '!$C$13:$M$343,12,0)</f>
        <v>#REF!</v>
      </c>
      <c r="AM129" s="263">
        <f t="shared" ref="AM129:AR129" si="235">+AF129</f>
        <v>1</v>
      </c>
      <c r="AN129" s="263">
        <f t="shared" si="235"/>
        <v>1</v>
      </c>
      <c r="AO129" s="263">
        <f t="shared" si="235"/>
        <v>1</v>
      </c>
      <c r="AP129" s="263">
        <f t="shared" si="235"/>
        <v>1</v>
      </c>
      <c r="AQ129" s="263">
        <f t="shared" si="235"/>
        <v>4</v>
      </c>
      <c r="AR129" s="263" t="str">
        <f t="shared" si="235"/>
        <v>Número</v>
      </c>
      <c r="AS129" s="264" t="s">
        <v>765</v>
      </c>
      <c r="BI129" s="254"/>
      <c r="BJ129" s="59"/>
    </row>
    <row r="130" spans="1:62" ht="54.75" customHeight="1" x14ac:dyDescent="0.25">
      <c r="A130" s="254">
        <v>153</v>
      </c>
      <c r="B130" s="254" t="str">
        <f t="shared" si="149"/>
        <v>P153</v>
      </c>
      <c r="C130" s="121" t="s">
        <v>53</v>
      </c>
      <c r="D130" s="288" t="s">
        <v>417</v>
      </c>
      <c r="E130" s="284" t="str">
        <f>+'PLAN INDICATIVO ORIGINAL '!$D$171</f>
        <v>GESTIÓN INSTITUCIONAL, JURIDICA Y DEFENSA</v>
      </c>
      <c r="F130" s="256" t="str">
        <f>+'PLAN INDICATIVO ORIGINAL '!$D$172</f>
        <v>PLANEACIÓN Y GESTIÓN</v>
      </c>
      <c r="G130" s="256" t="s">
        <v>425</v>
      </c>
      <c r="H130" s="257" t="str">
        <f>+'PLAN INDICATIVO ORIGINAL '!$D$173</f>
        <v>Implementar un modelo de planeación y gestión que articule la adopción de políticas, afiance la actuación administrativa,  facilite el cumplimiento de las metas institucionales y la prestación de servicios a la comunidad.</v>
      </c>
      <c r="I130" s="257" t="s">
        <v>801</v>
      </c>
      <c r="J130" s="265" t="str">
        <f>+'PLAN INDICATIVO ORIGINAL '!$D$174</f>
        <v>GESTIÓN MISIONAL Y DE GOBIERNO</v>
      </c>
      <c r="K130" s="265" t="s">
        <v>767</v>
      </c>
      <c r="L130" s="142" t="s">
        <v>429</v>
      </c>
      <c r="M130" s="266" t="str">
        <f>+'PLAN INDICATIVO ORIGINAL '!$E$174</f>
        <v>Porcentaje de cumplimiento del Plan de Direccionamiento Estratégico</v>
      </c>
      <c r="N130" s="267">
        <f>VLOOKUP(L130,'PLAN INDICATIVO ORIGINAL '!$C$13:$M$343,6,0)</f>
        <v>0.92</v>
      </c>
      <c r="O130" s="267">
        <f>VLOOKUP(L130,'PLAN INDICATIVO ORIGINAL '!$C$13:$M$343,7,0)</f>
        <v>0.95</v>
      </c>
      <c r="P130" s="267">
        <f>VLOOKUP(L130,'PLAN INDICATIVO ORIGINAL '!$C$13:$M$343,8,0)</f>
        <v>0.98</v>
      </c>
      <c r="Q130" s="267">
        <f>VLOOKUP(L130,'PLAN INDICATIVO ORIGINAL '!$C$13:$M$343,9,0)</f>
        <v>1</v>
      </c>
      <c r="R130" s="267">
        <f>VLOOKUP(L130,'PLAN INDICATIVO ORIGINAL '!$C$13:$M$343,10,0)</f>
        <v>1</v>
      </c>
      <c r="S130" s="267" t="str">
        <f>VLOOKUP(L130,'PLAN INDICATIVO ORIGINAL '!$C$13:$M$343,11,0)</f>
        <v>Porcentaje</v>
      </c>
      <c r="T130" s="259" t="e">
        <f>VLOOKUP(L130,'PLAN INDICATIVO ORIGINAL '!$C$13:$M$343,12,0)</f>
        <v>#REF!</v>
      </c>
      <c r="U130" s="259">
        <f t="shared" ref="U130:Z130" si="236">+N130*100</f>
        <v>92</v>
      </c>
      <c r="V130" s="259">
        <f t="shared" si="236"/>
        <v>95</v>
      </c>
      <c r="W130" s="259">
        <f t="shared" si="236"/>
        <v>98</v>
      </c>
      <c r="X130" s="259">
        <f t="shared" si="236"/>
        <v>100</v>
      </c>
      <c r="Y130" s="259">
        <f t="shared" si="236"/>
        <v>100</v>
      </c>
      <c r="Z130" s="259" t="e">
        <f t="shared" si="236"/>
        <v>#VALUE!</v>
      </c>
      <c r="AA130" s="115" t="str">
        <f>+'PLAN INDICATIVO ORIGINAL '!C177</f>
        <v>P153</v>
      </c>
      <c r="AB130" s="254" t="str">
        <f>+'PLAN INDICATIVO ORIGINAL '!D177</f>
        <v xml:space="preserve">Plan de Direccionamiento estratégico con seguimiento anual </v>
      </c>
      <c r="AC130" s="59" t="str">
        <f>VLOOKUP(AB130,'PLAN INDICATIVO ORIGINAL '!$D$12:$F$313,3,0)</f>
        <v>OFICINA ASESORA DE PLANEACIÓN</v>
      </c>
      <c r="AD130" s="59" t="str">
        <f>VLOOKUP(AB130,'PLAN INDICATIVO ORIGINAL '!$D$12:$F$313,3,0)</f>
        <v>OFICINA ASESORA DE PLANEACIÓN</v>
      </c>
      <c r="AE130" s="59" t="s">
        <v>802</v>
      </c>
      <c r="AF130" s="260">
        <f>VLOOKUP(AA130,'PLAN INDICATIVO ORIGINAL '!$C$13:$M$343,6,0)</f>
        <v>1</v>
      </c>
      <c r="AG130" s="261">
        <f>VLOOKUP(AA130,'PLAN INDICATIVO ORIGINAL '!$C$13:$M$343,7,0)</f>
        <v>1</v>
      </c>
      <c r="AH130" s="261">
        <f>VLOOKUP(AA130,'PLAN INDICATIVO ORIGINAL '!$C$13:$M$343,8,0)</f>
        <v>1</v>
      </c>
      <c r="AI130" s="261">
        <f>VLOOKUP(AA130,'PLAN INDICATIVO ORIGINAL '!$C$13:$M$343,9,0)</f>
        <v>1</v>
      </c>
      <c r="AJ130" s="261">
        <f>VLOOKUP(AA130,'PLAN INDICATIVO ORIGINAL '!$C$13:$M$343,10,0)</f>
        <v>4</v>
      </c>
      <c r="AK130" s="261" t="str">
        <f>VLOOKUP(AA130,'PLAN INDICATIVO ORIGINAL '!$C$13:$M$343,11,0)</f>
        <v>Número</v>
      </c>
      <c r="AL130" s="262" t="e">
        <f>VLOOKUP(AA130,'PLAN INDICATIVO ORIGINAL '!$C$13:$M$343,12,0)</f>
        <v>#REF!</v>
      </c>
      <c r="AM130" s="263">
        <f t="shared" ref="AM130:AR130" si="237">+AF130</f>
        <v>1</v>
      </c>
      <c r="AN130" s="263">
        <f t="shared" si="237"/>
        <v>1</v>
      </c>
      <c r="AO130" s="263">
        <f t="shared" si="237"/>
        <v>1</v>
      </c>
      <c r="AP130" s="263">
        <f t="shared" si="237"/>
        <v>1</v>
      </c>
      <c r="AQ130" s="263">
        <f t="shared" si="237"/>
        <v>4</v>
      </c>
      <c r="AR130" s="263" t="str">
        <f t="shared" si="237"/>
        <v>Número</v>
      </c>
      <c r="AS130" s="264" t="s">
        <v>765</v>
      </c>
      <c r="AV130" s="214" t="s">
        <v>436</v>
      </c>
      <c r="AW130" s="214" t="s">
        <v>427</v>
      </c>
      <c r="AX130" s="214" t="s">
        <v>802</v>
      </c>
      <c r="BI130" s="254">
        <v>154</v>
      </c>
      <c r="BJ130" s="59" t="s">
        <v>427</v>
      </c>
    </row>
    <row r="131" spans="1:62" ht="54.75" customHeight="1" x14ac:dyDescent="0.25">
      <c r="A131" s="254">
        <v>154</v>
      </c>
      <c r="B131" s="254" t="str">
        <f t="shared" si="149"/>
        <v>P154</v>
      </c>
      <c r="C131" s="121" t="s">
        <v>56</v>
      </c>
      <c r="D131" s="288" t="s">
        <v>417</v>
      </c>
      <c r="E131" s="284" t="str">
        <f>+'PLAN INDICATIVO ORIGINAL '!$D$171</f>
        <v>GESTIÓN INSTITUCIONAL, JURIDICA Y DEFENSA</v>
      </c>
      <c r="F131" s="256" t="str">
        <f>+'PLAN INDICATIVO ORIGINAL '!$D$172</f>
        <v>PLANEACIÓN Y GESTIÓN</v>
      </c>
      <c r="G131" s="256" t="s">
        <v>425</v>
      </c>
      <c r="H131" s="257" t="str">
        <f>+'PLAN INDICATIVO ORIGINAL '!$D$173</f>
        <v>Implementar un modelo de planeación y gestión que articule la adopción de políticas, afiance la actuación administrativa,  facilite el cumplimiento de las metas institucionales y la prestación de servicios a la comunidad.</v>
      </c>
      <c r="I131" s="257" t="s">
        <v>801</v>
      </c>
      <c r="J131" s="265" t="str">
        <f>+'PLAN INDICATIVO ORIGINAL '!$D$174</f>
        <v>GESTIÓN MISIONAL Y DE GOBIERNO</v>
      </c>
      <c r="K131" s="265" t="s">
        <v>767</v>
      </c>
      <c r="L131" s="142" t="s">
        <v>429</v>
      </c>
      <c r="M131" s="266" t="str">
        <f>+'PLAN INDICATIVO ORIGINAL '!$E$174</f>
        <v>Porcentaje de cumplimiento del Plan de Direccionamiento Estratégico</v>
      </c>
      <c r="N131" s="267">
        <f>VLOOKUP(L131,'PLAN INDICATIVO ORIGINAL '!$C$13:$M$343,6,0)</f>
        <v>0.92</v>
      </c>
      <c r="O131" s="267">
        <f>VLOOKUP(L131,'PLAN INDICATIVO ORIGINAL '!$C$13:$M$343,7,0)</f>
        <v>0.95</v>
      </c>
      <c r="P131" s="267">
        <f>VLOOKUP(L131,'PLAN INDICATIVO ORIGINAL '!$C$13:$M$343,8,0)</f>
        <v>0.98</v>
      </c>
      <c r="Q131" s="267">
        <f>VLOOKUP(L131,'PLAN INDICATIVO ORIGINAL '!$C$13:$M$343,9,0)</f>
        <v>1</v>
      </c>
      <c r="R131" s="267">
        <f>VLOOKUP(L131,'PLAN INDICATIVO ORIGINAL '!$C$13:$M$343,10,0)</f>
        <v>1</v>
      </c>
      <c r="S131" s="267" t="str">
        <f>VLOOKUP(L131,'PLAN INDICATIVO ORIGINAL '!$C$13:$M$343,11,0)</f>
        <v>Porcentaje</v>
      </c>
      <c r="T131" s="259" t="e">
        <f>VLOOKUP(L131,'PLAN INDICATIVO ORIGINAL '!$C$13:$M$343,12,0)</f>
        <v>#REF!</v>
      </c>
      <c r="U131" s="259">
        <f t="shared" ref="U131:Z131" si="238">+N131*100</f>
        <v>92</v>
      </c>
      <c r="V131" s="259">
        <f t="shared" si="238"/>
        <v>95</v>
      </c>
      <c r="W131" s="259">
        <f t="shared" si="238"/>
        <v>98</v>
      </c>
      <c r="X131" s="259">
        <f t="shared" si="238"/>
        <v>100</v>
      </c>
      <c r="Y131" s="259">
        <f t="shared" si="238"/>
        <v>100</v>
      </c>
      <c r="Z131" s="259" t="e">
        <f t="shared" si="238"/>
        <v>#VALUE!</v>
      </c>
      <c r="AA131" s="115" t="str">
        <f>+'PLAN INDICATIVO ORIGINAL '!C178</f>
        <v>P154</v>
      </c>
      <c r="AB131" s="254" t="str">
        <f>+'PLAN INDICATIVO ORIGINAL '!D178</f>
        <v>Tableros de control de los indicadores institucionales, SINERGIA diseñados</v>
      </c>
      <c r="AC131" s="59" t="str">
        <f>VLOOKUP(AB131,'PLAN INDICATIVO ORIGINAL '!$D$12:$F$313,3,0)</f>
        <v>OFICINA ASESORA DE PLANEACIÓN</v>
      </c>
      <c r="AD131" s="59" t="str">
        <f>VLOOKUP(AB131,'PLAN INDICATIVO ORIGINAL '!$D$12:$F$313,3,0)</f>
        <v>OFICINA ASESORA DE PLANEACIÓN</v>
      </c>
      <c r="AE131" s="59" t="s">
        <v>802</v>
      </c>
      <c r="AF131" s="260">
        <f>VLOOKUP(AA131,'PLAN INDICATIVO ORIGINAL '!$C$13:$M$343,6,0)</f>
        <v>4</v>
      </c>
      <c r="AG131" s="261">
        <f>VLOOKUP(AA131,'PLAN INDICATIVO ORIGINAL '!$C$13:$M$343,7,0)</f>
        <v>0</v>
      </c>
      <c r="AH131" s="261">
        <f>VLOOKUP(AA131,'PLAN INDICATIVO ORIGINAL '!$C$13:$M$343,8,0)</f>
        <v>0</v>
      </c>
      <c r="AI131" s="261">
        <f>VLOOKUP(AA131,'PLAN INDICATIVO ORIGINAL '!$C$13:$M$343,9,0)</f>
        <v>0</v>
      </c>
      <c r="AJ131" s="261">
        <f>VLOOKUP(AA131,'PLAN INDICATIVO ORIGINAL '!$C$13:$M$343,10,0)</f>
        <v>4</v>
      </c>
      <c r="AK131" s="261" t="str">
        <f>VLOOKUP(AA131,'PLAN INDICATIVO ORIGINAL '!$C$13:$M$343,11,0)</f>
        <v>Número</v>
      </c>
      <c r="AL131" s="262" t="e">
        <f>VLOOKUP(AA131,'PLAN INDICATIVO ORIGINAL '!$C$13:$M$343,12,0)</f>
        <v>#REF!</v>
      </c>
      <c r="AM131" s="263">
        <f t="shared" ref="AM131:AR131" si="239">+AF131</f>
        <v>4</v>
      </c>
      <c r="AN131" s="263">
        <f t="shared" si="239"/>
        <v>0</v>
      </c>
      <c r="AO131" s="263">
        <f t="shared" si="239"/>
        <v>0</v>
      </c>
      <c r="AP131" s="263">
        <f t="shared" si="239"/>
        <v>0</v>
      </c>
      <c r="AQ131" s="263">
        <f t="shared" si="239"/>
        <v>4</v>
      </c>
      <c r="AR131" s="263" t="str">
        <f t="shared" si="239"/>
        <v>Número</v>
      </c>
      <c r="AS131" s="264" t="s">
        <v>765</v>
      </c>
      <c r="AV131" s="214" t="s">
        <v>437</v>
      </c>
      <c r="AW131" s="214" t="s">
        <v>427</v>
      </c>
      <c r="AX131" s="214" t="s">
        <v>802</v>
      </c>
      <c r="BI131" s="254">
        <v>155</v>
      </c>
      <c r="BJ131" s="59" t="s">
        <v>427</v>
      </c>
    </row>
    <row r="132" spans="1:62" ht="51" customHeight="1" x14ac:dyDescent="0.25">
      <c r="A132" s="254">
        <v>155</v>
      </c>
      <c r="B132" s="254" t="str">
        <f t="shared" si="149"/>
        <v>P155</v>
      </c>
      <c r="C132" s="121" t="s">
        <v>59</v>
      </c>
      <c r="D132" s="288" t="s">
        <v>417</v>
      </c>
      <c r="E132" s="284" t="str">
        <f>+'PLAN INDICATIVO ORIGINAL '!$D$171</f>
        <v>GESTIÓN INSTITUCIONAL, JURIDICA Y DEFENSA</v>
      </c>
      <c r="F132" s="256" t="str">
        <f>+'PLAN INDICATIVO ORIGINAL '!$D$172</f>
        <v>PLANEACIÓN Y GESTIÓN</v>
      </c>
      <c r="G132" s="256" t="s">
        <v>425</v>
      </c>
      <c r="H132" s="257" t="str">
        <f>+'PLAN INDICATIVO ORIGINAL '!$D$173</f>
        <v>Implementar un modelo de planeación y gestión que articule la adopción de políticas, afiance la actuación administrativa,  facilite el cumplimiento de las metas institucionales y la prestación de servicios a la comunidad.</v>
      </c>
      <c r="I132" s="257" t="s">
        <v>801</v>
      </c>
      <c r="J132" s="265" t="str">
        <f>+'PLAN INDICATIVO ORIGINAL '!$D$174</f>
        <v>GESTIÓN MISIONAL Y DE GOBIERNO</v>
      </c>
      <c r="K132" s="265" t="s">
        <v>767</v>
      </c>
      <c r="L132" s="142" t="s">
        <v>429</v>
      </c>
      <c r="M132" s="266" t="str">
        <f>+'PLAN INDICATIVO ORIGINAL '!$E$174</f>
        <v>Porcentaje de cumplimiento del Plan de Direccionamiento Estratégico</v>
      </c>
      <c r="N132" s="267">
        <f>VLOOKUP(L132,'PLAN INDICATIVO ORIGINAL '!$C$13:$M$343,6,0)</f>
        <v>0.92</v>
      </c>
      <c r="O132" s="267">
        <f>VLOOKUP(L132,'PLAN INDICATIVO ORIGINAL '!$C$13:$M$343,7,0)</f>
        <v>0.95</v>
      </c>
      <c r="P132" s="267">
        <f>VLOOKUP(L132,'PLAN INDICATIVO ORIGINAL '!$C$13:$M$343,8,0)</f>
        <v>0.98</v>
      </c>
      <c r="Q132" s="267">
        <f>VLOOKUP(L132,'PLAN INDICATIVO ORIGINAL '!$C$13:$M$343,9,0)</f>
        <v>1</v>
      </c>
      <c r="R132" s="267">
        <f>VLOOKUP(L132,'PLAN INDICATIVO ORIGINAL '!$C$13:$M$343,10,0)</f>
        <v>1</v>
      </c>
      <c r="S132" s="267" t="str">
        <f>VLOOKUP(L132,'PLAN INDICATIVO ORIGINAL '!$C$13:$M$343,11,0)</f>
        <v>Porcentaje</v>
      </c>
      <c r="T132" s="259" t="e">
        <f>VLOOKUP(L132,'PLAN INDICATIVO ORIGINAL '!$C$13:$M$343,12,0)</f>
        <v>#REF!</v>
      </c>
      <c r="U132" s="259">
        <f t="shared" ref="U132:Z132" si="240">+N132*100</f>
        <v>92</v>
      </c>
      <c r="V132" s="259">
        <f t="shared" si="240"/>
        <v>95</v>
      </c>
      <c r="W132" s="259">
        <f t="shared" si="240"/>
        <v>98</v>
      </c>
      <c r="X132" s="259">
        <f t="shared" si="240"/>
        <v>100</v>
      </c>
      <c r="Y132" s="259">
        <f t="shared" si="240"/>
        <v>100</v>
      </c>
      <c r="Z132" s="259" t="e">
        <f t="shared" si="240"/>
        <v>#VALUE!</v>
      </c>
      <c r="AA132" s="115" t="str">
        <f>+'PLAN INDICATIVO ORIGINAL '!C179</f>
        <v>P155</v>
      </c>
      <c r="AB132" s="254" t="str">
        <f>+'PLAN INDICATIVO ORIGINAL '!D179</f>
        <v xml:space="preserve">Indicadores sectoriales, institucionales SINERGIA con seguimiento </v>
      </c>
      <c r="AC132" s="59" t="str">
        <f>VLOOKUP(AB132,'PLAN INDICATIVO ORIGINAL '!$D$12:$F$313,3,0)</f>
        <v>OFICINA ASESORA DE PLANEACIÓN</v>
      </c>
      <c r="AD132" s="59" t="str">
        <f>VLOOKUP(AB132,'PLAN INDICATIVO ORIGINAL '!$D$12:$F$313,3,0)</f>
        <v>OFICINA ASESORA DE PLANEACIÓN</v>
      </c>
      <c r="AE132" s="59" t="s">
        <v>802</v>
      </c>
      <c r="AF132" s="268">
        <f>VLOOKUP(AA132,'PLAN INDICATIVO ORIGINAL '!$C$13:$M$343,6,0)</f>
        <v>1</v>
      </c>
      <c r="AG132" s="269">
        <f>VLOOKUP(AA132,'PLAN INDICATIVO ORIGINAL '!$C$13:$M$343,7,0)</f>
        <v>1</v>
      </c>
      <c r="AH132" s="269">
        <f>VLOOKUP(AA132,'PLAN INDICATIVO ORIGINAL '!$C$13:$M$343,8,0)</f>
        <v>1</v>
      </c>
      <c r="AI132" s="269">
        <f>VLOOKUP(AA132,'PLAN INDICATIVO ORIGINAL '!$C$13:$M$343,9,0)</f>
        <v>1</v>
      </c>
      <c r="AJ132" s="269">
        <f>VLOOKUP(AA132,'PLAN INDICATIVO ORIGINAL '!$C$13:$M$343,10,0)</f>
        <v>1</v>
      </c>
      <c r="AK132" s="269" t="str">
        <f>VLOOKUP(AA132,'PLAN INDICATIVO ORIGINAL '!$C$13:$M$343,11,0)</f>
        <v>Porcentaje</v>
      </c>
      <c r="AL132" s="262" t="e">
        <f>VLOOKUP(AA132,'PLAN INDICATIVO ORIGINAL '!$C$13:$M$343,12,0)</f>
        <v>#REF!</v>
      </c>
      <c r="AM132" s="270">
        <f t="shared" ref="AM132:AR132" si="241">+AF132*100</f>
        <v>100</v>
      </c>
      <c r="AN132" s="270">
        <f t="shared" si="241"/>
        <v>100</v>
      </c>
      <c r="AO132" s="270">
        <f t="shared" si="241"/>
        <v>100</v>
      </c>
      <c r="AP132" s="270">
        <f t="shared" si="241"/>
        <v>100</v>
      </c>
      <c r="AQ132" s="270">
        <f t="shared" si="241"/>
        <v>100</v>
      </c>
      <c r="AR132" s="270" t="e">
        <f t="shared" si="241"/>
        <v>#VALUE!</v>
      </c>
      <c r="AS132" s="264" t="s">
        <v>765</v>
      </c>
      <c r="AV132" s="214" t="s">
        <v>439</v>
      </c>
      <c r="AW132" s="214" t="s">
        <v>427</v>
      </c>
      <c r="AX132" s="214" t="s">
        <v>802</v>
      </c>
      <c r="BI132" s="254">
        <v>47</v>
      </c>
      <c r="BJ132" s="59" t="s">
        <v>427</v>
      </c>
    </row>
    <row r="133" spans="1:62" ht="60.75" customHeight="1" x14ac:dyDescent="0.25">
      <c r="A133" s="254">
        <v>47</v>
      </c>
      <c r="B133" s="254" t="str">
        <f t="shared" si="149"/>
        <v>P47</v>
      </c>
      <c r="C133" s="127" t="s">
        <v>62</v>
      </c>
      <c r="D133" s="288" t="s">
        <v>417</v>
      </c>
      <c r="E133" s="284" t="str">
        <f>+'PLAN INDICATIVO ORIGINAL '!$D$171</f>
        <v>GESTIÓN INSTITUCIONAL, JURIDICA Y DEFENSA</v>
      </c>
      <c r="F133" s="256" t="str">
        <f>+'PLAN INDICATIVO ORIGINAL '!$D$172</f>
        <v>PLANEACIÓN Y GESTIÓN</v>
      </c>
      <c r="G133" s="256" t="s">
        <v>425</v>
      </c>
      <c r="H133" s="257" t="str">
        <f>+'PLAN INDICATIVO ORIGINAL '!$D$173</f>
        <v>Implementar un modelo de planeación y gestión que articule la adopción de políticas, afiance la actuación administrativa,  facilite el cumplimiento de las metas institucionales y la prestación de servicios a la comunidad.</v>
      </c>
      <c r="I133" s="257" t="s">
        <v>801</v>
      </c>
      <c r="J133" s="265" t="str">
        <f>+'PLAN INDICATIVO ORIGINAL '!$D$174</f>
        <v>GESTIÓN MISIONAL Y DE GOBIERNO</v>
      </c>
      <c r="K133" s="265" t="s">
        <v>767</v>
      </c>
      <c r="L133" s="142" t="s">
        <v>429</v>
      </c>
      <c r="M133" s="266" t="str">
        <f>+'PLAN INDICATIVO ORIGINAL '!$E$174</f>
        <v>Porcentaje de cumplimiento del Plan de Direccionamiento Estratégico</v>
      </c>
      <c r="N133" s="267">
        <f>VLOOKUP(L133,'PLAN INDICATIVO ORIGINAL '!$C$13:$M$343,6,0)</f>
        <v>0.92</v>
      </c>
      <c r="O133" s="267">
        <f>VLOOKUP(L133,'PLAN INDICATIVO ORIGINAL '!$C$13:$M$343,7,0)</f>
        <v>0.95</v>
      </c>
      <c r="P133" s="267">
        <f>VLOOKUP(L133,'PLAN INDICATIVO ORIGINAL '!$C$13:$M$343,8,0)</f>
        <v>0.98</v>
      </c>
      <c r="Q133" s="267">
        <f>VLOOKUP(L133,'PLAN INDICATIVO ORIGINAL '!$C$13:$M$343,9,0)</f>
        <v>1</v>
      </c>
      <c r="R133" s="267">
        <f>VLOOKUP(L133,'PLAN INDICATIVO ORIGINAL '!$C$13:$M$343,10,0)</f>
        <v>1</v>
      </c>
      <c r="S133" s="267" t="str">
        <f>VLOOKUP(L133,'PLAN INDICATIVO ORIGINAL '!$C$13:$M$343,11,0)</f>
        <v>Porcentaje</v>
      </c>
      <c r="T133" s="259" t="e">
        <f>VLOOKUP(L133,'PLAN INDICATIVO ORIGINAL '!$C$13:$M$343,12,0)</f>
        <v>#REF!</v>
      </c>
      <c r="U133" s="259">
        <f t="shared" ref="U133:Z133" si="242">+N133*100</f>
        <v>92</v>
      </c>
      <c r="V133" s="259">
        <f t="shared" si="242"/>
        <v>95</v>
      </c>
      <c r="W133" s="259">
        <f t="shared" si="242"/>
        <v>98</v>
      </c>
      <c r="X133" s="259">
        <f t="shared" si="242"/>
        <v>100</v>
      </c>
      <c r="Y133" s="259">
        <f t="shared" si="242"/>
        <v>100</v>
      </c>
      <c r="Z133" s="259" t="e">
        <f t="shared" si="242"/>
        <v>#VALUE!</v>
      </c>
      <c r="AA133" s="254" t="str">
        <f>+'PLAN INDICATIVO ORIGINAL '!C180</f>
        <v>P47</v>
      </c>
      <c r="AB133" s="254" t="str">
        <f>+'PLAN INDICATIVO ORIGINAL '!D180</f>
        <v>Herramientas de planeación formuladas y monitoreadas. (planes de Acción, Plan anticorrupción, FURAG, Modelo integrado de Planeación y Gestión, Plan Indicativo)</v>
      </c>
      <c r="AC133" s="59" t="str">
        <f>VLOOKUP(AB133,'PLAN INDICATIVO ORIGINAL '!$D$12:$F$313,3,0)</f>
        <v>OFICINA ASESORA DE PLANEACIÓN</v>
      </c>
      <c r="AD133" s="59" t="str">
        <f>VLOOKUP(AB133,'PLAN INDICATIVO ORIGINAL '!$D$12:$F$313,3,0)</f>
        <v>OFICINA ASESORA DE PLANEACIÓN</v>
      </c>
      <c r="AE133" s="59" t="s">
        <v>802</v>
      </c>
      <c r="AF133" s="268">
        <f>VLOOKUP(AA133,'PLAN INDICATIVO ORIGINAL '!$C$13:$M$343,6,0)</f>
        <v>1</v>
      </c>
      <c r="AG133" s="269">
        <f>VLOOKUP(AA133,'PLAN INDICATIVO ORIGINAL '!$C$13:$M$343,7,0)</f>
        <v>1</v>
      </c>
      <c r="AH133" s="269">
        <f>VLOOKUP(AA133,'PLAN INDICATIVO ORIGINAL '!$C$13:$M$343,8,0)</f>
        <v>1</v>
      </c>
      <c r="AI133" s="269">
        <f>VLOOKUP(AA133,'PLAN INDICATIVO ORIGINAL '!$C$13:$M$343,9,0)</f>
        <v>1</v>
      </c>
      <c r="AJ133" s="269">
        <f>VLOOKUP(AA133,'PLAN INDICATIVO ORIGINAL '!$C$13:$M$343,10,0)</f>
        <v>1</v>
      </c>
      <c r="AK133" s="269" t="str">
        <f>VLOOKUP(AA133,'PLAN INDICATIVO ORIGINAL '!$C$13:$M$343,11,0)</f>
        <v>Porcentaje</v>
      </c>
      <c r="AL133" s="262" t="e">
        <f>VLOOKUP(AA133,'PLAN INDICATIVO ORIGINAL '!$C$13:$M$343,12,0)</f>
        <v>#REF!</v>
      </c>
      <c r="AM133" s="270">
        <f t="shared" ref="AM133:AR133" si="243">+AF133*100</f>
        <v>100</v>
      </c>
      <c r="AN133" s="270">
        <f t="shared" si="243"/>
        <v>100</v>
      </c>
      <c r="AO133" s="270">
        <f t="shared" si="243"/>
        <v>100</v>
      </c>
      <c r="AP133" s="270">
        <f t="shared" si="243"/>
        <v>100</v>
      </c>
      <c r="AQ133" s="270">
        <f t="shared" si="243"/>
        <v>100</v>
      </c>
      <c r="AR133" s="270" t="e">
        <f t="shared" si="243"/>
        <v>#VALUE!</v>
      </c>
      <c r="AS133" s="264" t="s">
        <v>765</v>
      </c>
      <c r="AV133" s="214" t="s">
        <v>441</v>
      </c>
      <c r="AW133" s="214" t="s">
        <v>427</v>
      </c>
      <c r="AX133" s="214" t="s">
        <v>802</v>
      </c>
      <c r="BI133" s="254">
        <v>51</v>
      </c>
      <c r="BJ133" s="59" t="s">
        <v>427</v>
      </c>
    </row>
    <row r="134" spans="1:62" ht="60.75" customHeight="1" x14ac:dyDescent="0.25">
      <c r="A134" s="254">
        <v>51</v>
      </c>
      <c r="B134" s="254" t="str">
        <f t="shared" si="149"/>
        <v>P51</v>
      </c>
      <c r="C134" s="127" t="s">
        <v>65</v>
      </c>
      <c r="D134" s="288" t="s">
        <v>417</v>
      </c>
      <c r="E134" s="284" t="str">
        <f>+'PLAN INDICATIVO ORIGINAL '!$D$171</f>
        <v>GESTIÓN INSTITUCIONAL, JURIDICA Y DEFENSA</v>
      </c>
      <c r="F134" s="256" t="str">
        <f>+'PLAN INDICATIVO ORIGINAL '!$D$172</f>
        <v>PLANEACIÓN Y GESTIÓN</v>
      </c>
      <c r="G134" s="256" t="s">
        <v>425</v>
      </c>
      <c r="H134" s="257" t="str">
        <f>+'PLAN INDICATIVO ORIGINAL '!$D$173</f>
        <v>Implementar un modelo de planeación y gestión que articule la adopción de políticas, afiance la actuación administrativa,  facilite el cumplimiento de las metas institucionales y la prestación de servicios a la comunidad.</v>
      </c>
      <c r="I134" s="257" t="s">
        <v>801</v>
      </c>
      <c r="J134" s="265" t="str">
        <f>+'PLAN INDICATIVO ORIGINAL '!$D$174</f>
        <v>GESTIÓN MISIONAL Y DE GOBIERNO</v>
      </c>
      <c r="K134" s="265" t="s">
        <v>767</v>
      </c>
      <c r="L134" s="142" t="s">
        <v>429</v>
      </c>
      <c r="M134" s="266" t="str">
        <f>+'PLAN INDICATIVO ORIGINAL '!$E$174</f>
        <v>Porcentaje de cumplimiento del Plan de Direccionamiento Estratégico</v>
      </c>
      <c r="N134" s="267">
        <f>VLOOKUP(L134,'PLAN INDICATIVO ORIGINAL '!$C$13:$M$343,6,0)</f>
        <v>0.92</v>
      </c>
      <c r="O134" s="267">
        <f>VLOOKUP(L134,'PLAN INDICATIVO ORIGINAL '!$C$13:$M$343,7,0)</f>
        <v>0.95</v>
      </c>
      <c r="P134" s="267">
        <f>VLOOKUP(L134,'PLAN INDICATIVO ORIGINAL '!$C$13:$M$343,8,0)</f>
        <v>0.98</v>
      </c>
      <c r="Q134" s="267">
        <f>VLOOKUP(L134,'PLAN INDICATIVO ORIGINAL '!$C$13:$M$343,9,0)</f>
        <v>1</v>
      </c>
      <c r="R134" s="267">
        <f>VLOOKUP(L134,'PLAN INDICATIVO ORIGINAL '!$C$13:$M$343,10,0)</f>
        <v>1</v>
      </c>
      <c r="S134" s="267" t="str">
        <f>VLOOKUP(L134,'PLAN INDICATIVO ORIGINAL '!$C$13:$M$343,11,0)</f>
        <v>Porcentaje</v>
      </c>
      <c r="T134" s="259" t="e">
        <f>VLOOKUP(L134,'PLAN INDICATIVO ORIGINAL '!$C$13:$M$343,12,0)</f>
        <v>#REF!</v>
      </c>
      <c r="U134" s="259">
        <f t="shared" ref="U134:Z134" si="244">+N134*100</f>
        <v>92</v>
      </c>
      <c r="V134" s="259">
        <f t="shared" si="244"/>
        <v>95</v>
      </c>
      <c r="W134" s="259">
        <f t="shared" si="244"/>
        <v>98</v>
      </c>
      <c r="X134" s="259">
        <f t="shared" si="244"/>
        <v>100</v>
      </c>
      <c r="Y134" s="259">
        <f t="shared" si="244"/>
        <v>100</v>
      </c>
      <c r="Z134" s="259" t="e">
        <f t="shared" si="244"/>
        <v>#VALUE!</v>
      </c>
      <c r="AA134" s="254" t="str">
        <f>+'PLAN INDICATIVO ORIGINAL '!C181</f>
        <v>P51</v>
      </c>
      <c r="AB134" s="254" t="str">
        <f>+'PLAN INDICATIVO ORIGINAL '!D181</f>
        <v>Instrumentos para la operación Estadística del INPEC, adicionados e implementados.</v>
      </c>
      <c r="AC134" s="59" t="str">
        <f>VLOOKUP(AB134,'PLAN INDICATIVO ORIGINAL '!$D$12:$F$313,3,0)</f>
        <v>OFICINA ASESORA DE PLANEACIÓN</v>
      </c>
      <c r="AD134" s="59" t="str">
        <f>VLOOKUP(AB134,'PLAN INDICATIVO ORIGINAL '!$D$12:$F$313,3,0)</f>
        <v>OFICINA ASESORA DE PLANEACIÓN</v>
      </c>
      <c r="AE134" s="59" t="s">
        <v>802</v>
      </c>
      <c r="AF134" s="260">
        <f>VLOOKUP(AA134,'PLAN INDICATIVO ORIGINAL '!$C$13:$M$343,6,0)</f>
        <v>2</v>
      </c>
      <c r="AG134" s="261">
        <f>VLOOKUP(AA134,'PLAN INDICATIVO ORIGINAL '!$C$13:$M$343,7,0)</f>
        <v>1</v>
      </c>
      <c r="AH134" s="261">
        <f>VLOOKUP(AA134,'PLAN INDICATIVO ORIGINAL '!$C$13:$M$343,8,0)</f>
        <v>2</v>
      </c>
      <c r="AI134" s="261">
        <f>VLOOKUP(AA134,'PLAN INDICATIVO ORIGINAL '!$C$13:$M$343,9,0)</f>
        <v>1</v>
      </c>
      <c r="AJ134" s="261">
        <f>VLOOKUP(AA134,'PLAN INDICATIVO ORIGINAL '!$C$13:$M$343,10,0)</f>
        <v>6</v>
      </c>
      <c r="AK134" s="261" t="str">
        <f>VLOOKUP(AA134,'PLAN INDICATIVO ORIGINAL '!$C$13:$M$343,11,0)</f>
        <v>Número</v>
      </c>
      <c r="AL134" s="262" t="e">
        <f>VLOOKUP(AA134,'PLAN INDICATIVO ORIGINAL '!$C$13:$M$343,12,0)</f>
        <v>#REF!</v>
      </c>
      <c r="AM134" s="263">
        <f t="shared" ref="AM134:AR134" si="245">+AF134</f>
        <v>2</v>
      </c>
      <c r="AN134" s="263">
        <f t="shared" si="245"/>
        <v>1</v>
      </c>
      <c r="AO134" s="263">
        <f t="shared" si="245"/>
        <v>2</v>
      </c>
      <c r="AP134" s="263">
        <f t="shared" si="245"/>
        <v>1</v>
      </c>
      <c r="AQ134" s="263">
        <f t="shared" si="245"/>
        <v>6</v>
      </c>
      <c r="AR134" s="263" t="str">
        <f t="shared" si="245"/>
        <v>Número</v>
      </c>
      <c r="AS134" s="264" t="s">
        <v>765</v>
      </c>
      <c r="AV134" s="214" t="s">
        <v>443</v>
      </c>
      <c r="AW134" s="214" t="s">
        <v>427</v>
      </c>
      <c r="AX134" s="214" t="s">
        <v>802</v>
      </c>
      <c r="BI134" s="254">
        <v>242</v>
      </c>
      <c r="BJ134" s="59" t="s">
        <v>301</v>
      </c>
    </row>
    <row r="135" spans="1:62" ht="60.75" customHeight="1" x14ac:dyDescent="0.25">
      <c r="A135" s="254">
        <v>242</v>
      </c>
      <c r="B135" s="254" t="str">
        <f t="shared" si="149"/>
        <v>P242</v>
      </c>
      <c r="C135" s="127" t="s">
        <v>65</v>
      </c>
      <c r="D135" s="288" t="s">
        <v>417</v>
      </c>
      <c r="E135" s="284" t="str">
        <f>+'PLAN INDICATIVO ORIGINAL '!$D$171</f>
        <v>GESTIÓN INSTITUCIONAL, JURIDICA Y DEFENSA</v>
      </c>
      <c r="F135" s="256" t="str">
        <f>+'PLAN INDICATIVO ORIGINAL '!$D$172</f>
        <v>PLANEACIÓN Y GESTIÓN</v>
      </c>
      <c r="G135" s="256" t="s">
        <v>425</v>
      </c>
      <c r="H135" s="257" t="str">
        <f>+'PLAN INDICATIVO ORIGINAL '!$D$173</f>
        <v>Implementar un modelo de planeación y gestión que articule la adopción de políticas, afiance la actuación administrativa,  facilite el cumplimiento de las metas institucionales y la prestación de servicios a la comunidad.</v>
      </c>
      <c r="I135" s="257" t="s">
        <v>801</v>
      </c>
      <c r="J135" s="265" t="str">
        <f>+'PLAN INDICATIVO ORIGINAL '!$D$174</f>
        <v>GESTIÓN MISIONAL Y DE GOBIERNO</v>
      </c>
      <c r="K135" s="265" t="s">
        <v>767</v>
      </c>
      <c r="L135" s="142" t="s">
        <v>429</v>
      </c>
      <c r="M135" s="266" t="str">
        <f>+'PLAN INDICATIVO ORIGINAL '!$E$174</f>
        <v>Porcentaje de cumplimiento del Plan de Direccionamiento Estratégico</v>
      </c>
      <c r="N135" s="267">
        <f>VLOOKUP(L135,'PLAN INDICATIVO ORIGINAL '!$C$13:$M$343,6,0)</f>
        <v>0.92</v>
      </c>
      <c r="O135" s="267">
        <f>VLOOKUP(L135,'PLAN INDICATIVO ORIGINAL '!$C$13:$M$343,7,0)</f>
        <v>0.95</v>
      </c>
      <c r="P135" s="267">
        <f>VLOOKUP(L135,'PLAN INDICATIVO ORIGINAL '!$C$13:$M$343,8,0)</f>
        <v>0.98</v>
      </c>
      <c r="Q135" s="267">
        <f>VLOOKUP(L135,'PLAN INDICATIVO ORIGINAL '!$C$13:$M$343,9,0)</f>
        <v>1</v>
      </c>
      <c r="R135" s="267">
        <f>VLOOKUP(L135,'PLAN INDICATIVO ORIGINAL '!$C$13:$M$343,10,0)</f>
        <v>1</v>
      </c>
      <c r="S135" s="267" t="str">
        <f>VLOOKUP(L135,'PLAN INDICATIVO ORIGINAL '!$C$13:$M$343,11,0)</f>
        <v>Porcentaje</v>
      </c>
      <c r="T135" s="259" t="e">
        <f>VLOOKUP(L135,'PLAN INDICATIVO ORIGINAL '!$C$13:$M$343,12,0)</f>
        <v>#REF!</v>
      </c>
      <c r="U135" s="259">
        <f t="shared" ref="U135:Z135" si="246">+N135*100</f>
        <v>92</v>
      </c>
      <c r="V135" s="259">
        <f t="shared" si="246"/>
        <v>95</v>
      </c>
      <c r="W135" s="259">
        <f t="shared" si="246"/>
        <v>98</v>
      </c>
      <c r="X135" s="259">
        <f t="shared" si="246"/>
        <v>100</v>
      </c>
      <c r="Y135" s="259">
        <f t="shared" si="246"/>
        <v>100</v>
      </c>
      <c r="Z135" s="259" t="e">
        <f t="shared" si="246"/>
        <v>#VALUE!</v>
      </c>
      <c r="AA135" s="254" t="str">
        <f>+'PLAN INDICATIVO ORIGINAL '!C182</f>
        <v>P242</v>
      </c>
      <c r="AB135" s="254" t="str">
        <f>+'PLAN INDICATIVO ORIGINAL '!D182</f>
        <v xml:space="preserve">Plan Estratégico de Seguridad Vial elaborado </v>
      </c>
      <c r="AC135" s="59" t="str">
        <f>VLOOKUP(AB135,'PLAN INDICATIVO ORIGINAL '!$D$12:$F$313,3,0)</f>
        <v xml:space="preserve">DIRECCIÓN ESCUELA DE FORMACIÓN  </v>
      </c>
      <c r="AD135" s="59" t="str">
        <f>VLOOKUP(AB135,'PLAN INDICATIVO ORIGINAL '!$D$12:$F$313,3,0)</f>
        <v xml:space="preserve">DIRECCIÓN ESCUELA DE FORMACIÓN  </v>
      </c>
      <c r="AE135" s="59" t="s">
        <v>789</v>
      </c>
      <c r="AF135" s="260">
        <f>VLOOKUP(AA135,'PLAN INDICATIVO ORIGINAL '!$C$13:$M$343,6,0)</f>
        <v>0</v>
      </c>
      <c r="AG135" s="261">
        <f>VLOOKUP(AA135,'PLAN INDICATIVO ORIGINAL '!$C$13:$M$343,7,0)</f>
        <v>1</v>
      </c>
      <c r="AH135" s="261">
        <f>VLOOKUP(AA135,'PLAN INDICATIVO ORIGINAL '!$C$13:$M$343,8,0)</f>
        <v>0</v>
      </c>
      <c r="AI135" s="261">
        <f>VLOOKUP(AA135,'PLAN INDICATIVO ORIGINAL '!$C$13:$M$343,9,0)</f>
        <v>0</v>
      </c>
      <c r="AJ135" s="261">
        <f>VLOOKUP(AA135,'PLAN INDICATIVO ORIGINAL '!$C$13:$M$343,10,0)</f>
        <v>1</v>
      </c>
      <c r="AK135" s="261" t="str">
        <f>VLOOKUP(AA135,'PLAN INDICATIVO ORIGINAL '!$C$13:$M$343,11,0)</f>
        <v>Número</v>
      </c>
      <c r="AL135" s="262" t="e">
        <f>VLOOKUP(AA135,'PLAN INDICATIVO ORIGINAL '!$C$13:$M$343,12,0)</f>
        <v>#REF!</v>
      </c>
      <c r="AM135" s="263">
        <f t="shared" ref="AM135:AR135" si="247">+AF135</f>
        <v>0</v>
      </c>
      <c r="AN135" s="263">
        <f t="shared" si="247"/>
        <v>1</v>
      </c>
      <c r="AO135" s="263">
        <f t="shared" si="247"/>
        <v>0</v>
      </c>
      <c r="AP135" s="263">
        <f t="shared" si="247"/>
        <v>0</v>
      </c>
      <c r="AQ135" s="263">
        <f t="shared" si="247"/>
        <v>1</v>
      </c>
      <c r="AR135" s="263" t="str">
        <f t="shared" si="247"/>
        <v>Número</v>
      </c>
      <c r="AS135" s="264" t="s">
        <v>765</v>
      </c>
      <c r="AV135" s="214" t="s">
        <v>445</v>
      </c>
      <c r="AW135" s="214" t="s">
        <v>301</v>
      </c>
      <c r="AX135" s="214" t="s">
        <v>789</v>
      </c>
      <c r="BI135" s="254">
        <v>156</v>
      </c>
      <c r="BJ135" s="59" t="s">
        <v>427</v>
      </c>
    </row>
    <row r="136" spans="1:62" ht="60.75" customHeight="1" x14ac:dyDescent="0.25">
      <c r="A136" s="254">
        <v>156</v>
      </c>
      <c r="B136" s="254" t="str">
        <f t="shared" si="149"/>
        <v>P156</v>
      </c>
      <c r="C136" s="127" t="s">
        <v>65</v>
      </c>
      <c r="D136" s="288" t="s">
        <v>417</v>
      </c>
      <c r="E136" s="284" t="str">
        <f>+'PLAN INDICATIVO ORIGINAL '!$D$171</f>
        <v>GESTIÓN INSTITUCIONAL, JURIDICA Y DEFENSA</v>
      </c>
      <c r="F136" s="256" t="str">
        <f>+'PLAN INDICATIVO ORIGINAL '!$D$172</f>
        <v>PLANEACIÓN Y GESTIÓN</v>
      </c>
      <c r="G136" s="256" t="s">
        <v>425</v>
      </c>
      <c r="H136" s="257" t="str">
        <f>+'PLAN INDICATIVO ORIGINAL '!$D$173</f>
        <v>Implementar un modelo de planeación y gestión que articule la adopción de políticas, afiance la actuación administrativa,  facilite el cumplimiento de las metas institucionales y la prestación de servicios a la comunidad.</v>
      </c>
      <c r="I136" s="257" t="s">
        <v>801</v>
      </c>
      <c r="J136" s="265" t="str">
        <f>+'PLAN INDICATIVO ORIGINAL '!$D$174</f>
        <v>GESTIÓN MISIONAL Y DE GOBIERNO</v>
      </c>
      <c r="K136" s="265" t="s">
        <v>767</v>
      </c>
      <c r="L136" s="142" t="s">
        <v>429</v>
      </c>
      <c r="M136" s="266" t="str">
        <f>+'PLAN INDICATIVO ORIGINAL '!$E$174</f>
        <v>Porcentaje de cumplimiento del Plan de Direccionamiento Estratégico</v>
      </c>
      <c r="N136" s="267">
        <f>VLOOKUP(L136,'PLAN INDICATIVO ORIGINAL '!$C$13:$M$343,6,0)</f>
        <v>0.92</v>
      </c>
      <c r="O136" s="267">
        <f>VLOOKUP(L136,'PLAN INDICATIVO ORIGINAL '!$C$13:$M$343,7,0)</f>
        <v>0.95</v>
      </c>
      <c r="P136" s="267">
        <f>VLOOKUP(L136,'PLAN INDICATIVO ORIGINAL '!$C$13:$M$343,8,0)</f>
        <v>0.98</v>
      </c>
      <c r="Q136" s="267">
        <f>VLOOKUP(L136,'PLAN INDICATIVO ORIGINAL '!$C$13:$M$343,9,0)</f>
        <v>1</v>
      </c>
      <c r="R136" s="267">
        <f>VLOOKUP(L136,'PLAN INDICATIVO ORIGINAL '!$C$13:$M$343,10,0)</f>
        <v>1</v>
      </c>
      <c r="S136" s="267" t="str">
        <f>VLOOKUP(L136,'PLAN INDICATIVO ORIGINAL '!$C$13:$M$343,11,0)</f>
        <v>Porcentaje</v>
      </c>
      <c r="T136" s="259" t="e">
        <f>VLOOKUP(L136,'PLAN INDICATIVO ORIGINAL '!$C$13:$M$343,12,0)</f>
        <v>#REF!</v>
      </c>
      <c r="U136" s="259">
        <f t="shared" ref="U136:Z136" si="248">+N136*100</f>
        <v>92</v>
      </c>
      <c r="V136" s="259">
        <f t="shared" si="248"/>
        <v>95</v>
      </c>
      <c r="W136" s="259">
        <f t="shared" si="248"/>
        <v>98</v>
      </c>
      <c r="X136" s="259">
        <f t="shared" si="248"/>
        <v>100</v>
      </c>
      <c r="Y136" s="259">
        <f t="shared" si="248"/>
        <v>100</v>
      </c>
      <c r="Z136" s="259" t="e">
        <f t="shared" si="248"/>
        <v>#VALUE!</v>
      </c>
      <c r="AA136" s="254" t="str">
        <f>+'PLAN INDICATIVO ORIGINAL '!C184</f>
        <v>P156</v>
      </c>
      <c r="AB136" s="254" t="str">
        <f>+'PLAN INDICATIVO ORIGINAL '!D184</f>
        <v>Plan Anticorrupción y de Atención al Ciudadano Institucional elaborado y publicado en la WEB</v>
      </c>
      <c r="AC136" s="59" t="str">
        <f>VLOOKUP(AB136,'PLAN INDICATIVO ORIGINAL '!$D$12:$F$313,3,0)</f>
        <v>OFICINA ASESORA DE PLANEACIÓN</v>
      </c>
      <c r="AD136" s="59" t="str">
        <f>VLOOKUP(AB136,'PLAN INDICATIVO ORIGINAL '!$D$12:$F$313,3,0)</f>
        <v>OFICINA ASESORA DE PLANEACIÓN</v>
      </c>
      <c r="AE136" s="59" t="s">
        <v>802</v>
      </c>
      <c r="AF136" s="260">
        <f>VLOOKUP(AA136,'PLAN INDICATIVO ORIGINAL '!$C$13:$M$343,6,0)</f>
        <v>1</v>
      </c>
      <c r="AG136" s="261">
        <f>VLOOKUP(AA136,'PLAN INDICATIVO ORIGINAL '!$C$13:$M$343,7,0)</f>
        <v>1</v>
      </c>
      <c r="AH136" s="261">
        <f>VLOOKUP(AA136,'PLAN INDICATIVO ORIGINAL '!$C$13:$M$343,8,0)</f>
        <v>1</v>
      </c>
      <c r="AI136" s="261">
        <f>VLOOKUP(AA136,'PLAN INDICATIVO ORIGINAL '!$C$13:$M$343,9,0)</f>
        <v>1</v>
      </c>
      <c r="AJ136" s="261">
        <f>VLOOKUP(AA136,'PLAN INDICATIVO ORIGINAL '!$C$13:$M$343,10,0)</f>
        <v>1</v>
      </c>
      <c r="AK136" s="261" t="str">
        <f>VLOOKUP(AA136,'PLAN INDICATIVO ORIGINAL '!$C$13:$M$343,11,0)</f>
        <v>Número</v>
      </c>
      <c r="AL136" s="262" t="e">
        <f>VLOOKUP(AA136,'PLAN INDICATIVO ORIGINAL '!$C$13:$M$343,12,0)</f>
        <v>#REF!</v>
      </c>
      <c r="AM136" s="263">
        <f t="shared" ref="AM136:AR136" si="249">+AF136</f>
        <v>1</v>
      </c>
      <c r="AN136" s="263">
        <f t="shared" si="249"/>
        <v>1</v>
      </c>
      <c r="AO136" s="263">
        <f t="shared" si="249"/>
        <v>1</v>
      </c>
      <c r="AP136" s="263">
        <f t="shared" si="249"/>
        <v>1</v>
      </c>
      <c r="AQ136" s="263">
        <f t="shared" si="249"/>
        <v>1</v>
      </c>
      <c r="AR136" s="263" t="str">
        <f t="shared" si="249"/>
        <v>Número</v>
      </c>
      <c r="AS136" s="264"/>
      <c r="AV136" s="214" t="s">
        <v>450</v>
      </c>
      <c r="AW136" s="214" t="s">
        <v>427</v>
      </c>
      <c r="AX136" s="214" t="s">
        <v>802</v>
      </c>
      <c r="BI136" s="254">
        <v>251</v>
      </c>
      <c r="BJ136" s="59" t="s">
        <v>427</v>
      </c>
    </row>
    <row r="137" spans="1:62" ht="48" customHeight="1" x14ac:dyDescent="0.25">
      <c r="A137" s="254">
        <v>251</v>
      </c>
      <c r="B137" s="254" t="str">
        <f t="shared" si="149"/>
        <v>P251</v>
      </c>
      <c r="C137" s="127" t="s">
        <v>65</v>
      </c>
      <c r="D137" s="288" t="s">
        <v>417</v>
      </c>
      <c r="E137" s="284" t="str">
        <f>+'PLAN INDICATIVO ORIGINAL '!$D$171</f>
        <v>GESTIÓN INSTITUCIONAL, JURIDICA Y DEFENSA</v>
      </c>
      <c r="F137" s="256" t="str">
        <f>+'PLAN INDICATIVO ORIGINAL '!$D$172</f>
        <v>PLANEACIÓN Y GESTIÓN</v>
      </c>
      <c r="G137" s="256" t="s">
        <v>425</v>
      </c>
      <c r="H137" s="257" t="str">
        <f>+'PLAN INDICATIVO ORIGINAL '!$D$173</f>
        <v>Implementar un modelo de planeación y gestión que articule la adopción de políticas, afiance la actuación administrativa,  facilite el cumplimiento de las metas institucionales y la prestación de servicios a la comunidad.</v>
      </c>
      <c r="I137" s="257" t="s">
        <v>801</v>
      </c>
      <c r="J137" s="265" t="str">
        <f>+'PLAN INDICATIVO ORIGINAL '!$D$174</f>
        <v>GESTIÓN MISIONAL Y DE GOBIERNO</v>
      </c>
      <c r="K137" s="265" t="s">
        <v>767</v>
      </c>
      <c r="L137" s="142" t="s">
        <v>429</v>
      </c>
      <c r="M137" s="266" t="str">
        <f>+'PLAN INDICATIVO ORIGINAL '!$E$174</f>
        <v>Porcentaje de cumplimiento del Plan de Direccionamiento Estratégico</v>
      </c>
      <c r="N137" s="267">
        <f>VLOOKUP(L137,'PLAN INDICATIVO ORIGINAL '!$C$13:$M$343,6,0)</f>
        <v>0.92</v>
      </c>
      <c r="O137" s="267">
        <f>VLOOKUP(L137,'PLAN INDICATIVO ORIGINAL '!$C$13:$M$343,7,0)</f>
        <v>0.95</v>
      </c>
      <c r="P137" s="267">
        <f>VLOOKUP(L137,'PLAN INDICATIVO ORIGINAL '!$C$13:$M$343,8,0)</f>
        <v>0.98</v>
      </c>
      <c r="Q137" s="267">
        <f>VLOOKUP(L137,'PLAN INDICATIVO ORIGINAL '!$C$13:$M$343,9,0)</f>
        <v>1</v>
      </c>
      <c r="R137" s="267">
        <f>VLOOKUP(L137,'PLAN INDICATIVO ORIGINAL '!$C$13:$M$343,10,0)</f>
        <v>1</v>
      </c>
      <c r="S137" s="267" t="str">
        <f>VLOOKUP(L137,'PLAN INDICATIVO ORIGINAL '!$C$13:$M$343,11,0)</f>
        <v>Porcentaje</v>
      </c>
      <c r="T137" s="259" t="e">
        <f>VLOOKUP(L137,'PLAN INDICATIVO ORIGINAL '!$C$13:$M$343,12,0)</f>
        <v>#REF!</v>
      </c>
      <c r="U137" s="259">
        <f t="shared" ref="U137:Z137" si="250">+N137*100</f>
        <v>92</v>
      </c>
      <c r="V137" s="259">
        <f t="shared" si="250"/>
        <v>95</v>
      </c>
      <c r="W137" s="259">
        <f t="shared" si="250"/>
        <v>98</v>
      </c>
      <c r="X137" s="259">
        <f t="shared" si="250"/>
        <v>100</v>
      </c>
      <c r="Y137" s="259">
        <f t="shared" si="250"/>
        <v>100</v>
      </c>
      <c r="Z137" s="259" t="e">
        <f t="shared" si="250"/>
        <v>#VALUE!</v>
      </c>
      <c r="AA137" s="254" t="str">
        <f>+'PLAN INDICATIVO ORIGINAL '!C185</f>
        <v>P251</v>
      </c>
      <c r="AB137" s="254" t="str">
        <f>+'PLAN INDICATIVO ORIGINAL '!D185</f>
        <v>Mapa de riesgo de corrupción estructurado, divulgado, monitoreado y revisado</v>
      </c>
      <c r="AC137" s="59" t="str">
        <f>VLOOKUP(AB137,'PLAN INDICATIVO ORIGINAL '!$D$12:$F$313,3,0)</f>
        <v>OFICINA ASESORA DE PLANEACIÓN</v>
      </c>
      <c r="AD137" s="59" t="str">
        <f>VLOOKUP(AB137,'PLAN INDICATIVO ORIGINAL '!$D$12:$F$313,3,0)</f>
        <v>OFICINA ASESORA DE PLANEACIÓN</v>
      </c>
      <c r="AE137" s="59" t="s">
        <v>802</v>
      </c>
      <c r="AF137" s="268">
        <f>VLOOKUP(AA137,'PLAN INDICATIVO ORIGINAL '!$C$13:$M$343,6,0)</f>
        <v>0</v>
      </c>
      <c r="AG137" s="269">
        <f>VLOOKUP(AA137,'PLAN INDICATIVO ORIGINAL '!$C$13:$M$343,7,0)</f>
        <v>1</v>
      </c>
      <c r="AH137" s="269">
        <f>VLOOKUP(AA137,'PLAN INDICATIVO ORIGINAL '!$C$13:$M$343,8,0)</f>
        <v>1</v>
      </c>
      <c r="AI137" s="269">
        <f>VLOOKUP(AA137,'PLAN INDICATIVO ORIGINAL '!$C$13:$M$343,9,0)</f>
        <v>1</v>
      </c>
      <c r="AJ137" s="269">
        <f>VLOOKUP(AA137,'PLAN INDICATIVO ORIGINAL '!$C$13:$M$343,10,0)</f>
        <v>1</v>
      </c>
      <c r="AK137" s="269" t="str">
        <f>VLOOKUP(AA137,'PLAN INDICATIVO ORIGINAL '!$C$13:$M$343,11,0)</f>
        <v>Porcentaje</v>
      </c>
      <c r="AL137" s="262" t="e">
        <f>VLOOKUP(AA137,'PLAN INDICATIVO ORIGINAL '!$C$13:$M$343,12,0)</f>
        <v>#REF!</v>
      </c>
      <c r="AM137" s="263">
        <f t="shared" ref="AM137:AR137" si="251">+AF137</f>
        <v>0</v>
      </c>
      <c r="AN137" s="263">
        <f t="shared" si="251"/>
        <v>1</v>
      </c>
      <c r="AO137" s="263">
        <f t="shared" si="251"/>
        <v>1</v>
      </c>
      <c r="AP137" s="263">
        <f t="shared" si="251"/>
        <v>1</v>
      </c>
      <c r="AQ137" s="263">
        <f t="shared" si="251"/>
        <v>1</v>
      </c>
      <c r="AR137" s="263" t="str">
        <f t="shared" si="251"/>
        <v>Porcentaje</v>
      </c>
      <c r="AS137" s="264"/>
      <c r="AV137" s="214" t="s">
        <v>452</v>
      </c>
      <c r="AW137" s="214" t="s">
        <v>427</v>
      </c>
      <c r="AX137" s="214" t="s">
        <v>802</v>
      </c>
      <c r="BI137" s="254">
        <v>37</v>
      </c>
      <c r="BJ137" s="59" t="s">
        <v>427</v>
      </c>
    </row>
    <row r="138" spans="1:62" ht="48" customHeight="1" x14ac:dyDescent="0.25">
      <c r="A138" s="254">
        <v>37</v>
      </c>
      <c r="B138" s="254" t="str">
        <f t="shared" si="149"/>
        <v>P37</v>
      </c>
      <c r="C138" s="127" t="s">
        <v>33</v>
      </c>
      <c r="D138" s="288" t="s">
        <v>417</v>
      </c>
      <c r="E138" s="284" t="str">
        <f>+'PLAN INDICATIVO ORIGINAL '!$D$171</f>
        <v>GESTIÓN INSTITUCIONAL, JURIDICA Y DEFENSA</v>
      </c>
      <c r="F138" s="256" t="str">
        <f>+'PLAN INDICATIVO ORIGINAL '!$D$172</f>
        <v>PLANEACIÓN Y GESTIÓN</v>
      </c>
      <c r="G138" s="256" t="s">
        <v>425</v>
      </c>
      <c r="H138" s="257" t="str">
        <f>+'PLAN INDICATIVO ORIGINAL '!$D$173</f>
        <v>Implementar un modelo de planeación y gestión que articule la adopción de políticas, afiance la actuación administrativa,  facilite el cumplimiento de las metas institucionales y la prestación de servicios a la comunidad.</v>
      </c>
      <c r="I138" s="257" t="s">
        <v>803</v>
      </c>
      <c r="J138" s="179" t="s">
        <v>448</v>
      </c>
      <c r="K138" s="142" t="s">
        <v>763</v>
      </c>
      <c r="L138" s="142" t="str">
        <f>+'PLAN INDICATIVO ORIGINAL '!$C$183</f>
        <v>I25</v>
      </c>
      <c r="M138" s="266" t="str">
        <f>+'PLAN INDICATIVO ORIGINAL '!$E$183</f>
        <v>Porcentaje del Índice de Transparencia Nacional</v>
      </c>
      <c r="N138" s="267">
        <f>VLOOKUP(L138,'PLAN INDICATIVO ORIGINAL '!$C$13:$M$343,6,0)</f>
        <v>0.6</v>
      </c>
      <c r="O138" s="267">
        <f>VLOOKUP(L138,'PLAN INDICATIVO ORIGINAL '!$C$13:$M$343,7,0)</f>
        <v>0.65</v>
      </c>
      <c r="P138" s="267">
        <f>VLOOKUP(L138,'PLAN INDICATIVO ORIGINAL '!$C$13:$M$343,8,0)</f>
        <v>0.7</v>
      </c>
      <c r="Q138" s="267">
        <f>VLOOKUP(L138,'PLAN INDICATIVO ORIGINAL '!$C$13:$M$343,9,0)</f>
        <v>0.74</v>
      </c>
      <c r="R138" s="267">
        <f>VLOOKUP(L138,'PLAN INDICATIVO ORIGINAL '!$C$13:$M$343,10,0)</f>
        <v>0.74</v>
      </c>
      <c r="S138" s="267" t="str">
        <f>VLOOKUP(L138,'PLAN INDICATIVO ORIGINAL '!$C$13:$M$343,11,0)</f>
        <v>Porcentaje</v>
      </c>
      <c r="T138" s="259" t="e">
        <f>VLOOKUP(L138,'PLAN INDICATIVO ORIGINAL '!$C$13:$M$343,12,0)</f>
        <v>#REF!</v>
      </c>
      <c r="U138" s="259">
        <f t="shared" ref="U138:Z138" si="252">+N138*100</f>
        <v>60</v>
      </c>
      <c r="V138" s="259">
        <f t="shared" si="252"/>
        <v>65</v>
      </c>
      <c r="W138" s="259">
        <f t="shared" si="252"/>
        <v>70</v>
      </c>
      <c r="X138" s="259">
        <f t="shared" si="252"/>
        <v>74</v>
      </c>
      <c r="Y138" s="259">
        <f t="shared" si="252"/>
        <v>74</v>
      </c>
      <c r="Z138" s="259" t="e">
        <f t="shared" si="252"/>
        <v>#VALUE!</v>
      </c>
      <c r="AA138" s="254" t="str">
        <f>+'PLAN INDICATIVO ORIGINAL '!C186</f>
        <v>P37</v>
      </c>
      <c r="AB138" s="254" t="str">
        <f>+'PLAN INDICATIVO ORIGINAL '!D186</f>
        <v xml:space="preserve">Estrategias para soportar la Transparencia, participación y servicio al Ciudadano presentadas </v>
      </c>
      <c r="AC138" s="59" t="str">
        <f>VLOOKUP(AB138,'PLAN INDICATIVO ORIGINAL '!$D$12:$F$313,3,0)</f>
        <v>OFICINA ASESORA DE PLANEACIÓN</v>
      </c>
      <c r="AD138" s="59" t="str">
        <f>VLOOKUP(AB138,'PLAN INDICATIVO ORIGINAL '!$D$12:$F$313,3,0)</f>
        <v>OFICINA ASESORA DE PLANEACIÓN</v>
      </c>
      <c r="AE138" s="59" t="s">
        <v>802</v>
      </c>
      <c r="AF138" s="260">
        <f>VLOOKUP(AA138,'PLAN INDICATIVO ORIGINAL '!$C$13:$M$343,6,0)</f>
        <v>4</v>
      </c>
      <c r="AG138" s="261">
        <f>VLOOKUP(AA138,'PLAN INDICATIVO ORIGINAL '!$C$13:$M$343,7,0)</f>
        <v>3</v>
      </c>
      <c r="AH138" s="261">
        <f>VLOOKUP(AA138,'PLAN INDICATIVO ORIGINAL '!$C$13:$M$343,8,0)</f>
        <v>3</v>
      </c>
      <c r="AI138" s="261">
        <f>VLOOKUP(AA138,'PLAN INDICATIVO ORIGINAL '!$C$13:$M$343,9,0)</f>
        <v>3</v>
      </c>
      <c r="AJ138" s="261">
        <f>VLOOKUP(AA138,'PLAN INDICATIVO ORIGINAL '!$C$13:$M$343,10,0)</f>
        <v>4</v>
      </c>
      <c r="AK138" s="261" t="str">
        <f>VLOOKUP(AA138,'PLAN INDICATIVO ORIGINAL '!$C$13:$M$343,11,0)</f>
        <v>Número</v>
      </c>
      <c r="AL138" s="262" t="e">
        <f>VLOOKUP(AA138,'PLAN INDICATIVO ORIGINAL '!$C$13:$M$343,12,0)</f>
        <v>#REF!</v>
      </c>
      <c r="AM138" s="263">
        <f t="shared" ref="AM138:AR138" si="253">+AF138</f>
        <v>4</v>
      </c>
      <c r="AN138" s="263">
        <f t="shared" si="253"/>
        <v>3</v>
      </c>
      <c r="AO138" s="263">
        <f t="shared" si="253"/>
        <v>3</v>
      </c>
      <c r="AP138" s="263">
        <f t="shared" si="253"/>
        <v>3</v>
      </c>
      <c r="AQ138" s="263">
        <f t="shared" si="253"/>
        <v>4</v>
      </c>
      <c r="AR138" s="263" t="str">
        <f t="shared" si="253"/>
        <v>Número</v>
      </c>
      <c r="AS138" s="264" t="s">
        <v>765</v>
      </c>
      <c r="AV138" s="214" t="s">
        <v>454</v>
      </c>
      <c r="AW138" s="214" t="s">
        <v>427</v>
      </c>
      <c r="AX138" s="214" t="s">
        <v>802</v>
      </c>
      <c r="BI138" s="254">
        <v>157</v>
      </c>
      <c r="BJ138" s="59" t="s">
        <v>427</v>
      </c>
    </row>
    <row r="139" spans="1:62" ht="48" customHeight="1" x14ac:dyDescent="0.25">
      <c r="A139" s="254">
        <v>157</v>
      </c>
      <c r="B139" s="254" t="str">
        <f t="shared" si="149"/>
        <v>P157</v>
      </c>
      <c r="C139" s="127" t="s">
        <v>36</v>
      </c>
      <c r="D139" s="288" t="s">
        <v>417</v>
      </c>
      <c r="E139" s="284" t="str">
        <f>+'PLAN INDICATIVO ORIGINAL '!$D$171</f>
        <v>GESTIÓN INSTITUCIONAL, JURIDICA Y DEFENSA</v>
      </c>
      <c r="F139" s="256" t="str">
        <f>+'PLAN INDICATIVO ORIGINAL '!$D$172</f>
        <v>PLANEACIÓN Y GESTIÓN</v>
      </c>
      <c r="G139" s="256" t="s">
        <v>425</v>
      </c>
      <c r="H139" s="257" t="str">
        <f>+'PLAN INDICATIVO ORIGINAL '!$D$173</f>
        <v>Implementar un modelo de planeación y gestión que articule la adopción de políticas, afiance la actuación administrativa,  facilite el cumplimiento de las metas institucionales y la prestación de servicios a la comunidad.</v>
      </c>
      <c r="I139" s="257" t="s">
        <v>803</v>
      </c>
      <c r="J139" s="179" t="s">
        <v>448</v>
      </c>
      <c r="K139" s="142" t="s">
        <v>763</v>
      </c>
      <c r="L139" s="142" t="str">
        <f>+'PLAN INDICATIVO ORIGINAL '!$C$183</f>
        <v>I25</v>
      </c>
      <c r="M139" s="266" t="str">
        <f>+'PLAN INDICATIVO ORIGINAL '!$E$183</f>
        <v>Porcentaje del Índice de Transparencia Nacional</v>
      </c>
      <c r="N139" s="267">
        <f>VLOOKUP(L139,'PLAN INDICATIVO ORIGINAL '!$C$13:$M$343,6,0)</f>
        <v>0.6</v>
      </c>
      <c r="O139" s="267">
        <f>VLOOKUP(L139,'PLAN INDICATIVO ORIGINAL '!$C$13:$M$343,7,0)</f>
        <v>0.65</v>
      </c>
      <c r="P139" s="267">
        <f>VLOOKUP(L139,'PLAN INDICATIVO ORIGINAL '!$C$13:$M$343,8,0)</f>
        <v>0.7</v>
      </c>
      <c r="Q139" s="267">
        <f>VLOOKUP(L139,'PLAN INDICATIVO ORIGINAL '!$C$13:$M$343,9,0)</f>
        <v>0.74</v>
      </c>
      <c r="R139" s="267">
        <f>VLOOKUP(L139,'PLAN INDICATIVO ORIGINAL '!$C$13:$M$343,10,0)</f>
        <v>0.74</v>
      </c>
      <c r="S139" s="267" t="str">
        <f>VLOOKUP(L139,'PLAN INDICATIVO ORIGINAL '!$C$13:$M$343,11,0)</f>
        <v>Porcentaje</v>
      </c>
      <c r="T139" s="259" t="e">
        <f>VLOOKUP(L139,'PLAN INDICATIVO ORIGINAL '!$C$13:$M$343,12,0)</f>
        <v>#REF!</v>
      </c>
      <c r="U139" s="259">
        <f t="shared" ref="U139:Z139" si="254">+N139*100</f>
        <v>60</v>
      </c>
      <c r="V139" s="259">
        <f t="shared" si="254"/>
        <v>65</v>
      </c>
      <c r="W139" s="259">
        <f t="shared" si="254"/>
        <v>70</v>
      </c>
      <c r="X139" s="259">
        <f t="shared" si="254"/>
        <v>74</v>
      </c>
      <c r="Y139" s="259">
        <f t="shared" si="254"/>
        <v>74</v>
      </c>
      <c r="Z139" s="259" t="e">
        <f t="shared" si="254"/>
        <v>#VALUE!</v>
      </c>
      <c r="AA139" s="115" t="str">
        <f>+'PLAN INDICATIVO ORIGINAL '!C187</f>
        <v>P157</v>
      </c>
      <c r="AB139" s="254" t="str">
        <f>+'PLAN INDICATIVO ORIGINAL '!D187</f>
        <v>Estrategia Gobierno en Línea implementada</v>
      </c>
      <c r="AC139" s="59" t="str">
        <f>VLOOKUP(AB139,'PLAN INDICATIVO ORIGINAL '!$D$12:$F$313,3,0)</f>
        <v>OFICINA ASESORA DE PLANEACIÓN</v>
      </c>
      <c r="AD139" s="59" t="str">
        <f>VLOOKUP(AB139,'PLAN INDICATIVO ORIGINAL '!$D$12:$F$313,3,0)</f>
        <v>OFICINA ASESORA DE PLANEACIÓN</v>
      </c>
      <c r="AE139" s="59" t="s">
        <v>802</v>
      </c>
      <c r="AF139" s="268">
        <f>VLOOKUP(AA139,'PLAN INDICATIVO ORIGINAL '!$C$13:$M$343,6,0)</f>
        <v>0.52</v>
      </c>
      <c r="AG139" s="269">
        <f>VLOOKUP(AA139,'PLAN INDICATIVO ORIGINAL '!$C$13:$M$343,7,0)</f>
        <v>0.53</v>
      </c>
      <c r="AH139" s="269">
        <f>VLOOKUP(AA139,'PLAN INDICATIVO ORIGINAL '!$C$13:$M$343,8,0)</f>
        <v>0.54</v>
      </c>
      <c r="AI139" s="269">
        <f>VLOOKUP(AA139,'PLAN INDICATIVO ORIGINAL '!$C$13:$M$343,9,0)</f>
        <v>0.55000000000000004</v>
      </c>
      <c r="AJ139" s="269">
        <f>VLOOKUP(AA139,'PLAN INDICATIVO ORIGINAL '!$C$13:$M$343,10,0)</f>
        <v>0.55000000000000004</v>
      </c>
      <c r="AK139" s="269" t="str">
        <f>VLOOKUP(AA139,'PLAN INDICATIVO ORIGINAL '!$C$13:$M$343,11,0)</f>
        <v>Porcentaje</v>
      </c>
      <c r="AL139" s="262" t="e">
        <f>VLOOKUP(AA139,'PLAN INDICATIVO ORIGINAL '!$C$13:$M$343,12,0)</f>
        <v>#REF!</v>
      </c>
      <c r="AM139" s="270">
        <f t="shared" ref="AM139:AR139" si="255">+AF139*100</f>
        <v>52</v>
      </c>
      <c r="AN139" s="270">
        <f t="shared" si="255"/>
        <v>53</v>
      </c>
      <c r="AO139" s="270">
        <f t="shared" si="255"/>
        <v>54</v>
      </c>
      <c r="AP139" s="270">
        <f t="shared" si="255"/>
        <v>55.000000000000007</v>
      </c>
      <c r="AQ139" s="270">
        <f t="shared" si="255"/>
        <v>55.000000000000007</v>
      </c>
      <c r="AR139" s="270" t="e">
        <f t="shared" si="255"/>
        <v>#VALUE!</v>
      </c>
      <c r="AS139" s="264" t="s">
        <v>765</v>
      </c>
      <c r="AV139" s="214" t="s">
        <v>456</v>
      </c>
      <c r="AW139" s="214" t="s">
        <v>427</v>
      </c>
      <c r="AX139" s="214" t="s">
        <v>802</v>
      </c>
      <c r="BI139" s="254">
        <v>158</v>
      </c>
      <c r="BJ139" s="59" t="s">
        <v>460</v>
      </c>
    </row>
    <row r="140" spans="1:62" ht="48" customHeight="1" x14ac:dyDescent="0.25">
      <c r="A140" s="254">
        <v>158</v>
      </c>
      <c r="B140" s="254" t="str">
        <f t="shared" si="149"/>
        <v>P158</v>
      </c>
      <c r="C140" s="127" t="s">
        <v>36</v>
      </c>
      <c r="D140" s="288" t="s">
        <v>417</v>
      </c>
      <c r="E140" s="284" t="str">
        <f>+'PLAN INDICATIVO ORIGINAL '!$D$171</f>
        <v>GESTIÓN INSTITUCIONAL, JURIDICA Y DEFENSA</v>
      </c>
      <c r="F140" s="256" t="str">
        <f>+'PLAN INDICATIVO ORIGINAL '!$D$172</f>
        <v>PLANEACIÓN Y GESTIÓN</v>
      </c>
      <c r="G140" s="256" t="s">
        <v>425</v>
      </c>
      <c r="H140" s="257" t="str">
        <f>+'PLAN INDICATIVO ORIGINAL '!$D$173</f>
        <v>Implementar un modelo de planeación y gestión que articule la adopción de políticas, afiance la actuación administrativa,  facilite el cumplimiento de las metas institucionales y la prestación de servicios a la comunidad.</v>
      </c>
      <c r="I140" s="257" t="s">
        <v>803</v>
      </c>
      <c r="J140" s="179" t="s">
        <v>448</v>
      </c>
      <c r="K140" s="142" t="s">
        <v>763</v>
      </c>
      <c r="L140" s="142" t="str">
        <f>+'PLAN INDICATIVO ORIGINAL '!$C$183</f>
        <v>I25</v>
      </c>
      <c r="M140" s="266" t="str">
        <f>+'PLAN INDICATIVO ORIGINAL '!$E$183</f>
        <v>Porcentaje del Índice de Transparencia Nacional</v>
      </c>
      <c r="N140" s="267">
        <f>VLOOKUP(L140,'PLAN INDICATIVO ORIGINAL '!$C$13:$M$343,6,0)</f>
        <v>0.6</v>
      </c>
      <c r="O140" s="267">
        <f>VLOOKUP(L140,'PLAN INDICATIVO ORIGINAL '!$C$13:$M$343,7,0)</f>
        <v>0.65</v>
      </c>
      <c r="P140" s="267">
        <f>VLOOKUP(L140,'PLAN INDICATIVO ORIGINAL '!$C$13:$M$343,8,0)</f>
        <v>0.7</v>
      </c>
      <c r="Q140" s="267">
        <f>VLOOKUP(L140,'PLAN INDICATIVO ORIGINAL '!$C$13:$M$343,9,0)</f>
        <v>0.74</v>
      </c>
      <c r="R140" s="267">
        <f>VLOOKUP(L140,'PLAN INDICATIVO ORIGINAL '!$C$13:$M$343,10,0)</f>
        <v>0.74</v>
      </c>
      <c r="S140" s="267" t="str">
        <f>VLOOKUP(L140,'PLAN INDICATIVO ORIGINAL '!$C$13:$M$343,11,0)</f>
        <v>Porcentaje</v>
      </c>
      <c r="T140" s="259" t="e">
        <f>VLOOKUP(L140,'PLAN INDICATIVO ORIGINAL '!$C$13:$M$343,12,0)</f>
        <v>#REF!</v>
      </c>
      <c r="U140" s="259">
        <f t="shared" ref="U140:Z140" si="256">+N140*100</f>
        <v>60</v>
      </c>
      <c r="V140" s="259">
        <f t="shared" si="256"/>
        <v>65</v>
      </c>
      <c r="W140" s="259">
        <f t="shared" si="256"/>
        <v>70</v>
      </c>
      <c r="X140" s="259">
        <f t="shared" si="256"/>
        <v>74</v>
      </c>
      <c r="Y140" s="259">
        <f t="shared" si="256"/>
        <v>74</v>
      </c>
      <c r="Z140" s="259" t="e">
        <f t="shared" si="256"/>
        <v>#VALUE!</v>
      </c>
      <c r="AA140" s="115" t="str">
        <f>+'PLAN INDICATIVO ORIGINAL '!C188</f>
        <v>P158</v>
      </c>
      <c r="AB140" s="254" t="str">
        <f>+'PLAN INDICATIVO ORIGINAL '!D188</f>
        <v>Celebración Día de la Transparencia.</v>
      </c>
      <c r="AC140" s="59" t="str">
        <f>VLOOKUP(AB140,'PLAN INDICATIVO ORIGINAL '!$D$12:$F$313,3,0)</f>
        <v>DIRECCIÓN DE GESTIÓN CORPORATIVA</v>
      </c>
      <c r="AD140" s="59" t="str">
        <f>VLOOKUP(AB140,'PLAN INDICATIVO ORIGINAL '!$D$12:$F$313,3,0)</f>
        <v>DIRECCIÓN DE GESTIÓN CORPORATIVA</v>
      </c>
      <c r="AE140" s="59" t="s">
        <v>804</v>
      </c>
      <c r="AF140" s="260">
        <f>VLOOKUP(AA140,'PLAN INDICATIVO ORIGINAL '!$C$13:$M$343,6,0)</f>
        <v>1</v>
      </c>
      <c r="AG140" s="261">
        <f>VLOOKUP(AA140,'PLAN INDICATIVO ORIGINAL '!$C$13:$M$343,7,0)</f>
        <v>1</v>
      </c>
      <c r="AH140" s="261">
        <f>VLOOKUP(AA140,'PLAN INDICATIVO ORIGINAL '!$C$13:$M$343,8,0)</f>
        <v>1</v>
      </c>
      <c r="AI140" s="261">
        <f>VLOOKUP(AA140,'PLAN INDICATIVO ORIGINAL '!$C$13:$M$343,9,0)</f>
        <v>1</v>
      </c>
      <c r="AJ140" s="261">
        <f>VLOOKUP(AA140,'PLAN INDICATIVO ORIGINAL '!$C$13:$M$343,10,0)</f>
        <v>1</v>
      </c>
      <c r="AK140" s="261" t="str">
        <f>VLOOKUP(AA140,'PLAN INDICATIVO ORIGINAL '!$C$13:$M$343,11,0)</f>
        <v>Número</v>
      </c>
      <c r="AL140" s="262" t="e">
        <f>VLOOKUP(AA140,'PLAN INDICATIVO ORIGINAL '!$C$13:$M$343,12,0)</f>
        <v>#REF!</v>
      </c>
      <c r="AM140" s="263">
        <f t="shared" ref="AM140:AR140" si="257">+AF140</f>
        <v>1</v>
      </c>
      <c r="AN140" s="263">
        <f t="shared" si="257"/>
        <v>1</v>
      </c>
      <c r="AO140" s="263">
        <f t="shared" si="257"/>
        <v>1</v>
      </c>
      <c r="AP140" s="263">
        <f t="shared" si="257"/>
        <v>1</v>
      </c>
      <c r="AQ140" s="263">
        <f t="shared" si="257"/>
        <v>1</v>
      </c>
      <c r="AR140" s="263" t="str">
        <f t="shared" si="257"/>
        <v>Número</v>
      </c>
      <c r="AS140" s="264" t="s">
        <v>765</v>
      </c>
      <c r="AV140" s="214" t="s">
        <v>458</v>
      </c>
      <c r="AW140" s="214" t="s">
        <v>460</v>
      </c>
      <c r="AX140" s="214" t="s">
        <v>804</v>
      </c>
      <c r="BI140" s="254">
        <v>159</v>
      </c>
      <c r="BJ140" s="59" t="s">
        <v>427</v>
      </c>
    </row>
    <row r="141" spans="1:62" ht="48" customHeight="1" x14ac:dyDescent="0.25">
      <c r="A141" s="254">
        <v>159</v>
      </c>
      <c r="B141" s="254" t="str">
        <f t="shared" si="149"/>
        <v>P159</v>
      </c>
      <c r="C141" s="121" t="s">
        <v>50</v>
      </c>
      <c r="D141" s="288" t="s">
        <v>417</v>
      </c>
      <c r="E141" s="284" t="str">
        <f>+'PLAN INDICATIVO ORIGINAL '!$D$171</f>
        <v>GESTIÓN INSTITUCIONAL, JURIDICA Y DEFENSA</v>
      </c>
      <c r="F141" s="256" t="str">
        <f>+'PLAN INDICATIVO ORIGINAL '!$D$172</f>
        <v>PLANEACIÓN Y GESTIÓN</v>
      </c>
      <c r="G141" s="256" t="s">
        <v>425</v>
      </c>
      <c r="H141" s="257" t="str">
        <f>+'PLAN INDICATIVO ORIGINAL '!$D$173</f>
        <v>Implementar un modelo de planeación y gestión que articule la adopción de políticas, afiance la actuación administrativa,  facilite el cumplimiento de las metas institucionales y la prestación de servicios a la comunidad.</v>
      </c>
      <c r="I141" s="257" t="s">
        <v>803</v>
      </c>
      <c r="J141" s="179" t="s">
        <v>448</v>
      </c>
      <c r="K141" s="142" t="s">
        <v>763</v>
      </c>
      <c r="L141" s="142" t="str">
        <f>+'PLAN INDICATIVO ORIGINAL '!$C$183</f>
        <v>I25</v>
      </c>
      <c r="M141" s="266" t="str">
        <f>+'PLAN INDICATIVO ORIGINAL '!$E$183</f>
        <v>Porcentaje del Índice de Transparencia Nacional</v>
      </c>
      <c r="N141" s="267">
        <f>VLOOKUP(L141,'PLAN INDICATIVO ORIGINAL '!$C$13:$M$343,6,0)</f>
        <v>0.6</v>
      </c>
      <c r="O141" s="267">
        <f>VLOOKUP(L141,'PLAN INDICATIVO ORIGINAL '!$C$13:$M$343,7,0)</f>
        <v>0.65</v>
      </c>
      <c r="P141" s="267">
        <f>VLOOKUP(L141,'PLAN INDICATIVO ORIGINAL '!$C$13:$M$343,8,0)</f>
        <v>0.7</v>
      </c>
      <c r="Q141" s="267">
        <f>VLOOKUP(L141,'PLAN INDICATIVO ORIGINAL '!$C$13:$M$343,9,0)</f>
        <v>0.74</v>
      </c>
      <c r="R141" s="267">
        <f>VLOOKUP(L141,'PLAN INDICATIVO ORIGINAL '!$C$13:$M$343,10,0)</f>
        <v>0.74</v>
      </c>
      <c r="S141" s="267" t="str">
        <f>VLOOKUP(L141,'PLAN INDICATIVO ORIGINAL '!$C$13:$M$343,11,0)</f>
        <v>Porcentaje</v>
      </c>
      <c r="T141" s="259" t="e">
        <f>VLOOKUP(L141,'PLAN INDICATIVO ORIGINAL '!$C$13:$M$343,12,0)</f>
        <v>#REF!</v>
      </c>
      <c r="U141" s="259">
        <f t="shared" ref="U141:Z141" si="258">+N141*100</f>
        <v>60</v>
      </c>
      <c r="V141" s="259">
        <f t="shared" si="258"/>
        <v>65</v>
      </c>
      <c r="W141" s="259">
        <f t="shared" si="258"/>
        <v>70</v>
      </c>
      <c r="X141" s="259">
        <f t="shared" si="258"/>
        <v>74</v>
      </c>
      <c r="Y141" s="259">
        <f t="shared" si="258"/>
        <v>74</v>
      </c>
      <c r="Z141" s="259" t="e">
        <f t="shared" si="258"/>
        <v>#VALUE!</v>
      </c>
      <c r="AA141" s="115" t="str">
        <f>+'PLAN INDICATIVO ORIGINAL '!C189</f>
        <v>P159</v>
      </c>
      <c r="AB141" s="254" t="str">
        <f>+'PLAN INDICATIVO ORIGINAL '!D189</f>
        <v>Ejercicio de rendición de cuentas realizado</v>
      </c>
      <c r="AC141" s="59" t="str">
        <f>VLOOKUP(AB141,'PLAN INDICATIVO ORIGINAL '!$D$12:$F$313,3,0)</f>
        <v>OFICINA ASESORA DE PLANEACIÓN</v>
      </c>
      <c r="AD141" s="59" t="str">
        <f>VLOOKUP(AB141,'PLAN INDICATIVO ORIGINAL '!$D$12:$F$313,3,0)</f>
        <v>OFICINA ASESORA DE PLANEACIÓN</v>
      </c>
      <c r="AE141" s="59" t="s">
        <v>802</v>
      </c>
      <c r="AF141" s="260">
        <f>VLOOKUP(AA141,'PLAN INDICATIVO ORIGINAL '!$C$13:$M$343,6,0)</f>
        <v>1</v>
      </c>
      <c r="AG141" s="261">
        <f>VLOOKUP(AA141,'PLAN INDICATIVO ORIGINAL '!$C$13:$M$343,7,0)</f>
        <v>1</v>
      </c>
      <c r="AH141" s="261">
        <f>VLOOKUP(AA141,'PLAN INDICATIVO ORIGINAL '!$C$13:$M$343,8,0)</f>
        <v>1</v>
      </c>
      <c r="AI141" s="261">
        <f>VLOOKUP(AA141,'PLAN INDICATIVO ORIGINAL '!$C$13:$M$343,9,0)</f>
        <v>1</v>
      </c>
      <c r="AJ141" s="261">
        <f>VLOOKUP(AA141,'PLAN INDICATIVO ORIGINAL '!$C$13:$M$343,10,0)</f>
        <v>1</v>
      </c>
      <c r="AK141" s="261" t="str">
        <f>VLOOKUP(AA141,'PLAN INDICATIVO ORIGINAL '!$C$13:$M$343,11,0)</f>
        <v>Número</v>
      </c>
      <c r="AL141" s="262" t="e">
        <f>VLOOKUP(AA141,'PLAN INDICATIVO ORIGINAL '!$C$13:$M$343,12,0)</f>
        <v>#REF!</v>
      </c>
      <c r="AM141" s="263">
        <f t="shared" ref="AM141:AR141" si="259">+AF141</f>
        <v>1</v>
      </c>
      <c r="AN141" s="263">
        <f t="shared" si="259"/>
        <v>1</v>
      </c>
      <c r="AO141" s="263">
        <f t="shared" si="259"/>
        <v>1</v>
      </c>
      <c r="AP141" s="263">
        <f t="shared" si="259"/>
        <v>1</v>
      </c>
      <c r="AQ141" s="263">
        <f t="shared" si="259"/>
        <v>1</v>
      </c>
      <c r="AR141" s="263" t="str">
        <f t="shared" si="259"/>
        <v>Número</v>
      </c>
      <c r="AS141" s="264" t="s">
        <v>765</v>
      </c>
      <c r="AV141" s="214" t="s">
        <v>461</v>
      </c>
      <c r="AW141" s="214" t="s">
        <v>427</v>
      </c>
      <c r="AX141" s="214" t="s">
        <v>802</v>
      </c>
      <c r="BI141" s="254">
        <v>249</v>
      </c>
      <c r="BJ141" s="59" t="s">
        <v>465</v>
      </c>
    </row>
    <row r="142" spans="1:62" ht="48" customHeight="1" x14ac:dyDescent="0.25">
      <c r="A142" s="254">
        <v>249</v>
      </c>
      <c r="B142" s="254" t="str">
        <f t="shared" si="149"/>
        <v>P254</v>
      </c>
      <c r="C142" s="121" t="s">
        <v>50</v>
      </c>
      <c r="D142" s="288" t="s">
        <v>417</v>
      </c>
      <c r="E142" s="284" t="str">
        <f>+'PLAN INDICATIVO ORIGINAL '!$D$171</f>
        <v>GESTIÓN INSTITUCIONAL, JURIDICA Y DEFENSA</v>
      </c>
      <c r="F142" s="256" t="str">
        <f>+'PLAN INDICATIVO ORIGINAL '!$D$172</f>
        <v>PLANEACIÓN Y GESTIÓN</v>
      </c>
      <c r="G142" s="256" t="s">
        <v>425</v>
      </c>
      <c r="H142" s="257" t="str">
        <f>+'PLAN INDICATIVO ORIGINAL '!$D$173</f>
        <v>Implementar un modelo de planeación y gestión que articule la adopción de políticas, afiance la actuación administrativa,  facilite el cumplimiento de las metas institucionales y la prestación de servicios a la comunidad.</v>
      </c>
      <c r="I142" s="257" t="s">
        <v>803</v>
      </c>
      <c r="J142" s="179" t="s">
        <v>448</v>
      </c>
      <c r="K142" s="142" t="s">
        <v>763</v>
      </c>
      <c r="L142" s="142" t="str">
        <f>+'PLAN INDICATIVO ORIGINAL '!$C$183</f>
        <v>I25</v>
      </c>
      <c r="M142" s="266" t="str">
        <f>+'PLAN INDICATIVO ORIGINAL '!$E$183</f>
        <v>Porcentaje del Índice de Transparencia Nacional</v>
      </c>
      <c r="N142" s="267">
        <f>VLOOKUP(L142,'PLAN INDICATIVO ORIGINAL '!$C$13:$M$343,6,0)</f>
        <v>0.6</v>
      </c>
      <c r="O142" s="267">
        <f>VLOOKUP(L142,'PLAN INDICATIVO ORIGINAL '!$C$13:$M$343,7,0)</f>
        <v>0.65</v>
      </c>
      <c r="P142" s="267">
        <f>VLOOKUP(L142,'PLAN INDICATIVO ORIGINAL '!$C$13:$M$343,8,0)</f>
        <v>0.7</v>
      </c>
      <c r="Q142" s="267">
        <f>VLOOKUP(L142,'PLAN INDICATIVO ORIGINAL '!$C$13:$M$343,9,0)</f>
        <v>0.74</v>
      </c>
      <c r="R142" s="267">
        <f>VLOOKUP(L142,'PLAN INDICATIVO ORIGINAL '!$C$13:$M$343,10,0)</f>
        <v>0.74</v>
      </c>
      <c r="S142" s="267" t="str">
        <f>VLOOKUP(L142,'PLAN INDICATIVO ORIGINAL '!$C$13:$M$343,11,0)</f>
        <v>Porcentaje</v>
      </c>
      <c r="T142" s="259" t="e">
        <f>VLOOKUP(L142,'PLAN INDICATIVO ORIGINAL '!$C$13:$M$343,12,0)</f>
        <v>#REF!</v>
      </c>
      <c r="U142" s="259">
        <f t="shared" ref="U142:Z142" si="260">+N142*100</f>
        <v>60</v>
      </c>
      <c r="V142" s="259">
        <f t="shared" si="260"/>
        <v>65</v>
      </c>
      <c r="W142" s="259">
        <f t="shared" si="260"/>
        <v>70</v>
      </c>
      <c r="X142" s="259">
        <f t="shared" si="260"/>
        <v>74</v>
      </c>
      <c r="Y142" s="259">
        <f t="shared" si="260"/>
        <v>74</v>
      </c>
      <c r="Z142" s="259" t="e">
        <f t="shared" si="260"/>
        <v>#VALUE!</v>
      </c>
      <c r="AA142" s="115" t="str">
        <f>+'PLAN INDICATIVO ORIGINAL '!C190</f>
        <v>P254</v>
      </c>
      <c r="AB142" s="254" t="str">
        <f>+'PLAN INDICATIVO ORIGINAL '!D190</f>
        <v>Política Institucional de servicio al ciudadano de acuerdo al Programa Nacional del Servicio Nacional, elaborada e implementada al 2018.</v>
      </c>
      <c r="AC142" s="59" t="str">
        <f>VLOOKUP(AB142,'PLAN INDICATIVO ORIGINAL '!$D$12:$F$313,3,0)</f>
        <v>GRUPO DE ATENCIÓN AL CIUDADANO</v>
      </c>
      <c r="AD142" s="59" t="str">
        <f>VLOOKUP(AB142,'PLAN INDICATIVO ORIGINAL '!$D$12:$F$313,3,0)</f>
        <v>GRUPO DE ATENCIÓN AL CIUDADANO</v>
      </c>
      <c r="AE142" s="59" t="s">
        <v>805</v>
      </c>
      <c r="AF142" s="260">
        <f>VLOOKUP(AA142,'PLAN INDICATIVO ORIGINAL '!$C$13:$M$343,6,0)</f>
        <v>0</v>
      </c>
      <c r="AG142" s="261">
        <f>VLOOKUP(AA142,'PLAN INDICATIVO ORIGINAL '!$C$13:$M$343,7,0)</f>
        <v>0.3</v>
      </c>
      <c r="AH142" s="261">
        <f>VLOOKUP(AA142,'PLAN INDICATIVO ORIGINAL '!$C$13:$M$343,8,0)</f>
        <v>0.35</v>
      </c>
      <c r="AI142" s="261">
        <f>VLOOKUP(AA142,'PLAN INDICATIVO ORIGINAL '!$C$13:$M$343,9,0)</f>
        <v>0.35</v>
      </c>
      <c r="AJ142" s="261">
        <f>VLOOKUP(AA142,'PLAN INDICATIVO ORIGINAL '!$C$13:$M$343,10,0)</f>
        <v>1</v>
      </c>
      <c r="AK142" s="261" t="str">
        <f>VLOOKUP(AA142,'PLAN INDICATIVO ORIGINAL '!$C$13:$M$343,11,0)</f>
        <v>Porcentaje</v>
      </c>
      <c r="AL142" s="262" t="e">
        <f>VLOOKUP(AA142,'PLAN INDICATIVO ORIGINAL '!$C$13:$M$343,12,0)</f>
        <v>#REF!</v>
      </c>
      <c r="AM142" s="263">
        <f t="shared" ref="AM142:AR142" si="261">+AF142</f>
        <v>0</v>
      </c>
      <c r="AN142" s="263">
        <f t="shared" si="261"/>
        <v>0.3</v>
      </c>
      <c r="AO142" s="263">
        <f t="shared" si="261"/>
        <v>0.35</v>
      </c>
      <c r="AP142" s="263">
        <f t="shared" si="261"/>
        <v>0.35</v>
      </c>
      <c r="AQ142" s="263">
        <f t="shared" si="261"/>
        <v>1</v>
      </c>
      <c r="AR142" s="263" t="str">
        <f t="shared" si="261"/>
        <v>Porcentaje</v>
      </c>
      <c r="AS142" s="264" t="s">
        <v>765</v>
      </c>
      <c r="AV142" s="214" t="s">
        <v>463</v>
      </c>
      <c r="AW142" s="214" t="s">
        <v>465</v>
      </c>
      <c r="AX142" s="214" t="s">
        <v>805</v>
      </c>
      <c r="BI142" s="254">
        <v>23</v>
      </c>
      <c r="BJ142" s="59" t="s">
        <v>465</v>
      </c>
    </row>
    <row r="143" spans="1:62" ht="48" customHeight="1" x14ac:dyDescent="0.25">
      <c r="A143" s="254">
        <v>23</v>
      </c>
      <c r="B143" s="254" t="str">
        <f t="shared" si="149"/>
        <v>P23</v>
      </c>
      <c r="C143" s="121" t="s">
        <v>50</v>
      </c>
      <c r="D143" s="288" t="s">
        <v>417</v>
      </c>
      <c r="E143" s="284" t="str">
        <f>+'PLAN INDICATIVO ORIGINAL '!$D$171</f>
        <v>GESTIÓN INSTITUCIONAL, JURIDICA Y DEFENSA</v>
      </c>
      <c r="F143" s="256" t="str">
        <f>+'PLAN INDICATIVO ORIGINAL '!$D$172</f>
        <v>PLANEACIÓN Y GESTIÓN</v>
      </c>
      <c r="G143" s="256" t="s">
        <v>425</v>
      </c>
      <c r="H143" s="257" t="str">
        <f>+'PLAN INDICATIVO ORIGINAL '!$D$173</f>
        <v>Implementar un modelo de planeación y gestión que articule la adopción de políticas, afiance la actuación administrativa,  facilite el cumplimiento de las metas institucionales y la prestación de servicios a la comunidad.</v>
      </c>
      <c r="I143" s="257" t="s">
        <v>803</v>
      </c>
      <c r="J143" s="179" t="s">
        <v>448</v>
      </c>
      <c r="K143" s="142" t="s">
        <v>763</v>
      </c>
      <c r="L143" s="142" t="str">
        <f>+'PLAN INDICATIVO ORIGINAL '!$C$183</f>
        <v>I25</v>
      </c>
      <c r="M143" s="266" t="str">
        <f>+'PLAN INDICATIVO ORIGINAL '!$E$183</f>
        <v>Porcentaje del Índice de Transparencia Nacional</v>
      </c>
      <c r="N143" s="267">
        <f>VLOOKUP(L143,'PLAN INDICATIVO ORIGINAL '!$C$13:$M$343,6,0)</f>
        <v>0.6</v>
      </c>
      <c r="O143" s="267">
        <f>VLOOKUP(L143,'PLAN INDICATIVO ORIGINAL '!$C$13:$M$343,7,0)</f>
        <v>0.65</v>
      </c>
      <c r="P143" s="267">
        <f>VLOOKUP(L143,'PLAN INDICATIVO ORIGINAL '!$C$13:$M$343,8,0)</f>
        <v>0.7</v>
      </c>
      <c r="Q143" s="267">
        <f>VLOOKUP(L143,'PLAN INDICATIVO ORIGINAL '!$C$13:$M$343,9,0)</f>
        <v>0.74</v>
      </c>
      <c r="R143" s="267">
        <f>VLOOKUP(L143,'PLAN INDICATIVO ORIGINAL '!$C$13:$M$343,10,0)</f>
        <v>0.74</v>
      </c>
      <c r="S143" s="267" t="str">
        <f>VLOOKUP(L143,'PLAN INDICATIVO ORIGINAL '!$C$13:$M$343,11,0)</f>
        <v>Porcentaje</v>
      </c>
      <c r="T143" s="259" t="e">
        <f>VLOOKUP(L143,'PLAN INDICATIVO ORIGINAL '!$C$13:$M$343,12,0)</f>
        <v>#REF!</v>
      </c>
      <c r="U143" s="259">
        <f t="shared" ref="U143:Z143" si="262">+N143*100</f>
        <v>60</v>
      </c>
      <c r="V143" s="259">
        <f t="shared" si="262"/>
        <v>65</v>
      </c>
      <c r="W143" s="259">
        <f t="shared" si="262"/>
        <v>70</v>
      </c>
      <c r="X143" s="259">
        <f t="shared" si="262"/>
        <v>74</v>
      </c>
      <c r="Y143" s="259">
        <f t="shared" si="262"/>
        <v>74</v>
      </c>
      <c r="Z143" s="259" t="e">
        <f t="shared" si="262"/>
        <v>#VALUE!</v>
      </c>
      <c r="AA143" s="254" t="str">
        <f>+'PLAN INDICATIVO ORIGINAL '!C191</f>
        <v>P23</v>
      </c>
      <c r="AB143" s="254" t="str">
        <f>+'PLAN INDICATIVO ORIGINAL '!D191</f>
        <v>Encuesta de satisfacción del servicio al ciudadano a las 6 regionales y 10 establecimientos de reclusión por regional y sede central realizada, analizada y presentada</v>
      </c>
      <c r="AC143" s="59" t="str">
        <f>VLOOKUP(AB143,'PLAN INDICATIVO ORIGINAL '!$D$12:$F$313,3,0)</f>
        <v>GRUPO DE ATENCIÓN AL CIUDADANO</v>
      </c>
      <c r="AD143" s="59" t="str">
        <f>VLOOKUP(AB143,'PLAN INDICATIVO ORIGINAL '!$D$12:$F$313,3,0)</f>
        <v>GRUPO DE ATENCIÓN AL CIUDADANO</v>
      </c>
      <c r="AE143" s="59" t="s">
        <v>805</v>
      </c>
      <c r="AF143" s="260">
        <f>VLOOKUP(AA143,'PLAN INDICATIVO ORIGINAL '!$C$13:$M$343,6,0)</f>
        <v>1</v>
      </c>
      <c r="AG143" s="261">
        <f>VLOOKUP(AA143,'PLAN INDICATIVO ORIGINAL '!$C$13:$M$343,7,0)</f>
        <v>1</v>
      </c>
      <c r="AH143" s="261">
        <f>VLOOKUP(AA143,'PLAN INDICATIVO ORIGINAL '!$C$13:$M$343,8,0)</f>
        <v>1</v>
      </c>
      <c r="AI143" s="261">
        <f>VLOOKUP(AA143,'PLAN INDICATIVO ORIGINAL '!$C$13:$M$343,9,0)</f>
        <v>1</v>
      </c>
      <c r="AJ143" s="261">
        <f>VLOOKUP(AA143,'PLAN INDICATIVO ORIGINAL '!$C$13:$M$343,10,0)</f>
        <v>4</v>
      </c>
      <c r="AK143" s="261" t="str">
        <f>VLOOKUP(AA143,'PLAN INDICATIVO ORIGINAL '!$C$13:$M$343,11,0)</f>
        <v>Número</v>
      </c>
      <c r="AL143" s="262" t="e">
        <f>VLOOKUP(AA143,'PLAN INDICATIVO ORIGINAL '!$C$13:$M$343,12,0)</f>
        <v>#REF!</v>
      </c>
      <c r="AM143" s="263">
        <f t="shared" ref="AM143:AR143" si="263">+AF143</f>
        <v>1</v>
      </c>
      <c r="AN143" s="263">
        <f t="shared" si="263"/>
        <v>1</v>
      </c>
      <c r="AO143" s="263">
        <f t="shared" si="263"/>
        <v>1</v>
      </c>
      <c r="AP143" s="263">
        <f t="shared" si="263"/>
        <v>1</v>
      </c>
      <c r="AQ143" s="263">
        <f t="shared" si="263"/>
        <v>4</v>
      </c>
      <c r="AR143" s="263" t="str">
        <f t="shared" si="263"/>
        <v>Número</v>
      </c>
      <c r="AS143" s="264" t="s">
        <v>765</v>
      </c>
      <c r="AV143" s="214" t="s">
        <v>466</v>
      </c>
      <c r="AW143" s="214" t="s">
        <v>465</v>
      </c>
      <c r="AX143" s="214" t="s">
        <v>805</v>
      </c>
      <c r="BI143" s="254">
        <v>10</v>
      </c>
      <c r="BJ143" s="59" t="s">
        <v>465</v>
      </c>
    </row>
    <row r="144" spans="1:62" ht="51" customHeight="1" x14ac:dyDescent="0.25">
      <c r="A144" s="254">
        <v>10</v>
      </c>
      <c r="B144" s="254" t="str">
        <f t="shared" si="149"/>
        <v>P10</v>
      </c>
      <c r="C144" s="121" t="s">
        <v>56</v>
      </c>
      <c r="D144" s="288" t="s">
        <v>417</v>
      </c>
      <c r="E144" s="284" t="str">
        <f>+'PLAN INDICATIVO ORIGINAL '!$D$171</f>
        <v>GESTIÓN INSTITUCIONAL, JURIDICA Y DEFENSA</v>
      </c>
      <c r="F144" s="256" t="str">
        <f>+'PLAN INDICATIVO ORIGINAL '!$D$172</f>
        <v>PLANEACIÓN Y GESTIÓN</v>
      </c>
      <c r="G144" s="256" t="s">
        <v>425</v>
      </c>
      <c r="H144" s="257" t="str">
        <f>+'PLAN INDICATIVO ORIGINAL '!$D$173</f>
        <v>Implementar un modelo de planeación y gestión que articule la adopción de políticas, afiance la actuación administrativa,  facilite el cumplimiento de las metas institucionales y la prestación de servicios a la comunidad.</v>
      </c>
      <c r="I144" s="257" t="s">
        <v>803</v>
      </c>
      <c r="J144" s="179" t="s">
        <v>448</v>
      </c>
      <c r="K144" s="142" t="s">
        <v>763</v>
      </c>
      <c r="L144" s="142" t="str">
        <f>+'PLAN INDICATIVO ORIGINAL '!$C$183</f>
        <v>I25</v>
      </c>
      <c r="M144" s="266" t="str">
        <f>+'PLAN INDICATIVO ORIGINAL '!$E$183</f>
        <v>Porcentaje del Índice de Transparencia Nacional</v>
      </c>
      <c r="N144" s="267">
        <f>VLOOKUP(L144,'PLAN INDICATIVO ORIGINAL '!$C$13:$M$343,6,0)</f>
        <v>0.6</v>
      </c>
      <c r="O144" s="267">
        <f>VLOOKUP(L144,'PLAN INDICATIVO ORIGINAL '!$C$13:$M$343,7,0)</f>
        <v>0.65</v>
      </c>
      <c r="P144" s="267">
        <f>VLOOKUP(L144,'PLAN INDICATIVO ORIGINAL '!$C$13:$M$343,8,0)</f>
        <v>0.7</v>
      </c>
      <c r="Q144" s="267">
        <f>VLOOKUP(L144,'PLAN INDICATIVO ORIGINAL '!$C$13:$M$343,9,0)</f>
        <v>0.74</v>
      </c>
      <c r="R144" s="267">
        <f>VLOOKUP(L144,'PLAN INDICATIVO ORIGINAL '!$C$13:$M$343,10,0)</f>
        <v>0.74</v>
      </c>
      <c r="S144" s="267" t="str">
        <f>VLOOKUP(L144,'PLAN INDICATIVO ORIGINAL '!$C$13:$M$343,11,0)</f>
        <v>Porcentaje</v>
      </c>
      <c r="T144" s="259" t="e">
        <f>VLOOKUP(L144,'PLAN INDICATIVO ORIGINAL '!$C$13:$M$343,12,0)</f>
        <v>#REF!</v>
      </c>
      <c r="U144" s="259">
        <f t="shared" ref="U144:Z144" si="264">+N144*100</f>
        <v>60</v>
      </c>
      <c r="V144" s="259">
        <f t="shared" si="264"/>
        <v>65</v>
      </c>
      <c r="W144" s="259">
        <f t="shared" si="264"/>
        <v>70</v>
      </c>
      <c r="X144" s="259">
        <f t="shared" si="264"/>
        <v>74</v>
      </c>
      <c r="Y144" s="259">
        <f t="shared" si="264"/>
        <v>74</v>
      </c>
      <c r="Z144" s="259" t="e">
        <f t="shared" si="264"/>
        <v>#VALUE!</v>
      </c>
      <c r="AA144" s="254" t="str">
        <f>+'PLAN INDICATIVO ORIGINAL '!C192</f>
        <v>P10</v>
      </c>
      <c r="AB144" s="254" t="str">
        <f>+'PLAN INDICATIVO ORIGINAL '!D192</f>
        <v xml:space="preserve">Aplicativo de quejas web evaluado en su uso. </v>
      </c>
      <c r="AC144" s="59" t="str">
        <f>VLOOKUP(AB144,'PLAN INDICATIVO ORIGINAL '!$D$12:$F$313,3,0)</f>
        <v>GRUPO DE ATENCIÓN AL CIUDADANO</v>
      </c>
      <c r="AD144" s="59" t="str">
        <f>VLOOKUP(AB144,'PLAN INDICATIVO ORIGINAL '!$D$12:$F$313,3,0)</f>
        <v>GRUPO DE ATENCIÓN AL CIUDADANO</v>
      </c>
      <c r="AE144" s="59" t="s">
        <v>805</v>
      </c>
      <c r="AF144" s="260">
        <f>VLOOKUP(AA144,'PLAN INDICATIVO ORIGINAL '!$C$13:$M$343,6,0)</f>
        <v>1</v>
      </c>
      <c r="AG144" s="261">
        <f>VLOOKUP(AA144,'PLAN INDICATIVO ORIGINAL '!$C$13:$M$343,7,0)</f>
        <v>1</v>
      </c>
      <c r="AH144" s="261">
        <f>VLOOKUP(AA144,'PLAN INDICATIVO ORIGINAL '!$C$13:$M$343,8,0)</f>
        <v>1</v>
      </c>
      <c r="AI144" s="261">
        <f>VLOOKUP(AA144,'PLAN INDICATIVO ORIGINAL '!$C$13:$M$343,9,0)</f>
        <v>1</v>
      </c>
      <c r="AJ144" s="261">
        <f>VLOOKUP(AA144,'PLAN INDICATIVO ORIGINAL '!$C$13:$M$343,10,0)</f>
        <v>4</v>
      </c>
      <c r="AK144" s="261" t="str">
        <f>VLOOKUP(AA144,'PLAN INDICATIVO ORIGINAL '!$C$13:$M$343,11,0)</f>
        <v>Número</v>
      </c>
      <c r="AL144" s="262" t="e">
        <f>VLOOKUP(AA144,'PLAN INDICATIVO ORIGINAL '!$C$13:$M$343,12,0)</f>
        <v>#REF!</v>
      </c>
      <c r="AM144" s="263">
        <f t="shared" ref="AM144:AR144" si="265">+AF144</f>
        <v>1</v>
      </c>
      <c r="AN144" s="263">
        <f t="shared" si="265"/>
        <v>1</v>
      </c>
      <c r="AO144" s="263">
        <f t="shared" si="265"/>
        <v>1</v>
      </c>
      <c r="AP144" s="263">
        <f t="shared" si="265"/>
        <v>1</v>
      </c>
      <c r="AQ144" s="263">
        <f t="shared" si="265"/>
        <v>4</v>
      </c>
      <c r="AR144" s="263" t="str">
        <f t="shared" si="265"/>
        <v>Número</v>
      </c>
      <c r="AS144" s="264" t="s">
        <v>765</v>
      </c>
      <c r="AV144" s="214" t="s">
        <v>468</v>
      </c>
      <c r="AW144" s="214" t="s">
        <v>465</v>
      </c>
      <c r="AX144" s="214" t="s">
        <v>805</v>
      </c>
      <c r="BI144" s="254">
        <v>22</v>
      </c>
      <c r="BJ144" s="59" t="s">
        <v>465</v>
      </c>
    </row>
    <row r="145" spans="1:62" ht="51" customHeight="1" x14ac:dyDescent="0.25">
      <c r="A145" s="254">
        <v>22</v>
      </c>
      <c r="B145" s="254" t="str">
        <f t="shared" si="149"/>
        <v>P22</v>
      </c>
      <c r="C145" s="127" t="s">
        <v>59</v>
      </c>
      <c r="D145" s="288" t="s">
        <v>417</v>
      </c>
      <c r="E145" s="284" t="str">
        <f>+'PLAN INDICATIVO ORIGINAL '!$D$171</f>
        <v>GESTIÓN INSTITUCIONAL, JURIDICA Y DEFENSA</v>
      </c>
      <c r="F145" s="256" t="str">
        <f>+'PLAN INDICATIVO ORIGINAL '!$D$172</f>
        <v>PLANEACIÓN Y GESTIÓN</v>
      </c>
      <c r="G145" s="256" t="s">
        <v>425</v>
      </c>
      <c r="H145" s="257" t="str">
        <f>+'PLAN INDICATIVO ORIGINAL '!$D$173</f>
        <v>Implementar un modelo de planeación y gestión que articule la adopción de políticas, afiance la actuación administrativa,  facilite el cumplimiento de las metas institucionales y la prestación de servicios a la comunidad.</v>
      </c>
      <c r="I145" s="257" t="s">
        <v>803</v>
      </c>
      <c r="J145" s="179" t="s">
        <v>448</v>
      </c>
      <c r="K145" s="142" t="s">
        <v>763</v>
      </c>
      <c r="L145" s="142" t="str">
        <f>+'PLAN INDICATIVO ORIGINAL '!$C$183</f>
        <v>I25</v>
      </c>
      <c r="M145" s="266" t="str">
        <f>+'PLAN INDICATIVO ORIGINAL '!$E$183</f>
        <v>Porcentaje del Índice de Transparencia Nacional</v>
      </c>
      <c r="N145" s="267">
        <f>VLOOKUP(L145,'PLAN INDICATIVO ORIGINAL '!$C$13:$M$343,6,0)</f>
        <v>0.6</v>
      </c>
      <c r="O145" s="267">
        <f>VLOOKUP(L145,'PLAN INDICATIVO ORIGINAL '!$C$13:$M$343,7,0)</f>
        <v>0.65</v>
      </c>
      <c r="P145" s="267">
        <f>VLOOKUP(L145,'PLAN INDICATIVO ORIGINAL '!$C$13:$M$343,8,0)</f>
        <v>0.7</v>
      </c>
      <c r="Q145" s="267">
        <f>VLOOKUP(L145,'PLAN INDICATIVO ORIGINAL '!$C$13:$M$343,9,0)</f>
        <v>0.74</v>
      </c>
      <c r="R145" s="267">
        <f>VLOOKUP(L145,'PLAN INDICATIVO ORIGINAL '!$C$13:$M$343,10,0)</f>
        <v>0.74</v>
      </c>
      <c r="S145" s="267" t="str">
        <f>VLOOKUP(L145,'PLAN INDICATIVO ORIGINAL '!$C$13:$M$343,11,0)</f>
        <v>Porcentaje</v>
      </c>
      <c r="T145" s="259" t="e">
        <f>VLOOKUP(L145,'PLAN INDICATIVO ORIGINAL '!$C$13:$M$343,12,0)</f>
        <v>#REF!</v>
      </c>
      <c r="U145" s="259">
        <f t="shared" ref="U145:Z145" si="266">+N145*100</f>
        <v>60</v>
      </c>
      <c r="V145" s="259">
        <f t="shared" si="266"/>
        <v>65</v>
      </c>
      <c r="W145" s="259">
        <f t="shared" si="266"/>
        <v>70</v>
      </c>
      <c r="X145" s="259">
        <f t="shared" si="266"/>
        <v>74</v>
      </c>
      <c r="Y145" s="259">
        <f t="shared" si="266"/>
        <v>74</v>
      </c>
      <c r="Z145" s="259" t="e">
        <f t="shared" si="266"/>
        <v>#VALUE!</v>
      </c>
      <c r="AA145" s="254" t="str">
        <f>+'PLAN INDICATIVO ORIGINAL '!C193</f>
        <v>P22</v>
      </c>
      <c r="AB145" s="254" t="str">
        <f>+'PLAN INDICATIVO ORIGINAL '!D193</f>
        <v>ERON dotados con elementos de Oficina del servicio al ciudadano</v>
      </c>
      <c r="AC145" s="59" t="str">
        <f>VLOOKUP(AB145,'PLAN INDICATIVO ORIGINAL '!$D$12:$F$313,3,0)</f>
        <v>GRUPO DE ATENCIÓN AL CIUDADANO</v>
      </c>
      <c r="AD145" s="59" t="str">
        <f>VLOOKUP(AB145,'PLAN INDICATIVO ORIGINAL '!$D$12:$F$313,3,0)</f>
        <v>GRUPO DE ATENCIÓN AL CIUDADANO</v>
      </c>
      <c r="AE145" s="59" t="s">
        <v>805</v>
      </c>
      <c r="AF145" s="260">
        <f>VLOOKUP(AA145,'PLAN INDICATIVO ORIGINAL '!$C$13:$M$343,6,0)</f>
        <v>40</v>
      </c>
      <c r="AG145" s="261">
        <f>VLOOKUP(AA145,'PLAN INDICATIVO ORIGINAL '!$C$13:$M$343,7,0)</f>
        <v>40</v>
      </c>
      <c r="AH145" s="261">
        <f>VLOOKUP(AA145,'PLAN INDICATIVO ORIGINAL '!$C$13:$M$343,8,0)</f>
        <v>30</v>
      </c>
      <c r="AI145" s="261">
        <f>VLOOKUP(AA145,'PLAN INDICATIVO ORIGINAL '!$C$13:$M$343,9,0)</f>
        <v>27</v>
      </c>
      <c r="AJ145" s="261">
        <f>VLOOKUP(AA145,'PLAN INDICATIVO ORIGINAL '!$C$13:$M$343,10,0)</f>
        <v>137</v>
      </c>
      <c r="AK145" s="261" t="str">
        <f>VLOOKUP(AA145,'PLAN INDICATIVO ORIGINAL '!$C$13:$M$343,11,0)</f>
        <v>Número</v>
      </c>
      <c r="AL145" s="262" t="e">
        <f>VLOOKUP(AA145,'PLAN INDICATIVO ORIGINAL '!$C$13:$M$343,12,0)</f>
        <v>#REF!</v>
      </c>
      <c r="AM145" s="263">
        <f t="shared" ref="AM145:AR145" si="267">+AF145</f>
        <v>40</v>
      </c>
      <c r="AN145" s="263">
        <f t="shared" si="267"/>
        <v>40</v>
      </c>
      <c r="AO145" s="263">
        <f t="shared" si="267"/>
        <v>30</v>
      </c>
      <c r="AP145" s="263">
        <f t="shared" si="267"/>
        <v>27</v>
      </c>
      <c r="AQ145" s="263">
        <f t="shared" si="267"/>
        <v>137</v>
      </c>
      <c r="AR145" s="263" t="str">
        <f t="shared" si="267"/>
        <v>Número</v>
      </c>
      <c r="AS145" s="264" t="s">
        <v>765</v>
      </c>
      <c r="AV145" s="214" t="s">
        <v>470</v>
      </c>
      <c r="AW145" s="214" t="s">
        <v>465</v>
      </c>
      <c r="AX145" s="214" t="s">
        <v>805</v>
      </c>
      <c r="BI145" s="254">
        <v>202</v>
      </c>
      <c r="BJ145" s="59" t="s">
        <v>465</v>
      </c>
    </row>
    <row r="146" spans="1:62" ht="51" customHeight="1" x14ac:dyDescent="0.25">
      <c r="A146" s="254">
        <v>202</v>
      </c>
      <c r="B146" s="254" t="str">
        <f t="shared" si="149"/>
        <v>P202</v>
      </c>
      <c r="C146" s="127" t="s">
        <v>59</v>
      </c>
      <c r="D146" s="288" t="s">
        <v>417</v>
      </c>
      <c r="E146" s="284" t="str">
        <f>+'PLAN INDICATIVO ORIGINAL '!$D$171</f>
        <v>GESTIÓN INSTITUCIONAL, JURIDICA Y DEFENSA</v>
      </c>
      <c r="F146" s="256" t="str">
        <f>+'PLAN INDICATIVO ORIGINAL '!$D$172</f>
        <v>PLANEACIÓN Y GESTIÓN</v>
      </c>
      <c r="G146" s="256" t="s">
        <v>425</v>
      </c>
      <c r="H146" s="257" t="str">
        <f>+'PLAN INDICATIVO ORIGINAL '!$D$173</f>
        <v>Implementar un modelo de planeación y gestión que articule la adopción de políticas, afiance la actuación administrativa,  facilite el cumplimiento de las metas institucionales y la prestación de servicios a la comunidad.</v>
      </c>
      <c r="I146" s="257" t="s">
        <v>803</v>
      </c>
      <c r="J146" s="179" t="s">
        <v>448</v>
      </c>
      <c r="K146" s="142" t="s">
        <v>763</v>
      </c>
      <c r="L146" s="142" t="str">
        <f>+'PLAN INDICATIVO ORIGINAL '!$C$183</f>
        <v>I25</v>
      </c>
      <c r="M146" s="266" t="str">
        <f>+'PLAN INDICATIVO ORIGINAL '!$E$183</f>
        <v>Porcentaje del Índice de Transparencia Nacional</v>
      </c>
      <c r="N146" s="267">
        <f>VLOOKUP(L146,'PLAN INDICATIVO ORIGINAL '!$C$13:$M$343,6,0)</f>
        <v>0.6</v>
      </c>
      <c r="O146" s="267">
        <f>VLOOKUP(L146,'PLAN INDICATIVO ORIGINAL '!$C$13:$M$343,7,0)</f>
        <v>0.65</v>
      </c>
      <c r="P146" s="267">
        <f>VLOOKUP(L146,'PLAN INDICATIVO ORIGINAL '!$C$13:$M$343,8,0)</f>
        <v>0.7</v>
      </c>
      <c r="Q146" s="267">
        <f>VLOOKUP(L146,'PLAN INDICATIVO ORIGINAL '!$C$13:$M$343,9,0)</f>
        <v>0.74</v>
      </c>
      <c r="R146" s="267">
        <f>VLOOKUP(L146,'PLAN INDICATIVO ORIGINAL '!$C$13:$M$343,10,0)</f>
        <v>0.74</v>
      </c>
      <c r="S146" s="267" t="str">
        <f>VLOOKUP(L146,'PLAN INDICATIVO ORIGINAL '!$C$13:$M$343,11,0)</f>
        <v>Porcentaje</v>
      </c>
      <c r="T146" s="259" t="e">
        <f>VLOOKUP(L146,'PLAN INDICATIVO ORIGINAL '!$C$13:$M$343,12,0)</f>
        <v>#REF!</v>
      </c>
      <c r="U146" s="259">
        <f t="shared" ref="U146:Z146" si="268">+N146*100</f>
        <v>60</v>
      </c>
      <c r="V146" s="259">
        <f t="shared" si="268"/>
        <v>65</v>
      </c>
      <c r="W146" s="259">
        <f t="shared" si="268"/>
        <v>70</v>
      </c>
      <c r="X146" s="259">
        <f t="shared" si="268"/>
        <v>74</v>
      </c>
      <c r="Y146" s="259">
        <f t="shared" si="268"/>
        <v>74</v>
      </c>
      <c r="Z146" s="259" t="e">
        <f t="shared" si="268"/>
        <v>#VALUE!</v>
      </c>
      <c r="AA146" s="254" t="str">
        <f>+'PLAN INDICATIVO ORIGINAL '!C194</f>
        <v>P202</v>
      </c>
      <c r="AB146" s="254" t="str">
        <f>+'PLAN INDICATIVO ORIGINAL '!D194</f>
        <v xml:space="preserve"> Sistema integrado de peticiones, quejas, reclamos y denuncias del INPEC estructurado y desarrollado</v>
      </c>
      <c r="AC146" s="59" t="str">
        <f>VLOOKUP(AB146,'PLAN INDICATIVO ORIGINAL '!$D$12:$F$313,3,0)</f>
        <v>GRUPO DE ATENCIÓN AL CIUDADANO</v>
      </c>
      <c r="AD146" s="59" t="str">
        <f>VLOOKUP(AB146,'PLAN INDICATIVO ORIGINAL '!$D$12:$F$313,3,0)</f>
        <v>GRUPO DE ATENCIÓN AL CIUDADANO</v>
      </c>
      <c r="AE146" s="59" t="s">
        <v>805</v>
      </c>
      <c r="AF146" s="268">
        <f>VLOOKUP(AA146,'PLAN INDICATIVO ORIGINAL '!$C$13:$M$343,6,0)</f>
        <v>0.5</v>
      </c>
      <c r="AG146" s="269">
        <f>VLOOKUP(AA146,'PLAN INDICATIVO ORIGINAL '!$C$13:$M$343,7,0)</f>
        <v>0.5</v>
      </c>
      <c r="AH146" s="269">
        <f>VLOOKUP(AA146,'PLAN INDICATIVO ORIGINAL '!$C$13:$M$343,8,0)</f>
        <v>0</v>
      </c>
      <c r="AI146" s="269">
        <f>VLOOKUP(AA146,'PLAN INDICATIVO ORIGINAL '!$C$13:$M$343,9,0)</f>
        <v>0</v>
      </c>
      <c r="AJ146" s="269">
        <f>VLOOKUP(AA146,'PLAN INDICATIVO ORIGINAL '!$C$13:$M$343,10,0)</f>
        <v>1</v>
      </c>
      <c r="AK146" s="269" t="str">
        <f>VLOOKUP(AA146,'PLAN INDICATIVO ORIGINAL '!$C$13:$M$343,11,0)</f>
        <v>Porcentaje</v>
      </c>
      <c r="AL146" s="262" t="e">
        <f>VLOOKUP(AA146,'PLAN INDICATIVO ORIGINAL '!$C$13:$M$343,12,0)</f>
        <v>#REF!</v>
      </c>
      <c r="AM146" s="270">
        <f t="shared" ref="AM146:AR146" si="269">+AF146*100</f>
        <v>50</v>
      </c>
      <c r="AN146" s="270">
        <f t="shared" si="269"/>
        <v>50</v>
      </c>
      <c r="AO146" s="270">
        <f t="shared" si="269"/>
        <v>0</v>
      </c>
      <c r="AP146" s="270">
        <f t="shared" si="269"/>
        <v>0</v>
      </c>
      <c r="AQ146" s="270">
        <f t="shared" si="269"/>
        <v>100</v>
      </c>
      <c r="AR146" s="270" t="e">
        <f t="shared" si="269"/>
        <v>#VALUE!</v>
      </c>
      <c r="AS146" s="264" t="s">
        <v>765</v>
      </c>
      <c r="AV146" s="214" t="s">
        <v>472</v>
      </c>
      <c r="AW146" s="214" t="s">
        <v>465</v>
      </c>
      <c r="AX146" s="214" t="s">
        <v>805</v>
      </c>
      <c r="BI146" s="254">
        <v>203</v>
      </c>
      <c r="BJ146" s="59" t="s">
        <v>465</v>
      </c>
    </row>
    <row r="147" spans="1:62" ht="48" customHeight="1" x14ac:dyDescent="0.25">
      <c r="A147" s="254">
        <v>203</v>
      </c>
      <c r="B147" s="254" t="str">
        <f t="shared" si="149"/>
        <v>P203</v>
      </c>
      <c r="C147" s="127" t="s">
        <v>65</v>
      </c>
      <c r="D147" s="288" t="s">
        <v>417</v>
      </c>
      <c r="E147" s="284" t="str">
        <f>+'PLAN INDICATIVO ORIGINAL '!$D$171</f>
        <v>GESTIÓN INSTITUCIONAL, JURIDICA Y DEFENSA</v>
      </c>
      <c r="F147" s="256" t="str">
        <f>+'PLAN INDICATIVO ORIGINAL '!$D$172</f>
        <v>PLANEACIÓN Y GESTIÓN</v>
      </c>
      <c r="G147" s="256" t="s">
        <v>425</v>
      </c>
      <c r="H147" s="257" t="str">
        <f>+'PLAN INDICATIVO ORIGINAL '!$D$173</f>
        <v>Implementar un modelo de planeación y gestión que articule la adopción de políticas, afiance la actuación administrativa,  facilite el cumplimiento de las metas institucionales y la prestación de servicios a la comunidad.</v>
      </c>
      <c r="I147" s="257" t="s">
        <v>803</v>
      </c>
      <c r="J147" s="179" t="s">
        <v>448</v>
      </c>
      <c r="K147" s="142" t="s">
        <v>763</v>
      </c>
      <c r="L147" s="142" t="str">
        <f>+'PLAN INDICATIVO ORIGINAL '!$C$183</f>
        <v>I25</v>
      </c>
      <c r="M147" s="266" t="str">
        <f>+'PLAN INDICATIVO ORIGINAL '!$E$183</f>
        <v>Porcentaje del Índice de Transparencia Nacional</v>
      </c>
      <c r="N147" s="267">
        <f>VLOOKUP(L147,'PLAN INDICATIVO ORIGINAL '!$C$13:$M$343,6,0)</f>
        <v>0.6</v>
      </c>
      <c r="O147" s="267">
        <f>VLOOKUP(L147,'PLAN INDICATIVO ORIGINAL '!$C$13:$M$343,7,0)</f>
        <v>0.65</v>
      </c>
      <c r="P147" s="267">
        <f>VLOOKUP(L147,'PLAN INDICATIVO ORIGINAL '!$C$13:$M$343,8,0)</f>
        <v>0.7</v>
      </c>
      <c r="Q147" s="267">
        <f>VLOOKUP(L147,'PLAN INDICATIVO ORIGINAL '!$C$13:$M$343,9,0)</f>
        <v>0.74</v>
      </c>
      <c r="R147" s="267">
        <f>VLOOKUP(L147,'PLAN INDICATIVO ORIGINAL '!$C$13:$M$343,10,0)</f>
        <v>0.74</v>
      </c>
      <c r="S147" s="267" t="str">
        <f>VLOOKUP(L147,'PLAN INDICATIVO ORIGINAL '!$C$13:$M$343,11,0)</f>
        <v>Porcentaje</v>
      </c>
      <c r="T147" s="259" t="e">
        <f>VLOOKUP(L147,'PLAN INDICATIVO ORIGINAL '!$C$13:$M$343,12,0)</f>
        <v>#REF!</v>
      </c>
      <c r="U147" s="259">
        <f t="shared" ref="U147:Z147" si="270">+N147*100</f>
        <v>60</v>
      </c>
      <c r="V147" s="259">
        <f t="shared" si="270"/>
        <v>65</v>
      </c>
      <c r="W147" s="259">
        <f t="shared" si="270"/>
        <v>70</v>
      </c>
      <c r="X147" s="259">
        <f t="shared" si="270"/>
        <v>74</v>
      </c>
      <c r="Y147" s="259">
        <f t="shared" si="270"/>
        <v>74</v>
      </c>
      <c r="Z147" s="259" t="e">
        <f t="shared" si="270"/>
        <v>#VALUE!</v>
      </c>
      <c r="AA147" s="115" t="str">
        <f>+'PLAN INDICATIVO ORIGINAL '!C195</f>
        <v>P203</v>
      </c>
      <c r="AB147" s="254" t="str">
        <f>+'PLAN INDICATIVO ORIGINAL '!D195</f>
        <v>Ventanilla de información de interés público creada en nivel nacional y  los ERON.</v>
      </c>
      <c r="AC147" s="59" t="str">
        <f>VLOOKUP(AB147,'PLAN INDICATIVO ORIGINAL '!$D$12:$F$313,3,0)</f>
        <v>GRUPO DE ATENCIÓN AL CIUDADANO</v>
      </c>
      <c r="AD147" s="59" t="str">
        <f>VLOOKUP(AB147,'PLAN INDICATIVO ORIGINAL '!$D$12:$F$313,3,0)</f>
        <v>GRUPO DE ATENCIÓN AL CIUDADANO</v>
      </c>
      <c r="AE147" s="59" t="s">
        <v>805</v>
      </c>
      <c r="AF147" s="260">
        <f>VLOOKUP(AA147,'PLAN INDICATIVO ORIGINAL '!$C$13:$M$343,6,0)</f>
        <v>1</v>
      </c>
      <c r="AG147" s="261">
        <f>VLOOKUP(AA147,'PLAN INDICATIVO ORIGINAL '!$C$13:$M$343,7,0)</f>
        <v>45</v>
      </c>
      <c r="AH147" s="261">
        <f>VLOOKUP(AA147,'PLAN INDICATIVO ORIGINAL '!$C$13:$M$343,8,0)</f>
        <v>45</v>
      </c>
      <c r="AI147" s="261">
        <f>VLOOKUP(AA147,'PLAN INDICATIVO ORIGINAL '!$C$13:$M$343,9,0)</f>
        <v>47</v>
      </c>
      <c r="AJ147" s="261">
        <f>VLOOKUP(AA147,'PLAN INDICATIVO ORIGINAL '!$C$13:$M$343,10,0)</f>
        <v>138</v>
      </c>
      <c r="AK147" s="261" t="str">
        <f>VLOOKUP(AA147,'PLAN INDICATIVO ORIGINAL '!$C$13:$M$343,11,0)</f>
        <v>Número</v>
      </c>
      <c r="AL147" s="262" t="e">
        <f>VLOOKUP(AA147,'PLAN INDICATIVO ORIGINAL '!$C$13:$M$343,12,0)</f>
        <v>#REF!</v>
      </c>
      <c r="AM147" s="263">
        <f t="shared" ref="AM147:AR147" si="271">+AF147</f>
        <v>1</v>
      </c>
      <c r="AN147" s="263">
        <f t="shared" si="271"/>
        <v>45</v>
      </c>
      <c r="AO147" s="263">
        <f t="shared" si="271"/>
        <v>45</v>
      </c>
      <c r="AP147" s="263">
        <f t="shared" si="271"/>
        <v>47</v>
      </c>
      <c r="AQ147" s="263">
        <f t="shared" si="271"/>
        <v>138</v>
      </c>
      <c r="AR147" s="263" t="str">
        <f t="shared" si="271"/>
        <v>Número</v>
      </c>
      <c r="AS147" s="264" t="s">
        <v>765</v>
      </c>
      <c r="AV147" s="214" t="s">
        <v>474</v>
      </c>
      <c r="AW147" s="214" t="s">
        <v>465</v>
      </c>
      <c r="AX147" s="214" t="s">
        <v>805</v>
      </c>
      <c r="BI147" s="254">
        <v>204</v>
      </c>
      <c r="BJ147" s="59" t="s">
        <v>465</v>
      </c>
    </row>
    <row r="148" spans="1:62" ht="48" customHeight="1" x14ac:dyDescent="0.25">
      <c r="A148" s="254">
        <v>204</v>
      </c>
      <c r="B148" s="254" t="str">
        <f t="shared" si="149"/>
        <v>P204</v>
      </c>
      <c r="C148" s="121" t="s">
        <v>99</v>
      </c>
      <c r="D148" s="288" t="s">
        <v>417</v>
      </c>
      <c r="E148" s="284" t="str">
        <f>+'PLAN INDICATIVO ORIGINAL '!$D$171</f>
        <v>GESTIÓN INSTITUCIONAL, JURIDICA Y DEFENSA</v>
      </c>
      <c r="F148" s="256" t="str">
        <f>+'PLAN INDICATIVO ORIGINAL '!$D$172</f>
        <v>PLANEACIÓN Y GESTIÓN</v>
      </c>
      <c r="G148" s="256" t="s">
        <v>425</v>
      </c>
      <c r="H148" s="257" t="str">
        <f>+'PLAN INDICATIVO ORIGINAL '!$D$173</f>
        <v>Implementar un modelo de planeación y gestión que articule la adopción de políticas, afiance la actuación administrativa,  facilite el cumplimiento de las metas institucionales y la prestación de servicios a la comunidad.</v>
      </c>
      <c r="I148" s="257" t="s">
        <v>803</v>
      </c>
      <c r="J148" s="179" t="s">
        <v>448</v>
      </c>
      <c r="K148" s="142" t="s">
        <v>763</v>
      </c>
      <c r="L148" s="142" t="str">
        <f>+'PLAN INDICATIVO ORIGINAL '!$C$183</f>
        <v>I25</v>
      </c>
      <c r="M148" s="266" t="str">
        <f>+'PLAN INDICATIVO ORIGINAL '!$E$183</f>
        <v>Porcentaje del Índice de Transparencia Nacional</v>
      </c>
      <c r="N148" s="267">
        <f>VLOOKUP(L148,'PLAN INDICATIVO ORIGINAL '!$C$13:$M$343,6,0)</f>
        <v>0.6</v>
      </c>
      <c r="O148" s="267">
        <f>VLOOKUP(L148,'PLAN INDICATIVO ORIGINAL '!$C$13:$M$343,7,0)</f>
        <v>0.65</v>
      </c>
      <c r="P148" s="267">
        <f>VLOOKUP(L148,'PLAN INDICATIVO ORIGINAL '!$C$13:$M$343,8,0)</f>
        <v>0.7</v>
      </c>
      <c r="Q148" s="267">
        <f>VLOOKUP(L148,'PLAN INDICATIVO ORIGINAL '!$C$13:$M$343,9,0)</f>
        <v>0.74</v>
      </c>
      <c r="R148" s="267">
        <f>VLOOKUP(L148,'PLAN INDICATIVO ORIGINAL '!$C$13:$M$343,10,0)</f>
        <v>0.74</v>
      </c>
      <c r="S148" s="267" t="str">
        <f>VLOOKUP(L148,'PLAN INDICATIVO ORIGINAL '!$C$13:$M$343,11,0)</f>
        <v>Porcentaje</v>
      </c>
      <c r="T148" s="259" t="e">
        <f>VLOOKUP(L148,'PLAN INDICATIVO ORIGINAL '!$C$13:$M$343,12,0)</f>
        <v>#REF!</v>
      </c>
      <c r="U148" s="259">
        <f t="shared" ref="U148:Z148" si="272">+N148*100</f>
        <v>60</v>
      </c>
      <c r="V148" s="259">
        <f t="shared" si="272"/>
        <v>65</v>
      </c>
      <c r="W148" s="259">
        <f t="shared" si="272"/>
        <v>70</v>
      </c>
      <c r="X148" s="259">
        <f t="shared" si="272"/>
        <v>74</v>
      </c>
      <c r="Y148" s="259">
        <f t="shared" si="272"/>
        <v>74</v>
      </c>
      <c r="Z148" s="259" t="e">
        <f t="shared" si="272"/>
        <v>#VALUE!</v>
      </c>
      <c r="AA148" s="115" t="str">
        <f>+'PLAN INDICATIVO ORIGINAL '!C196</f>
        <v>P204</v>
      </c>
      <c r="AB148" s="254" t="str">
        <f>+'PLAN INDICATIVO ORIGINAL '!D196</f>
        <v>Mecanismos de participación ciudadana ejecutados</v>
      </c>
      <c r="AC148" s="59" t="str">
        <f>VLOOKUP(AB148,'PLAN INDICATIVO ORIGINAL '!$D$12:$F$313,3,0)</f>
        <v>GRUPO DE ATENCIÓN AL CIUDADANO</v>
      </c>
      <c r="AD148" s="59" t="str">
        <f>VLOOKUP(AB148,'PLAN INDICATIVO ORIGINAL '!$D$12:$F$313,3,0)</f>
        <v>GRUPO DE ATENCIÓN AL CIUDADANO</v>
      </c>
      <c r="AE148" s="59" t="s">
        <v>805</v>
      </c>
      <c r="AF148" s="260">
        <f>VLOOKUP(AA148,'PLAN INDICATIVO ORIGINAL '!$C$13:$M$343,6,0)</f>
        <v>2</v>
      </c>
      <c r="AG148" s="261">
        <f>VLOOKUP(AA148,'PLAN INDICATIVO ORIGINAL '!$C$13:$M$343,7,0)</f>
        <v>2</v>
      </c>
      <c r="AH148" s="261">
        <f>VLOOKUP(AA148,'PLAN INDICATIVO ORIGINAL '!$C$13:$M$343,8,0)</f>
        <v>2</v>
      </c>
      <c r="AI148" s="261">
        <f>VLOOKUP(AA148,'PLAN INDICATIVO ORIGINAL '!$C$13:$M$343,9,0)</f>
        <v>2</v>
      </c>
      <c r="AJ148" s="261">
        <f>VLOOKUP(AA148,'PLAN INDICATIVO ORIGINAL '!$C$13:$M$343,10,0)</f>
        <v>8</v>
      </c>
      <c r="AK148" s="261" t="str">
        <f>VLOOKUP(AA148,'PLAN INDICATIVO ORIGINAL '!$C$13:$M$343,11,0)</f>
        <v>Número</v>
      </c>
      <c r="AL148" s="262" t="e">
        <f>VLOOKUP(AA148,'PLAN INDICATIVO ORIGINAL '!$C$13:$M$343,12,0)</f>
        <v>#REF!</v>
      </c>
      <c r="AM148" s="263">
        <f t="shared" ref="AM148:AR148" si="273">+AF148</f>
        <v>2</v>
      </c>
      <c r="AN148" s="263">
        <f t="shared" si="273"/>
        <v>2</v>
      </c>
      <c r="AO148" s="263">
        <f t="shared" si="273"/>
        <v>2</v>
      </c>
      <c r="AP148" s="263">
        <f t="shared" si="273"/>
        <v>2</v>
      </c>
      <c r="AQ148" s="263">
        <f t="shared" si="273"/>
        <v>8</v>
      </c>
      <c r="AR148" s="263" t="str">
        <f t="shared" si="273"/>
        <v>Número</v>
      </c>
      <c r="AS148" s="264" t="s">
        <v>765</v>
      </c>
      <c r="AV148" s="214" t="s">
        <v>476</v>
      </c>
      <c r="AW148" s="214" t="s">
        <v>465</v>
      </c>
      <c r="AX148" s="214" t="s">
        <v>805</v>
      </c>
      <c r="BI148" s="254">
        <v>205</v>
      </c>
      <c r="BJ148" s="59" t="s">
        <v>465</v>
      </c>
    </row>
    <row r="149" spans="1:62" ht="65.25" customHeight="1" x14ac:dyDescent="0.25">
      <c r="A149" s="254">
        <v>205</v>
      </c>
      <c r="B149" s="254" t="str">
        <f t="shared" si="149"/>
        <v>P205</v>
      </c>
      <c r="C149" s="121" t="s">
        <v>99</v>
      </c>
      <c r="D149" s="288" t="s">
        <v>417</v>
      </c>
      <c r="E149" s="284" t="str">
        <f>+'PLAN INDICATIVO ORIGINAL '!$D$171</f>
        <v>GESTIÓN INSTITUCIONAL, JURIDICA Y DEFENSA</v>
      </c>
      <c r="F149" s="256" t="str">
        <f>+'PLAN INDICATIVO ORIGINAL '!$D$172</f>
        <v>PLANEACIÓN Y GESTIÓN</v>
      </c>
      <c r="G149" s="256" t="s">
        <v>425</v>
      </c>
      <c r="H149" s="257" t="str">
        <f>+'PLAN INDICATIVO ORIGINAL '!$D$173</f>
        <v>Implementar un modelo de planeación y gestión que articule la adopción de políticas, afiance la actuación administrativa,  facilite el cumplimiento de las metas institucionales y la prestación de servicios a la comunidad.</v>
      </c>
      <c r="I149" s="257" t="s">
        <v>803</v>
      </c>
      <c r="J149" s="179" t="s">
        <v>448</v>
      </c>
      <c r="K149" s="142" t="s">
        <v>763</v>
      </c>
      <c r="L149" s="142" t="str">
        <f>+'PLAN INDICATIVO ORIGINAL '!$C$183</f>
        <v>I25</v>
      </c>
      <c r="M149" s="266" t="str">
        <f>+'PLAN INDICATIVO ORIGINAL '!$E$183</f>
        <v>Porcentaje del Índice de Transparencia Nacional</v>
      </c>
      <c r="N149" s="267">
        <f>VLOOKUP(L149,'PLAN INDICATIVO ORIGINAL '!$C$13:$M$343,6,0)</f>
        <v>0.6</v>
      </c>
      <c r="O149" s="267">
        <f>VLOOKUP(L149,'PLAN INDICATIVO ORIGINAL '!$C$13:$M$343,7,0)</f>
        <v>0.65</v>
      </c>
      <c r="P149" s="267">
        <f>VLOOKUP(L149,'PLAN INDICATIVO ORIGINAL '!$C$13:$M$343,8,0)</f>
        <v>0.7</v>
      </c>
      <c r="Q149" s="267">
        <f>VLOOKUP(L149,'PLAN INDICATIVO ORIGINAL '!$C$13:$M$343,9,0)</f>
        <v>0.74</v>
      </c>
      <c r="R149" s="267">
        <f>VLOOKUP(L149,'PLAN INDICATIVO ORIGINAL '!$C$13:$M$343,10,0)</f>
        <v>0.74</v>
      </c>
      <c r="S149" s="267" t="str">
        <f>VLOOKUP(L149,'PLAN INDICATIVO ORIGINAL '!$C$13:$M$343,11,0)</f>
        <v>Porcentaje</v>
      </c>
      <c r="T149" s="259" t="e">
        <f>VLOOKUP(L149,'PLAN INDICATIVO ORIGINAL '!$C$13:$M$343,12,0)</f>
        <v>#REF!</v>
      </c>
      <c r="U149" s="259">
        <f t="shared" ref="U149:Z149" si="274">+N149*100</f>
        <v>60</v>
      </c>
      <c r="V149" s="259">
        <f t="shared" si="274"/>
        <v>65</v>
      </c>
      <c r="W149" s="259">
        <f t="shared" si="274"/>
        <v>70</v>
      </c>
      <c r="X149" s="259">
        <f t="shared" si="274"/>
        <v>74</v>
      </c>
      <c r="Y149" s="259">
        <f t="shared" si="274"/>
        <v>74</v>
      </c>
      <c r="Z149" s="259" t="e">
        <f t="shared" si="274"/>
        <v>#VALUE!</v>
      </c>
      <c r="AA149" s="115" t="str">
        <f>+'PLAN INDICATIVO ORIGINAL '!C197</f>
        <v>P205</v>
      </c>
      <c r="AB149" s="254" t="str">
        <f>+'PLAN INDICATIVO ORIGINAL '!D197</f>
        <v>Ferias de Atención al ciudadano realizadas</v>
      </c>
      <c r="AC149" s="59" t="str">
        <f>VLOOKUP(AB149,'PLAN INDICATIVO ORIGINAL '!$D$12:$F$313,3,0)</f>
        <v>GRUPO DE ATENCIÓN AL CIUDADANO</v>
      </c>
      <c r="AD149" s="59" t="str">
        <f>VLOOKUP(AB149,'PLAN INDICATIVO ORIGINAL '!$D$12:$F$313,3,0)</f>
        <v>GRUPO DE ATENCIÓN AL CIUDADANO</v>
      </c>
      <c r="AE149" s="59" t="s">
        <v>805</v>
      </c>
      <c r="AF149" s="260">
        <f>VLOOKUP(AA149,'PLAN INDICATIVO ORIGINAL '!$C$13:$M$343,6,0)</f>
        <v>4</v>
      </c>
      <c r="AG149" s="261">
        <f>VLOOKUP(AA149,'PLAN INDICATIVO ORIGINAL '!$C$13:$M$343,7,0)</f>
        <v>4</v>
      </c>
      <c r="AH149" s="261">
        <f>VLOOKUP(AA149,'PLAN INDICATIVO ORIGINAL '!$C$13:$M$343,8,0)</f>
        <v>4</v>
      </c>
      <c r="AI149" s="261">
        <f>VLOOKUP(AA149,'PLAN INDICATIVO ORIGINAL '!$C$13:$M$343,9,0)</f>
        <v>4</v>
      </c>
      <c r="AJ149" s="261">
        <f>VLOOKUP(AA149,'PLAN INDICATIVO ORIGINAL '!$C$13:$M$343,10,0)</f>
        <v>4</v>
      </c>
      <c r="AK149" s="261" t="str">
        <f>VLOOKUP(AA149,'PLAN INDICATIVO ORIGINAL '!$C$13:$M$343,11,0)</f>
        <v>Número</v>
      </c>
      <c r="AL149" s="262" t="e">
        <f>VLOOKUP(AA149,'PLAN INDICATIVO ORIGINAL '!$C$13:$M$343,12,0)</f>
        <v>#REF!</v>
      </c>
      <c r="AM149" s="263">
        <f t="shared" ref="AM149:AR149" si="275">+AF149</f>
        <v>4</v>
      </c>
      <c r="AN149" s="263">
        <f t="shared" si="275"/>
        <v>4</v>
      </c>
      <c r="AO149" s="263">
        <f t="shared" si="275"/>
        <v>4</v>
      </c>
      <c r="AP149" s="263">
        <f t="shared" si="275"/>
        <v>4</v>
      </c>
      <c r="AQ149" s="263">
        <f t="shared" si="275"/>
        <v>4</v>
      </c>
      <c r="AR149" s="263" t="str">
        <f t="shared" si="275"/>
        <v>Número</v>
      </c>
      <c r="AS149" s="264" t="s">
        <v>765</v>
      </c>
      <c r="AV149" s="214" t="s">
        <v>478</v>
      </c>
      <c r="AW149" s="214" t="s">
        <v>465</v>
      </c>
      <c r="AX149" s="214" t="s">
        <v>805</v>
      </c>
      <c r="BI149" s="254">
        <v>55</v>
      </c>
      <c r="BJ149" s="59" t="s">
        <v>337</v>
      </c>
    </row>
    <row r="150" spans="1:62" ht="93" customHeight="1" x14ac:dyDescent="0.25">
      <c r="A150" s="254">
        <v>55</v>
      </c>
      <c r="B150" s="254" t="str">
        <f t="shared" si="149"/>
        <v>P55</v>
      </c>
      <c r="C150" s="121" t="s">
        <v>66</v>
      </c>
      <c r="D150" s="288" t="s">
        <v>417</v>
      </c>
      <c r="E150" s="284" t="str">
        <f>+'PLAN INDICATIVO ORIGINAL '!$D$171</f>
        <v>GESTIÓN INSTITUCIONAL, JURIDICA Y DEFENSA</v>
      </c>
      <c r="F150" s="256" t="str">
        <f>+'PLAN INDICATIVO ORIGINAL '!$D$172</f>
        <v>PLANEACIÓN Y GESTIÓN</v>
      </c>
      <c r="G150" s="256" t="s">
        <v>425</v>
      </c>
      <c r="H150" s="257" t="str">
        <f>+'PLAN INDICATIVO ORIGINAL '!$D$173</f>
        <v>Implementar un modelo de planeación y gestión que articule la adopción de políticas, afiance la actuación administrativa,  facilite el cumplimiento de las metas institucionales y la prestación de servicios a la comunidad.</v>
      </c>
      <c r="I150" s="257" t="s">
        <v>803</v>
      </c>
      <c r="J150" s="179" t="s">
        <v>448</v>
      </c>
      <c r="K150" s="142" t="s">
        <v>763</v>
      </c>
      <c r="L150" s="142" t="str">
        <f>+'PLAN INDICATIVO ORIGINAL '!$C$183</f>
        <v>I25</v>
      </c>
      <c r="M150" s="266" t="str">
        <f>+'PLAN INDICATIVO ORIGINAL '!$E$183</f>
        <v>Porcentaje del Índice de Transparencia Nacional</v>
      </c>
      <c r="N150" s="267">
        <f>VLOOKUP(L150,'PLAN INDICATIVO ORIGINAL '!$C$13:$M$343,6,0)</f>
        <v>0.6</v>
      </c>
      <c r="O150" s="267">
        <f>VLOOKUP(L150,'PLAN INDICATIVO ORIGINAL '!$C$13:$M$343,7,0)</f>
        <v>0.65</v>
      </c>
      <c r="P150" s="267">
        <f>VLOOKUP(L150,'PLAN INDICATIVO ORIGINAL '!$C$13:$M$343,8,0)</f>
        <v>0.7</v>
      </c>
      <c r="Q150" s="267">
        <f>VLOOKUP(L150,'PLAN INDICATIVO ORIGINAL '!$C$13:$M$343,9,0)</f>
        <v>0.74</v>
      </c>
      <c r="R150" s="267">
        <f>VLOOKUP(L150,'PLAN INDICATIVO ORIGINAL '!$C$13:$M$343,10,0)</f>
        <v>0.74</v>
      </c>
      <c r="S150" s="267" t="str">
        <f>VLOOKUP(L150,'PLAN INDICATIVO ORIGINAL '!$C$13:$M$343,11,0)</f>
        <v>Porcentaje</v>
      </c>
      <c r="T150" s="259" t="e">
        <f>VLOOKUP(L150,'PLAN INDICATIVO ORIGINAL '!$C$13:$M$343,12,0)</f>
        <v>#REF!</v>
      </c>
      <c r="U150" s="259">
        <f t="shared" ref="U150:Z150" si="276">+N150*100</f>
        <v>60</v>
      </c>
      <c r="V150" s="259">
        <f t="shared" si="276"/>
        <v>65</v>
      </c>
      <c r="W150" s="259">
        <f t="shared" si="276"/>
        <v>70</v>
      </c>
      <c r="X150" s="259">
        <f t="shared" si="276"/>
        <v>74</v>
      </c>
      <c r="Y150" s="259">
        <f t="shared" si="276"/>
        <v>74</v>
      </c>
      <c r="Z150" s="259" t="e">
        <f t="shared" si="276"/>
        <v>#VALUE!</v>
      </c>
      <c r="AA150" s="254" t="str">
        <f>+'PLAN INDICATIVO ORIGINAL '!C198</f>
        <v>P55</v>
      </c>
      <c r="AB150" s="254" t="str">
        <f>+'PLAN INDICATIVO ORIGINAL '!D198</f>
        <v>Manual de Protocolo Institucional INPEC presentado</v>
      </c>
      <c r="AC150" s="59" t="str">
        <f>VLOOKUP(AB150,'PLAN INDICATIVO ORIGINAL '!$D$12:$F$313,3,0)</f>
        <v>GRUPO DE RELACIONES PUBLICAS Y PROTOCOLO</v>
      </c>
      <c r="AD150" s="59" t="str">
        <f>VLOOKUP(AB150,'PLAN INDICATIVO ORIGINAL '!$D$12:$F$313,3,0)</f>
        <v>GRUPO DE RELACIONES PUBLICAS Y PROTOCOLO</v>
      </c>
      <c r="AE150" s="59" t="s">
        <v>792</v>
      </c>
      <c r="AF150" s="260">
        <f>VLOOKUP(AA150,'PLAN INDICATIVO ORIGINAL '!$C$13:$M$343,6,0)</f>
        <v>1</v>
      </c>
      <c r="AG150" s="261">
        <f>VLOOKUP(AA150,'PLAN INDICATIVO ORIGINAL '!$C$13:$M$343,7,0)</f>
        <v>0</v>
      </c>
      <c r="AH150" s="261">
        <f>VLOOKUP(AA150,'PLAN INDICATIVO ORIGINAL '!$C$13:$M$343,8,0)</f>
        <v>0</v>
      </c>
      <c r="AI150" s="261">
        <f>VLOOKUP(AA150,'PLAN INDICATIVO ORIGINAL '!$C$13:$M$343,9,0)</f>
        <v>0</v>
      </c>
      <c r="AJ150" s="261">
        <f>VLOOKUP(AA150,'PLAN INDICATIVO ORIGINAL '!$C$13:$M$343,10,0)</f>
        <v>1</v>
      </c>
      <c r="AK150" s="261" t="str">
        <f>VLOOKUP(AA150,'PLAN INDICATIVO ORIGINAL '!$C$13:$M$343,11,0)</f>
        <v>Número</v>
      </c>
      <c r="AL150" s="262" t="e">
        <f>VLOOKUP(AA150,'PLAN INDICATIVO ORIGINAL '!$C$13:$M$343,12,0)</f>
        <v>#REF!</v>
      </c>
      <c r="AM150" s="263">
        <f t="shared" ref="AM150:AR150" si="277">+AF150</f>
        <v>1</v>
      </c>
      <c r="AN150" s="263">
        <f t="shared" si="277"/>
        <v>0</v>
      </c>
      <c r="AO150" s="263">
        <f t="shared" si="277"/>
        <v>0</v>
      </c>
      <c r="AP150" s="263">
        <f t="shared" si="277"/>
        <v>0</v>
      </c>
      <c r="AQ150" s="263">
        <f t="shared" si="277"/>
        <v>1</v>
      </c>
      <c r="AR150" s="263" t="str">
        <f t="shared" si="277"/>
        <v>Número</v>
      </c>
      <c r="AS150" s="264" t="s">
        <v>765</v>
      </c>
      <c r="AV150" s="214" t="s">
        <v>480</v>
      </c>
      <c r="AW150" s="214" t="s">
        <v>337</v>
      </c>
      <c r="AX150" s="214" t="s">
        <v>792</v>
      </c>
      <c r="BI150" s="254">
        <v>55</v>
      </c>
      <c r="BJ150" s="59" t="s">
        <v>337</v>
      </c>
    </row>
    <row r="151" spans="1:62" ht="51" customHeight="1" x14ac:dyDescent="0.25">
      <c r="A151" s="254">
        <v>14</v>
      </c>
      <c r="B151" s="254" t="str">
        <f t="shared" si="149"/>
        <v>P14</v>
      </c>
      <c r="C151" s="121" t="s">
        <v>66</v>
      </c>
      <c r="D151" s="288" t="s">
        <v>417</v>
      </c>
      <c r="E151" s="284" t="str">
        <f>+'PLAN INDICATIVO ORIGINAL '!$D$171</f>
        <v>GESTIÓN INSTITUCIONAL, JURIDICA Y DEFENSA</v>
      </c>
      <c r="F151" s="256" t="str">
        <f>+'PLAN INDICATIVO ORIGINAL '!$D$172</f>
        <v>PLANEACIÓN Y GESTIÓN</v>
      </c>
      <c r="G151" s="256" t="s">
        <v>425</v>
      </c>
      <c r="H151" s="257" t="str">
        <f>+'PLAN INDICATIVO ORIGINAL '!$D$173</f>
        <v>Implementar un modelo de planeación y gestión que articule la adopción de políticas, afiance la actuación administrativa,  facilite el cumplimiento de las metas institucionales y la prestación de servicios a la comunidad.</v>
      </c>
      <c r="I151" s="257" t="s">
        <v>803</v>
      </c>
      <c r="J151" s="179" t="s">
        <v>448</v>
      </c>
      <c r="K151" s="142" t="s">
        <v>763</v>
      </c>
      <c r="L151" s="142" t="str">
        <f>+'PLAN INDICATIVO ORIGINAL '!$C$183</f>
        <v>I25</v>
      </c>
      <c r="M151" s="266" t="str">
        <f>+'PLAN INDICATIVO ORIGINAL '!$E$183</f>
        <v>Porcentaje del Índice de Transparencia Nacional</v>
      </c>
      <c r="N151" s="267">
        <f>VLOOKUP(L151,'PLAN INDICATIVO ORIGINAL '!$C$13:$M$343,6,0)</f>
        <v>0.6</v>
      </c>
      <c r="O151" s="267">
        <f>VLOOKUP(L151,'PLAN INDICATIVO ORIGINAL '!$C$13:$M$343,7,0)</f>
        <v>0.65</v>
      </c>
      <c r="P151" s="267">
        <f>VLOOKUP(L151,'PLAN INDICATIVO ORIGINAL '!$C$13:$M$343,8,0)</f>
        <v>0.7</v>
      </c>
      <c r="Q151" s="267">
        <f>VLOOKUP(L151,'PLAN INDICATIVO ORIGINAL '!$C$13:$M$343,9,0)</f>
        <v>0.74</v>
      </c>
      <c r="R151" s="267">
        <f>VLOOKUP(L151,'PLAN INDICATIVO ORIGINAL '!$C$13:$M$343,10,0)</f>
        <v>0.74</v>
      </c>
      <c r="S151" s="267" t="str">
        <f>VLOOKUP(L151,'PLAN INDICATIVO ORIGINAL '!$C$13:$M$343,11,0)</f>
        <v>Porcentaje</v>
      </c>
      <c r="T151" s="259" t="e">
        <f>VLOOKUP(L151,'PLAN INDICATIVO ORIGINAL '!$C$13:$M$343,12,0)</f>
        <v>#REF!</v>
      </c>
      <c r="U151" s="259">
        <f t="shared" ref="U151:Z151" si="278">+N151*100</f>
        <v>60</v>
      </c>
      <c r="V151" s="259">
        <f t="shared" si="278"/>
        <v>65</v>
      </c>
      <c r="W151" s="259">
        <f t="shared" si="278"/>
        <v>70</v>
      </c>
      <c r="X151" s="259">
        <f t="shared" si="278"/>
        <v>74</v>
      </c>
      <c r="Y151" s="259">
        <f t="shared" si="278"/>
        <v>74</v>
      </c>
      <c r="Z151" s="259" t="e">
        <f t="shared" si="278"/>
        <v>#VALUE!</v>
      </c>
      <c r="AA151" s="254" t="str">
        <f>+'PLAN INDICATIVO ORIGINAL '!C199</f>
        <v>P14</v>
      </c>
      <c r="AB151" s="254" t="str">
        <f>+'PLAN INDICATIVO ORIGINAL '!D199</f>
        <v>Campaña institucional de sensibilización "YO CREO EN MI, YO CREO EN EL INPEC", realizada</v>
      </c>
      <c r="AC151" s="59" t="str">
        <f>VLOOKUP(AB151,'PLAN INDICATIVO ORIGINAL '!$D$12:$F$313,3,0)</f>
        <v>GRUPO DE RELACIONES PUBLICAS Y PROTOCOLO</v>
      </c>
      <c r="AD151" s="59" t="str">
        <f>VLOOKUP(AB151,'PLAN INDICATIVO ORIGINAL '!$D$12:$F$313,3,0)</f>
        <v>GRUPO DE RELACIONES PUBLICAS Y PROTOCOLO</v>
      </c>
      <c r="AE151" s="59" t="s">
        <v>792</v>
      </c>
      <c r="AF151" s="260">
        <f>VLOOKUP(AA151,'PLAN INDICATIVO ORIGINAL '!$C$13:$M$343,6,0)</f>
        <v>1</v>
      </c>
      <c r="AG151" s="261">
        <f>VLOOKUP(AA151,'PLAN INDICATIVO ORIGINAL '!$C$13:$M$343,7,0)</f>
        <v>0</v>
      </c>
      <c r="AH151" s="261">
        <f>VLOOKUP(AA151,'PLAN INDICATIVO ORIGINAL '!$C$13:$M$343,8,0)</f>
        <v>0</v>
      </c>
      <c r="AI151" s="261">
        <f>VLOOKUP(AA151,'PLAN INDICATIVO ORIGINAL '!$C$13:$M$343,9,0)</f>
        <v>0</v>
      </c>
      <c r="AJ151" s="261">
        <f>VLOOKUP(AA151,'PLAN INDICATIVO ORIGINAL '!$C$13:$M$343,10,0)</f>
        <v>1</v>
      </c>
      <c r="AK151" s="261" t="str">
        <f>VLOOKUP(AA151,'PLAN INDICATIVO ORIGINAL '!$C$13:$M$343,11,0)</f>
        <v>Número</v>
      </c>
      <c r="AL151" s="262" t="e">
        <f>VLOOKUP(AA151,'PLAN INDICATIVO ORIGINAL '!$C$13:$M$343,12,0)</f>
        <v>#REF!</v>
      </c>
      <c r="AM151" s="263">
        <f t="shared" ref="AM151:AR151" si="279">+AF151</f>
        <v>1</v>
      </c>
      <c r="AN151" s="263">
        <f t="shared" si="279"/>
        <v>0</v>
      </c>
      <c r="AO151" s="263">
        <f t="shared" si="279"/>
        <v>0</v>
      </c>
      <c r="AP151" s="263">
        <f t="shared" si="279"/>
        <v>0</v>
      </c>
      <c r="AQ151" s="263">
        <f t="shared" si="279"/>
        <v>1</v>
      </c>
      <c r="AR151" s="263" t="str">
        <f t="shared" si="279"/>
        <v>Número</v>
      </c>
      <c r="AS151" s="264" t="s">
        <v>765</v>
      </c>
      <c r="AV151" s="214" t="s">
        <v>482</v>
      </c>
      <c r="AW151" s="214" t="s">
        <v>337</v>
      </c>
      <c r="AX151" s="214" t="s">
        <v>792</v>
      </c>
      <c r="BI151" s="254">
        <v>75</v>
      </c>
      <c r="BJ151" s="59" t="s">
        <v>486</v>
      </c>
    </row>
    <row r="152" spans="1:62" ht="51" customHeight="1" x14ac:dyDescent="0.25">
      <c r="A152" s="254">
        <v>75</v>
      </c>
      <c r="B152" s="254" t="str">
        <f t="shared" si="149"/>
        <v>P75</v>
      </c>
      <c r="C152" s="127" t="s">
        <v>53</v>
      </c>
      <c r="D152" s="288" t="s">
        <v>417</v>
      </c>
      <c r="E152" s="284" t="str">
        <f>+'PLAN INDICATIVO ORIGINAL '!$D$171</f>
        <v>GESTIÓN INSTITUCIONAL, JURIDICA Y DEFENSA</v>
      </c>
      <c r="F152" s="256" t="str">
        <f>+'PLAN INDICATIVO ORIGINAL '!$D$172</f>
        <v>PLANEACIÓN Y GESTIÓN</v>
      </c>
      <c r="G152" s="256" t="s">
        <v>425</v>
      </c>
      <c r="H152" s="257" t="str">
        <f>+'PLAN INDICATIVO ORIGINAL '!$D$173</f>
        <v>Implementar un modelo de planeación y gestión que articule la adopción de políticas, afiance la actuación administrativa,  facilite el cumplimiento de las metas institucionales y la prestación de servicios a la comunidad.</v>
      </c>
      <c r="I152" s="257" t="s">
        <v>803</v>
      </c>
      <c r="J152" s="179" t="s">
        <v>448</v>
      </c>
      <c r="K152" s="142" t="s">
        <v>763</v>
      </c>
      <c r="L152" s="142" t="str">
        <f>+'PLAN INDICATIVO ORIGINAL '!$C$183</f>
        <v>I25</v>
      </c>
      <c r="M152" s="266" t="str">
        <f>+'PLAN INDICATIVO ORIGINAL '!$E$183</f>
        <v>Porcentaje del Índice de Transparencia Nacional</v>
      </c>
      <c r="N152" s="267">
        <f>VLOOKUP(L152,'PLAN INDICATIVO ORIGINAL '!$C$13:$M$343,6,0)</f>
        <v>0.6</v>
      </c>
      <c r="O152" s="267">
        <f>VLOOKUP(L152,'PLAN INDICATIVO ORIGINAL '!$C$13:$M$343,7,0)</f>
        <v>0.65</v>
      </c>
      <c r="P152" s="267">
        <f>VLOOKUP(L152,'PLAN INDICATIVO ORIGINAL '!$C$13:$M$343,8,0)</f>
        <v>0.7</v>
      </c>
      <c r="Q152" s="267">
        <f>VLOOKUP(L152,'PLAN INDICATIVO ORIGINAL '!$C$13:$M$343,9,0)</f>
        <v>0.74</v>
      </c>
      <c r="R152" s="267">
        <f>VLOOKUP(L152,'PLAN INDICATIVO ORIGINAL '!$C$13:$M$343,10,0)</f>
        <v>0.74</v>
      </c>
      <c r="S152" s="267" t="str">
        <f>VLOOKUP(L152,'PLAN INDICATIVO ORIGINAL '!$C$13:$M$343,11,0)</f>
        <v>Porcentaje</v>
      </c>
      <c r="T152" s="259" t="e">
        <f>VLOOKUP(L152,'PLAN INDICATIVO ORIGINAL '!$C$13:$M$343,12,0)</f>
        <v>#REF!</v>
      </c>
      <c r="U152" s="259">
        <f t="shared" ref="U152:Z152" si="280">+N152*100</f>
        <v>60</v>
      </c>
      <c r="V152" s="259">
        <f t="shared" si="280"/>
        <v>65</v>
      </c>
      <c r="W152" s="259">
        <f t="shared" si="280"/>
        <v>70</v>
      </c>
      <c r="X152" s="259">
        <f t="shared" si="280"/>
        <v>74</v>
      </c>
      <c r="Y152" s="259">
        <f t="shared" si="280"/>
        <v>74</v>
      </c>
      <c r="Z152" s="259" t="e">
        <f t="shared" si="280"/>
        <v>#VALUE!</v>
      </c>
      <c r="AA152" s="254" t="str">
        <f>+'PLAN INDICATIVO ORIGINAL '!C200</f>
        <v>P75</v>
      </c>
      <c r="AB152" s="254" t="str">
        <f>+'PLAN INDICATIVO ORIGINAL '!D200</f>
        <v>Riesgos identificados a través de auditorías internas y autoevaluación.</v>
      </c>
      <c r="AC152" s="59" t="str">
        <f>VLOOKUP(AB152,'PLAN INDICATIVO ORIGINAL '!$D$12:$F$313,3,0)</f>
        <v xml:space="preserve">OFICINA DE CONTROL INTERNO   </v>
      </c>
      <c r="AD152" s="59" t="str">
        <f>VLOOKUP(AB152,'PLAN INDICATIVO ORIGINAL '!$D$12:$F$313,3,0)</f>
        <v xml:space="preserve">OFICINA DE CONTROL INTERNO   </v>
      </c>
      <c r="AE152" s="59" t="s">
        <v>806</v>
      </c>
      <c r="AF152" s="268">
        <f>VLOOKUP(AA152,'PLAN INDICATIVO ORIGINAL '!$C$13:$M$343,6,0)</f>
        <v>1</v>
      </c>
      <c r="AG152" s="269">
        <f>VLOOKUP(AA152,'PLAN INDICATIVO ORIGINAL '!$C$13:$M$343,7,0)</f>
        <v>1</v>
      </c>
      <c r="AH152" s="269">
        <f>VLOOKUP(AA152,'PLAN INDICATIVO ORIGINAL '!$C$13:$M$343,8,0)</f>
        <v>1</v>
      </c>
      <c r="AI152" s="269">
        <f>VLOOKUP(AA152,'PLAN INDICATIVO ORIGINAL '!$C$13:$M$343,9,0)</f>
        <v>1</v>
      </c>
      <c r="AJ152" s="269">
        <f>VLOOKUP(AA152,'PLAN INDICATIVO ORIGINAL '!$C$13:$M$343,10,0)</f>
        <v>1</v>
      </c>
      <c r="AK152" s="269" t="str">
        <f>VLOOKUP(AA152,'PLAN INDICATIVO ORIGINAL '!$C$13:$M$343,11,0)</f>
        <v>Porcentaje</v>
      </c>
      <c r="AL152" s="262" t="e">
        <f>VLOOKUP(AA152,'PLAN INDICATIVO ORIGINAL '!$C$13:$M$343,12,0)</f>
        <v>#REF!</v>
      </c>
      <c r="AM152" s="270">
        <f t="shared" ref="AM152:AR152" si="281">+AF152*100</f>
        <v>100</v>
      </c>
      <c r="AN152" s="270">
        <f t="shared" si="281"/>
        <v>100</v>
      </c>
      <c r="AO152" s="270">
        <f t="shared" si="281"/>
        <v>100</v>
      </c>
      <c r="AP152" s="270">
        <f t="shared" si="281"/>
        <v>100</v>
      </c>
      <c r="AQ152" s="270">
        <f t="shared" si="281"/>
        <v>100</v>
      </c>
      <c r="AR152" s="270" t="e">
        <f t="shared" si="281"/>
        <v>#VALUE!</v>
      </c>
      <c r="AS152" s="264" t="s">
        <v>765</v>
      </c>
      <c r="AV152" s="214" t="s">
        <v>484</v>
      </c>
      <c r="AW152" s="214" t="s">
        <v>486</v>
      </c>
      <c r="AX152" s="214" t="s">
        <v>806</v>
      </c>
      <c r="BI152" s="254">
        <v>59</v>
      </c>
      <c r="BJ152" s="59" t="s">
        <v>486</v>
      </c>
    </row>
    <row r="153" spans="1:62" ht="51" customHeight="1" x14ac:dyDescent="0.25">
      <c r="A153" s="254">
        <v>59</v>
      </c>
      <c r="B153" s="254" t="str">
        <f t="shared" si="149"/>
        <v>P59</v>
      </c>
      <c r="C153" s="127" t="s">
        <v>56</v>
      </c>
      <c r="D153" s="288" t="s">
        <v>417</v>
      </c>
      <c r="E153" s="284" t="str">
        <f>+'PLAN INDICATIVO ORIGINAL '!$D$171</f>
        <v>GESTIÓN INSTITUCIONAL, JURIDICA Y DEFENSA</v>
      </c>
      <c r="F153" s="256" t="str">
        <f>+'PLAN INDICATIVO ORIGINAL '!$D$172</f>
        <v>PLANEACIÓN Y GESTIÓN</v>
      </c>
      <c r="G153" s="256" t="s">
        <v>425</v>
      </c>
      <c r="H153" s="257" t="str">
        <f>+'PLAN INDICATIVO ORIGINAL '!$D$173</f>
        <v>Implementar un modelo de planeación y gestión que articule la adopción de políticas, afiance la actuación administrativa,  facilite el cumplimiento de las metas institucionales y la prestación de servicios a la comunidad.</v>
      </c>
      <c r="I153" s="257" t="s">
        <v>803</v>
      </c>
      <c r="J153" s="179" t="s">
        <v>448</v>
      </c>
      <c r="K153" s="142" t="s">
        <v>763</v>
      </c>
      <c r="L153" s="142" t="str">
        <f>+'PLAN INDICATIVO ORIGINAL '!$C$183</f>
        <v>I25</v>
      </c>
      <c r="M153" s="266" t="str">
        <f>+'PLAN INDICATIVO ORIGINAL '!$E$183</f>
        <v>Porcentaje del Índice de Transparencia Nacional</v>
      </c>
      <c r="N153" s="267">
        <f>VLOOKUP(L153,'PLAN INDICATIVO ORIGINAL '!$C$13:$M$343,6,0)</f>
        <v>0.6</v>
      </c>
      <c r="O153" s="267">
        <f>VLOOKUP(L153,'PLAN INDICATIVO ORIGINAL '!$C$13:$M$343,7,0)</f>
        <v>0.65</v>
      </c>
      <c r="P153" s="267">
        <f>VLOOKUP(L153,'PLAN INDICATIVO ORIGINAL '!$C$13:$M$343,8,0)</f>
        <v>0.7</v>
      </c>
      <c r="Q153" s="267">
        <f>VLOOKUP(L153,'PLAN INDICATIVO ORIGINAL '!$C$13:$M$343,9,0)</f>
        <v>0.74</v>
      </c>
      <c r="R153" s="267">
        <f>VLOOKUP(L153,'PLAN INDICATIVO ORIGINAL '!$C$13:$M$343,10,0)</f>
        <v>0.74</v>
      </c>
      <c r="S153" s="267" t="str">
        <f>VLOOKUP(L153,'PLAN INDICATIVO ORIGINAL '!$C$13:$M$343,11,0)</f>
        <v>Porcentaje</v>
      </c>
      <c r="T153" s="259" t="e">
        <f>VLOOKUP(L153,'PLAN INDICATIVO ORIGINAL '!$C$13:$M$343,12,0)</f>
        <v>#REF!</v>
      </c>
      <c r="U153" s="259">
        <f t="shared" ref="U153:Z153" si="282">+N153*100</f>
        <v>60</v>
      </c>
      <c r="V153" s="259">
        <f t="shared" si="282"/>
        <v>65</v>
      </c>
      <c r="W153" s="259">
        <f t="shared" si="282"/>
        <v>70</v>
      </c>
      <c r="X153" s="259">
        <f t="shared" si="282"/>
        <v>74</v>
      </c>
      <c r="Y153" s="259">
        <f t="shared" si="282"/>
        <v>74</v>
      </c>
      <c r="Z153" s="259" t="e">
        <f t="shared" si="282"/>
        <v>#VALUE!</v>
      </c>
      <c r="AA153" s="254" t="str">
        <f>+'PLAN INDICATIVO ORIGINAL '!C201</f>
        <v>P59</v>
      </c>
      <c r="AB153" s="254" t="str">
        <f>+'PLAN INDICATIVO ORIGINAL '!D201</f>
        <v>Percepción de la imagen positiva de la Oficina de Control Interno incrementada en el Nivel Central.</v>
      </c>
      <c r="AC153" s="59" t="str">
        <f>VLOOKUP(AB153,'PLAN INDICATIVO ORIGINAL '!$D$12:$F$313,3,0)</f>
        <v xml:space="preserve">OFICINA DE CONTROL INTERNO   </v>
      </c>
      <c r="AD153" s="59" t="str">
        <f>VLOOKUP(AB153,'PLAN INDICATIVO ORIGINAL '!$D$12:$F$313,3,0)</f>
        <v xml:space="preserve">OFICINA DE CONTROL INTERNO   </v>
      </c>
      <c r="AE153" s="59" t="s">
        <v>806</v>
      </c>
      <c r="AF153" s="268">
        <f>VLOOKUP(AA153,'PLAN INDICATIVO ORIGINAL '!$C$13:$M$343,6,0)</f>
        <v>0.1</v>
      </c>
      <c r="AG153" s="269">
        <f>VLOOKUP(AA153,'PLAN INDICATIVO ORIGINAL '!$C$13:$M$343,7,0)</f>
        <v>0.1</v>
      </c>
      <c r="AH153" s="269">
        <f>VLOOKUP(AA153,'PLAN INDICATIVO ORIGINAL '!$C$13:$M$343,8,0)</f>
        <v>0.1</v>
      </c>
      <c r="AI153" s="269">
        <f>VLOOKUP(AA153,'PLAN INDICATIVO ORIGINAL '!$C$13:$M$343,9,0)</f>
        <v>0.1</v>
      </c>
      <c r="AJ153" s="269">
        <f>VLOOKUP(AA153,'PLAN INDICATIVO ORIGINAL '!$C$13:$M$343,10,0)</f>
        <v>0.1</v>
      </c>
      <c r="AK153" s="269" t="str">
        <f>VLOOKUP(AA153,'PLAN INDICATIVO ORIGINAL '!$C$13:$M$343,11,0)</f>
        <v>Porcentaje</v>
      </c>
      <c r="AL153" s="262" t="e">
        <f>VLOOKUP(AA153,'PLAN INDICATIVO ORIGINAL '!$C$13:$M$343,12,0)</f>
        <v>#REF!</v>
      </c>
      <c r="AM153" s="270">
        <f t="shared" ref="AM153:AR153" si="283">+AF153*100</f>
        <v>10</v>
      </c>
      <c r="AN153" s="270">
        <f t="shared" si="283"/>
        <v>10</v>
      </c>
      <c r="AO153" s="270">
        <f t="shared" si="283"/>
        <v>10</v>
      </c>
      <c r="AP153" s="270">
        <f t="shared" si="283"/>
        <v>10</v>
      </c>
      <c r="AQ153" s="270">
        <f t="shared" si="283"/>
        <v>10</v>
      </c>
      <c r="AR153" s="270" t="e">
        <f t="shared" si="283"/>
        <v>#VALUE!</v>
      </c>
      <c r="AS153" s="264" t="s">
        <v>765</v>
      </c>
      <c r="AV153" s="214" t="s">
        <v>487</v>
      </c>
      <c r="AW153" s="214" t="s">
        <v>486</v>
      </c>
      <c r="AX153" s="214" t="s">
        <v>806</v>
      </c>
      <c r="BI153" s="254">
        <v>245</v>
      </c>
      <c r="BJ153" s="59" t="s">
        <v>486</v>
      </c>
    </row>
    <row r="154" spans="1:62" ht="51" customHeight="1" x14ac:dyDescent="0.25">
      <c r="A154" s="254">
        <v>245</v>
      </c>
      <c r="B154" s="254" t="str">
        <f t="shared" si="149"/>
        <v>P245</v>
      </c>
      <c r="C154" s="127" t="s">
        <v>56</v>
      </c>
      <c r="D154" s="288" t="s">
        <v>417</v>
      </c>
      <c r="E154" s="284" t="str">
        <f>+'PLAN INDICATIVO ORIGINAL '!$D$171</f>
        <v>GESTIÓN INSTITUCIONAL, JURIDICA Y DEFENSA</v>
      </c>
      <c r="F154" s="256" t="str">
        <f>+'PLAN INDICATIVO ORIGINAL '!$D$172</f>
        <v>PLANEACIÓN Y GESTIÓN</v>
      </c>
      <c r="G154" s="256" t="s">
        <v>425</v>
      </c>
      <c r="H154" s="257" t="str">
        <f>+'PLAN INDICATIVO ORIGINAL '!$D$173</f>
        <v>Implementar un modelo de planeación y gestión que articule la adopción de políticas, afiance la actuación administrativa,  facilite el cumplimiento de las metas institucionales y la prestación de servicios a la comunidad.</v>
      </c>
      <c r="I154" s="257" t="s">
        <v>803</v>
      </c>
      <c r="J154" s="179" t="s">
        <v>448</v>
      </c>
      <c r="K154" s="142" t="s">
        <v>763</v>
      </c>
      <c r="L154" s="142" t="str">
        <f>+'PLAN INDICATIVO ORIGINAL '!$C$183</f>
        <v>I25</v>
      </c>
      <c r="M154" s="266" t="str">
        <f>+'PLAN INDICATIVO ORIGINAL '!$E$183</f>
        <v>Porcentaje del Índice de Transparencia Nacional</v>
      </c>
      <c r="N154" s="267">
        <f>VLOOKUP(L154,'PLAN INDICATIVO ORIGINAL '!$C$13:$M$343,6,0)</f>
        <v>0.6</v>
      </c>
      <c r="O154" s="267">
        <f>VLOOKUP(L154,'PLAN INDICATIVO ORIGINAL '!$C$13:$M$343,7,0)</f>
        <v>0.65</v>
      </c>
      <c r="P154" s="267">
        <f>VLOOKUP(L154,'PLAN INDICATIVO ORIGINAL '!$C$13:$M$343,8,0)</f>
        <v>0.7</v>
      </c>
      <c r="Q154" s="267">
        <f>VLOOKUP(L154,'PLAN INDICATIVO ORIGINAL '!$C$13:$M$343,9,0)</f>
        <v>0.74</v>
      </c>
      <c r="R154" s="267">
        <f>VLOOKUP(L154,'PLAN INDICATIVO ORIGINAL '!$C$13:$M$343,10,0)</f>
        <v>0.74</v>
      </c>
      <c r="S154" s="267" t="str">
        <f>VLOOKUP(L154,'PLAN INDICATIVO ORIGINAL '!$C$13:$M$343,11,0)</f>
        <v>Porcentaje</v>
      </c>
      <c r="T154" s="259" t="e">
        <f>VLOOKUP(L154,'PLAN INDICATIVO ORIGINAL '!$C$13:$M$343,12,0)</f>
        <v>#REF!</v>
      </c>
      <c r="U154" s="259">
        <f t="shared" ref="U154:Z154" si="284">+N154*100</f>
        <v>60</v>
      </c>
      <c r="V154" s="259">
        <f t="shared" si="284"/>
        <v>65</v>
      </c>
      <c r="W154" s="259">
        <f t="shared" si="284"/>
        <v>70</v>
      </c>
      <c r="X154" s="259">
        <f t="shared" si="284"/>
        <v>74</v>
      </c>
      <c r="Y154" s="259">
        <f t="shared" si="284"/>
        <v>74</v>
      </c>
      <c r="Z154" s="259" t="e">
        <f t="shared" si="284"/>
        <v>#VALUE!</v>
      </c>
      <c r="AA154" s="254" t="str">
        <f>+'PLAN INDICATIVO ORIGINAL '!C202</f>
        <v>P245</v>
      </c>
      <c r="AB154" s="254" t="str">
        <f>+'PLAN INDICATIVO ORIGINAL '!D202</f>
        <v xml:space="preserve">Sistema de Control Interno Evaluado </v>
      </c>
      <c r="AC154" s="59" t="str">
        <f>VLOOKUP(AB154,'PLAN INDICATIVO ORIGINAL '!$D$12:$F$313,3,0)</f>
        <v xml:space="preserve">OFICINA DE CONTROL INTERNO   </v>
      </c>
      <c r="AD154" s="59" t="str">
        <f>VLOOKUP(AB154,'PLAN INDICATIVO ORIGINAL '!$D$12:$F$313,3,0)</f>
        <v xml:space="preserve">OFICINA DE CONTROL INTERNO   </v>
      </c>
      <c r="AE154" s="59" t="s">
        <v>806</v>
      </c>
      <c r="AF154" s="268">
        <f>VLOOKUP(AA154,'PLAN INDICATIVO ORIGINAL '!$C$13:$M$343,6,0)</f>
        <v>1</v>
      </c>
      <c r="AG154" s="269">
        <f>VLOOKUP(AA154,'PLAN INDICATIVO ORIGINAL '!$C$13:$M$343,7,0)</f>
        <v>1</v>
      </c>
      <c r="AH154" s="269">
        <f>VLOOKUP(AA154,'PLAN INDICATIVO ORIGINAL '!$C$13:$M$343,8,0)</f>
        <v>1</v>
      </c>
      <c r="AI154" s="269">
        <f>VLOOKUP(AA154,'PLAN INDICATIVO ORIGINAL '!$C$13:$M$343,9,0)</f>
        <v>1</v>
      </c>
      <c r="AJ154" s="269">
        <f>VLOOKUP(AA154,'PLAN INDICATIVO ORIGINAL '!$C$13:$M$343,10,0)</f>
        <v>1</v>
      </c>
      <c r="AK154" s="269" t="str">
        <f>VLOOKUP(AA154,'PLAN INDICATIVO ORIGINAL '!$C$13:$M$343,11,0)</f>
        <v>Porcentaje</v>
      </c>
      <c r="AL154" s="262" t="e">
        <f>VLOOKUP(AA154,'PLAN INDICATIVO ORIGINAL '!$C$13:$M$343,12,0)</f>
        <v>#REF!</v>
      </c>
      <c r="AM154" s="270">
        <f t="shared" ref="AM154:AR154" si="285">+AF154*100</f>
        <v>100</v>
      </c>
      <c r="AN154" s="270">
        <f t="shared" si="285"/>
        <v>100</v>
      </c>
      <c r="AO154" s="270">
        <f t="shared" si="285"/>
        <v>100</v>
      </c>
      <c r="AP154" s="270">
        <f t="shared" si="285"/>
        <v>100</v>
      </c>
      <c r="AQ154" s="270">
        <f t="shared" si="285"/>
        <v>100</v>
      </c>
      <c r="AR154" s="270" t="e">
        <f t="shared" si="285"/>
        <v>#VALUE!</v>
      </c>
      <c r="AS154" s="264" t="s">
        <v>765</v>
      </c>
      <c r="AV154" s="214" t="s">
        <v>489</v>
      </c>
      <c r="AW154" s="214" t="s">
        <v>486</v>
      </c>
      <c r="AX154" s="214" t="s">
        <v>806</v>
      </c>
      <c r="BI154" s="254">
        <v>252</v>
      </c>
      <c r="BJ154" s="59" t="s">
        <v>493</v>
      </c>
    </row>
    <row r="155" spans="1:62" ht="41.25" customHeight="1" x14ac:dyDescent="0.25">
      <c r="A155" s="254">
        <v>252</v>
      </c>
      <c r="B155" s="254" t="str">
        <f t="shared" si="149"/>
        <v>P252</v>
      </c>
      <c r="C155" s="127" t="s">
        <v>56</v>
      </c>
      <c r="D155" s="288" t="s">
        <v>417</v>
      </c>
      <c r="E155" s="284" t="str">
        <f>+'PLAN INDICATIVO ORIGINAL '!$D$171</f>
        <v>GESTIÓN INSTITUCIONAL, JURIDICA Y DEFENSA</v>
      </c>
      <c r="F155" s="256" t="str">
        <f>+'PLAN INDICATIVO ORIGINAL '!$D$172</f>
        <v>PLANEACIÓN Y GESTIÓN</v>
      </c>
      <c r="G155" s="256" t="s">
        <v>425</v>
      </c>
      <c r="H155" s="257" t="str">
        <f>+'PLAN INDICATIVO ORIGINAL '!$D$173</f>
        <v>Implementar un modelo de planeación y gestión que articule la adopción de políticas, afiance la actuación administrativa,  facilite el cumplimiento de las metas institucionales y la prestación de servicios a la comunidad.</v>
      </c>
      <c r="I155" s="257" t="s">
        <v>803</v>
      </c>
      <c r="J155" s="179" t="s">
        <v>448</v>
      </c>
      <c r="K155" s="142" t="s">
        <v>763</v>
      </c>
      <c r="L155" s="142" t="str">
        <f>+'PLAN INDICATIVO ORIGINAL '!$C$183</f>
        <v>I25</v>
      </c>
      <c r="M155" s="266" t="str">
        <f>+'PLAN INDICATIVO ORIGINAL '!$E$183</f>
        <v>Porcentaje del Índice de Transparencia Nacional</v>
      </c>
      <c r="N155" s="267">
        <f>VLOOKUP(L155,'PLAN INDICATIVO ORIGINAL '!$C$13:$M$343,6,0)</f>
        <v>0.6</v>
      </c>
      <c r="O155" s="267">
        <f>VLOOKUP(L155,'PLAN INDICATIVO ORIGINAL '!$C$13:$M$343,7,0)</f>
        <v>0.65</v>
      </c>
      <c r="P155" s="267">
        <f>VLOOKUP(L155,'PLAN INDICATIVO ORIGINAL '!$C$13:$M$343,8,0)</f>
        <v>0.7</v>
      </c>
      <c r="Q155" s="267">
        <f>VLOOKUP(L155,'PLAN INDICATIVO ORIGINAL '!$C$13:$M$343,9,0)</f>
        <v>0.74</v>
      </c>
      <c r="R155" s="267">
        <f>VLOOKUP(L155,'PLAN INDICATIVO ORIGINAL '!$C$13:$M$343,10,0)</f>
        <v>0.74</v>
      </c>
      <c r="S155" s="267" t="str">
        <f>VLOOKUP(L155,'PLAN INDICATIVO ORIGINAL '!$C$13:$M$343,11,0)</f>
        <v>Porcentaje</v>
      </c>
      <c r="T155" s="259" t="e">
        <f>VLOOKUP(L155,'PLAN INDICATIVO ORIGINAL '!$C$13:$M$343,12,0)</f>
        <v>#REF!</v>
      </c>
      <c r="U155" s="259">
        <f t="shared" ref="U155:Z155" si="286">+N155*100</f>
        <v>60</v>
      </c>
      <c r="V155" s="259">
        <f t="shared" si="286"/>
        <v>65</v>
      </c>
      <c r="W155" s="259">
        <f t="shared" si="286"/>
        <v>70</v>
      </c>
      <c r="X155" s="259">
        <f t="shared" si="286"/>
        <v>74</v>
      </c>
      <c r="Y155" s="259">
        <f t="shared" si="286"/>
        <v>74</v>
      </c>
      <c r="Z155" s="259" t="e">
        <f t="shared" si="286"/>
        <v>#VALUE!</v>
      </c>
      <c r="AA155" s="254" t="str">
        <f>+'PLAN INDICATIVO ORIGINAL '!C203</f>
        <v>P252</v>
      </c>
      <c r="AB155" s="254" t="str">
        <f>+'PLAN INDICATIVO ORIGINAL '!D203</f>
        <v>Información Institucional actualizada y disponible a traves de medios fisicos y electrónicos de acuerdo al articulo  9 de la ley 1712 de 2014</v>
      </c>
      <c r="AC155" s="59" t="str">
        <f>VLOOKUP(AB155,'PLAN INDICATIVO ORIGINAL '!$D$12:$F$313,3,0)</f>
        <v xml:space="preserve">OFICINA DE SISTEMAS DE INFORMACIÓN </v>
      </c>
      <c r="AD155" s="59" t="str">
        <f>VLOOKUP(AB155,'PLAN INDICATIVO ORIGINAL '!$D$12:$F$313,3,0)</f>
        <v xml:space="preserve">OFICINA DE SISTEMAS DE INFORMACIÓN </v>
      </c>
      <c r="AE155" s="59" t="s">
        <v>807</v>
      </c>
      <c r="AF155" s="268">
        <f>VLOOKUP(AA155,'PLAN INDICATIVO ORIGINAL '!$C$13:$M$343,6,0)</f>
        <v>1</v>
      </c>
      <c r="AG155" s="269">
        <f>VLOOKUP(AA155,'PLAN INDICATIVO ORIGINAL '!$C$13:$M$343,7,0)</f>
        <v>1</v>
      </c>
      <c r="AH155" s="269">
        <f>VLOOKUP(AA155,'PLAN INDICATIVO ORIGINAL '!$C$13:$M$343,8,0)</f>
        <v>1</v>
      </c>
      <c r="AI155" s="269">
        <f>VLOOKUP(AA155,'PLAN INDICATIVO ORIGINAL '!$C$13:$M$343,9,0)</f>
        <v>1</v>
      </c>
      <c r="AJ155" s="269">
        <f>VLOOKUP(AA155,'PLAN INDICATIVO ORIGINAL '!$C$13:$M$343,10,0)</f>
        <v>1</v>
      </c>
      <c r="AK155" s="269" t="str">
        <f>VLOOKUP(AA155,'PLAN INDICATIVO ORIGINAL '!$C$13:$M$343,11,0)</f>
        <v>Porcentaje</v>
      </c>
      <c r="AL155" s="262" t="e">
        <f>VLOOKUP(AA155,'PLAN INDICATIVO ORIGINAL '!$C$13:$M$343,12,0)</f>
        <v>#REF!</v>
      </c>
      <c r="AM155" s="270">
        <f t="shared" ref="AM155:AR155" si="287">+AF155*100</f>
        <v>100</v>
      </c>
      <c r="AN155" s="270">
        <f t="shared" si="287"/>
        <v>100</v>
      </c>
      <c r="AO155" s="270">
        <f t="shared" si="287"/>
        <v>100</v>
      </c>
      <c r="AP155" s="270">
        <f t="shared" si="287"/>
        <v>100</v>
      </c>
      <c r="AQ155" s="270">
        <f t="shared" si="287"/>
        <v>100</v>
      </c>
      <c r="AR155" s="270" t="e">
        <f t="shared" si="287"/>
        <v>#VALUE!</v>
      </c>
      <c r="AS155" s="264"/>
      <c r="AV155" s="214" t="s">
        <v>491</v>
      </c>
      <c r="AW155" s="214" t="s">
        <v>493</v>
      </c>
      <c r="AX155" s="214" t="s">
        <v>807</v>
      </c>
      <c r="BI155" s="254">
        <v>206</v>
      </c>
      <c r="BJ155" s="59" t="s">
        <v>427</v>
      </c>
    </row>
    <row r="156" spans="1:62" ht="51" customHeight="1" x14ac:dyDescent="0.25">
      <c r="A156" s="254">
        <v>206</v>
      </c>
      <c r="B156" s="254" t="str">
        <f t="shared" si="149"/>
        <v>P206</v>
      </c>
      <c r="C156" s="282"/>
      <c r="D156" s="288" t="s">
        <v>417</v>
      </c>
      <c r="E156" s="284" t="str">
        <f>+'PLAN INDICATIVO ORIGINAL '!$D$171</f>
        <v>GESTIÓN INSTITUCIONAL, JURIDICA Y DEFENSA</v>
      </c>
      <c r="F156" s="256" t="str">
        <f>+'PLAN INDICATIVO ORIGINAL '!$D$172</f>
        <v>PLANEACIÓN Y GESTIÓN</v>
      </c>
      <c r="G156" s="256" t="s">
        <v>425</v>
      </c>
      <c r="H156" s="257" t="str">
        <f>+'PLAN INDICATIVO ORIGINAL '!$D$173</f>
        <v>Implementar un modelo de planeación y gestión que articule la adopción de políticas, afiance la actuación administrativa,  facilite el cumplimiento de las metas institucionales y la prestación de servicios a la comunidad.</v>
      </c>
      <c r="I156" s="257" t="s">
        <v>808</v>
      </c>
      <c r="J156" s="265" t="str">
        <f>+'PLAN INDICATIVO ORIGINAL '!$D$204</f>
        <v>EFICIENCIA ADMINISTRATIVA</v>
      </c>
      <c r="K156" s="142" t="s">
        <v>763</v>
      </c>
      <c r="L156" s="142" t="s">
        <v>495</v>
      </c>
      <c r="M156" s="258" t="str">
        <f>+'PLAN INDICATIVO ORIGINAL '!$E$204</f>
        <v>Porcentaje de avance de Implementación del SGI en el  INPEC</v>
      </c>
      <c r="N156" s="267">
        <f>VLOOKUP(L156,'PLAN INDICATIVO ORIGINAL '!$C$13:$M$343,6,0)</f>
        <v>0.2</v>
      </c>
      <c r="O156" s="267">
        <f>VLOOKUP(L156,'PLAN INDICATIVO ORIGINAL '!$C$13:$M$343,7,0)</f>
        <v>0.55000000000000004</v>
      </c>
      <c r="P156" s="267">
        <f>VLOOKUP(L156,'PLAN INDICATIVO ORIGINAL '!$C$13:$M$343,8,0)</f>
        <v>0.82</v>
      </c>
      <c r="Q156" s="267">
        <f>VLOOKUP(L156,'PLAN INDICATIVO ORIGINAL '!$C$13:$M$343,9,0)</f>
        <v>1</v>
      </c>
      <c r="R156" s="267">
        <f>VLOOKUP(L156,'PLAN INDICATIVO ORIGINAL '!$C$13:$M$343,10,0)</f>
        <v>1</v>
      </c>
      <c r="S156" s="267" t="str">
        <f>VLOOKUP(L156,'PLAN INDICATIVO ORIGINAL '!$C$13:$M$343,11,0)</f>
        <v>Porcentaje</v>
      </c>
      <c r="T156" s="259" t="e">
        <f>VLOOKUP(L156,'PLAN INDICATIVO ORIGINAL '!$C$13:$M$343,12,0)</f>
        <v>#REF!</v>
      </c>
      <c r="U156" s="259">
        <f t="shared" ref="U156:Z156" si="288">+N156*100</f>
        <v>20</v>
      </c>
      <c r="V156" s="259">
        <f t="shared" si="288"/>
        <v>55.000000000000007</v>
      </c>
      <c r="W156" s="259">
        <f t="shared" si="288"/>
        <v>82</v>
      </c>
      <c r="X156" s="259">
        <f t="shared" si="288"/>
        <v>100</v>
      </c>
      <c r="Y156" s="259">
        <f t="shared" si="288"/>
        <v>100</v>
      </c>
      <c r="Z156" s="259" t="e">
        <f t="shared" si="288"/>
        <v>#VALUE!</v>
      </c>
      <c r="AA156" s="115" t="str">
        <f>+'PLAN INDICATIVO ORIGINAL '!C205</f>
        <v>P206</v>
      </c>
      <c r="AB156" s="254" t="str">
        <f>+'PLAN INDICATIVO ORIGINAL '!D205</f>
        <v>Sistema de Gestión de la Calidad Nivel Nacional  implementado y en mantenimiento</v>
      </c>
      <c r="AC156" s="59" t="str">
        <f>VLOOKUP(AB156,'PLAN INDICATIVO ORIGINAL '!$D$12:$F$313,3,0)</f>
        <v>OFICINA ASESORA DE PLANEACIÓN</v>
      </c>
      <c r="AD156" s="59" t="str">
        <f>VLOOKUP(AB156,'PLAN INDICATIVO ORIGINAL '!$D$12:$F$313,3,0)</f>
        <v>OFICINA ASESORA DE PLANEACIÓN</v>
      </c>
      <c r="AE156" s="59" t="s">
        <v>802</v>
      </c>
      <c r="AF156" s="268">
        <f>VLOOKUP(AA156,'PLAN INDICATIVO ORIGINAL '!$C$13:$M$343,6,0)</f>
        <v>0.7</v>
      </c>
      <c r="AG156" s="269">
        <f>VLOOKUP(AA156,'PLAN INDICATIVO ORIGINAL '!$C$13:$M$343,7,0)</f>
        <v>0.8</v>
      </c>
      <c r="AH156" s="269">
        <f>VLOOKUP(AA156,'PLAN INDICATIVO ORIGINAL '!$C$13:$M$343,8,0)</f>
        <v>0.9</v>
      </c>
      <c r="AI156" s="269">
        <f>VLOOKUP(AA156,'PLAN INDICATIVO ORIGINAL '!$C$13:$M$343,9,0)</f>
        <v>1</v>
      </c>
      <c r="AJ156" s="269">
        <f>VLOOKUP(AA156,'PLAN INDICATIVO ORIGINAL '!$C$13:$M$343,10,0)</f>
        <v>1</v>
      </c>
      <c r="AK156" s="269" t="str">
        <f>VLOOKUP(AA156,'PLAN INDICATIVO ORIGINAL '!$C$13:$M$343,11,0)</f>
        <v>Porcentaje</v>
      </c>
      <c r="AL156" s="262" t="e">
        <f>VLOOKUP(AA156,'PLAN INDICATIVO ORIGINAL '!$C$13:$M$343,12,0)</f>
        <v>#REF!</v>
      </c>
      <c r="AM156" s="270">
        <f t="shared" ref="AM156:AR156" si="289">+AF156*100</f>
        <v>70</v>
      </c>
      <c r="AN156" s="270">
        <f t="shared" si="289"/>
        <v>80</v>
      </c>
      <c r="AO156" s="270">
        <f t="shared" si="289"/>
        <v>90</v>
      </c>
      <c r="AP156" s="270">
        <f t="shared" si="289"/>
        <v>100</v>
      </c>
      <c r="AQ156" s="270">
        <f t="shared" si="289"/>
        <v>100</v>
      </c>
      <c r="AR156" s="270" t="e">
        <f t="shared" si="289"/>
        <v>#VALUE!</v>
      </c>
      <c r="AS156" s="264" t="s">
        <v>765</v>
      </c>
      <c r="AV156" s="214" t="s">
        <v>498</v>
      </c>
      <c r="AW156" s="214" t="s">
        <v>427</v>
      </c>
      <c r="AX156" s="214" t="s">
        <v>802</v>
      </c>
      <c r="BI156" s="254">
        <v>81</v>
      </c>
      <c r="BJ156" s="59" t="s">
        <v>427</v>
      </c>
    </row>
    <row r="157" spans="1:62" ht="51" customHeight="1" x14ac:dyDescent="0.25">
      <c r="A157" s="254">
        <v>81</v>
      </c>
      <c r="B157" s="254" t="str">
        <f t="shared" si="149"/>
        <v>P81</v>
      </c>
      <c r="C157" s="121" t="s">
        <v>33</v>
      </c>
      <c r="D157" s="288" t="s">
        <v>417</v>
      </c>
      <c r="E157" s="284" t="str">
        <f>+'PLAN INDICATIVO ORIGINAL '!$D$171</f>
        <v>GESTIÓN INSTITUCIONAL, JURIDICA Y DEFENSA</v>
      </c>
      <c r="F157" s="256" t="str">
        <f>+'PLAN INDICATIVO ORIGINAL '!$D$172</f>
        <v>PLANEACIÓN Y GESTIÓN</v>
      </c>
      <c r="G157" s="256" t="s">
        <v>425</v>
      </c>
      <c r="H157" s="257" t="str">
        <f>+'PLAN INDICATIVO ORIGINAL '!$D$173</f>
        <v>Implementar un modelo de planeación y gestión que articule la adopción de políticas, afiance la actuación administrativa,  facilite el cumplimiento de las metas institucionales y la prestación de servicios a la comunidad.</v>
      </c>
      <c r="I157" s="257" t="s">
        <v>808</v>
      </c>
      <c r="J157" s="265" t="str">
        <f>+'PLAN INDICATIVO ORIGINAL '!$D$204</f>
        <v>EFICIENCIA ADMINISTRATIVA</v>
      </c>
      <c r="K157" s="142" t="s">
        <v>763</v>
      </c>
      <c r="L157" s="142" t="s">
        <v>495</v>
      </c>
      <c r="M157" s="258" t="str">
        <f>+'PLAN INDICATIVO ORIGINAL '!$E$204</f>
        <v>Porcentaje de avance de Implementación del SGI en el  INPEC</v>
      </c>
      <c r="N157" s="267">
        <f>VLOOKUP(L157,'PLAN INDICATIVO ORIGINAL '!$C$13:$M$343,6,0)</f>
        <v>0.2</v>
      </c>
      <c r="O157" s="267">
        <f>VLOOKUP(L157,'PLAN INDICATIVO ORIGINAL '!$C$13:$M$343,7,0)</f>
        <v>0.55000000000000004</v>
      </c>
      <c r="P157" s="267">
        <f>VLOOKUP(L157,'PLAN INDICATIVO ORIGINAL '!$C$13:$M$343,8,0)</f>
        <v>0.82</v>
      </c>
      <c r="Q157" s="267">
        <f>VLOOKUP(L157,'PLAN INDICATIVO ORIGINAL '!$C$13:$M$343,9,0)</f>
        <v>1</v>
      </c>
      <c r="R157" s="267">
        <f>VLOOKUP(L157,'PLAN INDICATIVO ORIGINAL '!$C$13:$M$343,10,0)</f>
        <v>1</v>
      </c>
      <c r="S157" s="267" t="str">
        <f>VLOOKUP(L157,'PLAN INDICATIVO ORIGINAL '!$C$13:$M$343,11,0)</f>
        <v>Porcentaje</v>
      </c>
      <c r="T157" s="259" t="e">
        <f>VLOOKUP(L157,'PLAN INDICATIVO ORIGINAL '!$C$13:$M$343,12,0)</f>
        <v>#REF!</v>
      </c>
      <c r="U157" s="259">
        <f t="shared" ref="U157:Z157" si="290">+N157*100</f>
        <v>20</v>
      </c>
      <c r="V157" s="259">
        <f t="shared" si="290"/>
        <v>55.000000000000007</v>
      </c>
      <c r="W157" s="259">
        <f t="shared" si="290"/>
        <v>82</v>
      </c>
      <c r="X157" s="259">
        <f t="shared" si="290"/>
        <v>100</v>
      </c>
      <c r="Y157" s="259">
        <f t="shared" si="290"/>
        <v>100</v>
      </c>
      <c r="Z157" s="259" t="e">
        <f t="shared" si="290"/>
        <v>#VALUE!</v>
      </c>
      <c r="AA157" s="254" t="str">
        <f>+'PLAN INDICATIVO ORIGINAL '!C206</f>
        <v>P81</v>
      </c>
      <c r="AB157" s="254" t="str">
        <f>+'PLAN INDICATIVO ORIGINAL '!D206</f>
        <v>SGI actualizado acorde con las necesidades identificadas</v>
      </c>
      <c r="AC157" s="59" t="str">
        <f>VLOOKUP(AB157,'PLAN INDICATIVO ORIGINAL '!$D$12:$F$313,3,0)</f>
        <v>OFICINA ASESORA DE PLANEACIÓN</v>
      </c>
      <c r="AD157" s="59" t="str">
        <f>VLOOKUP(AB157,'PLAN INDICATIVO ORIGINAL '!$D$12:$F$313,3,0)</f>
        <v>OFICINA ASESORA DE PLANEACIÓN</v>
      </c>
      <c r="AE157" s="59" t="s">
        <v>802</v>
      </c>
      <c r="AF157" s="268">
        <f>VLOOKUP(AA157,'PLAN INDICATIVO ORIGINAL '!$C$13:$M$343,6,0)</f>
        <v>0.2</v>
      </c>
      <c r="AG157" s="269">
        <f>VLOOKUP(AA157,'PLAN INDICATIVO ORIGINAL '!$C$13:$M$343,7,0)</f>
        <v>0.55000000000000004</v>
      </c>
      <c r="AH157" s="269">
        <f>VLOOKUP(AA157,'PLAN INDICATIVO ORIGINAL '!$C$13:$M$343,8,0)</f>
        <v>0.82</v>
      </c>
      <c r="AI157" s="269">
        <f>VLOOKUP(AA157,'PLAN INDICATIVO ORIGINAL '!$C$13:$M$343,9,0)</f>
        <v>1</v>
      </c>
      <c r="AJ157" s="269">
        <f>VLOOKUP(AA157,'PLAN INDICATIVO ORIGINAL '!$C$13:$M$343,10,0)</f>
        <v>1</v>
      </c>
      <c r="AK157" s="269" t="str">
        <f>VLOOKUP(AA157,'PLAN INDICATIVO ORIGINAL '!$C$13:$M$343,11,0)</f>
        <v>Porcentaje</v>
      </c>
      <c r="AL157" s="262" t="e">
        <f>VLOOKUP(AA157,'PLAN INDICATIVO ORIGINAL '!$C$13:$M$343,12,0)</f>
        <v>#REF!</v>
      </c>
      <c r="AM157" s="270">
        <f t="shared" ref="AM157:AR157" si="291">+AF157*100</f>
        <v>20</v>
      </c>
      <c r="AN157" s="270">
        <f t="shared" si="291"/>
        <v>55.000000000000007</v>
      </c>
      <c r="AO157" s="270">
        <f t="shared" si="291"/>
        <v>82</v>
      </c>
      <c r="AP157" s="270">
        <f t="shared" si="291"/>
        <v>100</v>
      </c>
      <c r="AQ157" s="270">
        <f t="shared" si="291"/>
        <v>100</v>
      </c>
      <c r="AR157" s="270" t="e">
        <f t="shared" si="291"/>
        <v>#VALUE!</v>
      </c>
      <c r="AS157" s="264" t="s">
        <v>765</v>
      </c>
      <c r="AV157" s="214" t="s">
        <v>500</v>
      </c>
      <c r="AW157" s="214" t="s">
        <v>427</v>
      </c>
      <c r="AX157" s="214" t="s">
        <v>802</v>
      </c>
      <c r="BI157" s="254">
        <v>63</v>
      </c>
      <c r="BJ157" s="59" t="s">
        <v>427</v>
      </c>
    </row>
    <row r="158" spans="1:62" ht="79.5" customHeight="1" x14ac:dyDescent="0.25">
      <c r="A158" s="254">
        <v>63</v>
      </c>
      <c r="B158" s="254" t="str">
        <f t="shared" si="149"/>
        <v>P63</v>
      </c>
      <c r="C158" s="127" t="s">
        <v>36</v>
      </c>
      <c r="D158" s="288" t="s">
        <v>417</v>
      </c>
      <c r="E158" s="284" t="str">
        <f>+'PLAN INDICATIVO ORIGINAL '!$D$171</f>
        <v>GESTIÓN INSTITUCIONAL, JURIDICA Y DEFENSA</v>
      </c>
      <c r="F158" s="256" t="str">
        <f>+'PLAN INDICATIVO ORIGINAL '!$D$172</f>
        <v>PLANEACIÓN Y GESTIÓN</v>
      </c>
      <c r="G158" s="256" t="s">
        <v>425</v>
      </c>
      <c r="H158" s="257" t="str">
        <f>+'PLAN INDICATIVO ORIGINAL '!$D$173</f>
        <v>Implementar un modelo de planeación y gestión que articule la adopción de políticas, afiance la actuación administrativa,  facilite el cumplimiento de las metas institucionales y la prestación de servicios a la comunidad.</v>
      </c>
      <c r="I158" s="257" t="s">
        <v>808</v>
      </c>
      <c r="J158" s="265" t="str">
        <f>+'PLAN INDICATIVO ORIGINAL '!$D$204</f>
        <v>EFICIENCIA ADMINISTRATIVA</v>
      </c>
      <c r="K158" s="142" t="s">
        <v>763</v>
      </c>
      <c r="L158" s="142" t="s">
        <v>495</v>
      </c>
      <c r="M158" s="258" t="str">
        <f>+'PLAN INDICATIVO ORIGINAL '!$E$204</f>
        <v>Porcentaje de avance de Implementación del SGI en el  INPEC</v>
      </c>
      <c r="N158" s="267">
        <f>VLOOKUP(L158,'PLAN INDICATIVO ORIGINAL '!$C$13:$M$343,6,0)</f>
        <v>0.2</v>
      </c>
      <c r="O158" s="267">
        <f>VLOOKUP(L158,'PLAN INDICATIVO ORIGINAL '!$C$13:$M$343,7,0)</f>
        <v>0.55000000000000004</v>
      </c>
      <c r="P158" s="267">
        <f>VLOOKUP(L158,'PLAN INDICATIVO ORIGINAL '!$C$13:$M$343,8,0)</f>
        <v>0.82</v>
      </c>
      <c r="Q158" s="267">
        <f>VLOOKUP(L158,'PLAN INDICATIVO ORIGINAL '!$C$13:$M$343,9,0)</f>
        <v>1</v>
      </c>
      <c r="R158" s="267">
        <f>VLOOKUP(L158,'PLAN INDICATIVO ORIGINAL '!$C$13:$M$343,10,0)</f>
        <v>1</v>
      </c>
      <c r="S158" s="267" t="str">
        <f>VLOOKUP(L158,'PLAN INDICATIVO ORIGINAL '!$C$13:$M$343,11,0)</f>
        <v>Porcentaje</v>
      </c>
      <c r="T158" s="259" t="e">
        <f>VLOOKUP(L158,'PLAN INDICATIVO ORIGINAL '!$C$13:$M$343,12,0)</f>
        <v>#REF!</v>
      </c>
      <c r="U158" s="259">
        <f t="shared" ref="U158:Z158" si="292">+N158*100</f>
        <v>20</v>
      </c>
      <c r="V158" s="259">
        <f t="shared" si="292"/>
        <v>55.000000000000007</v>
      </c>
      <c r="W158" s="259">
        <f t="shared" si="292"/>
        <v>82</v>
      </c>
      <c r="X158" s="259">
        <f t="shared" si="292"/>
        <v>100</v>
      </c>
      <c r="Y158" s="259">
        <f t="shared" si="292"/>
        <v>100</v>
      </c>
      <c r="Z158" s="259" t="e">
        <f t="shared" si="292"/>
        <v>#VALUE!</v>
      </c>
      <c r="AA158" s="254" t="str">
        <f>+'PLAN INDICATIVO ORIGINAL '!C207</f>
        <v>P63</v>
      </c>
      <c r="AB158" s="254" t="str">
        <f>+'PLAN INDICATIVO ORIGINAL '!D207</f>
        <v>Políticas elaboradas y aprobadas</v>
      </c>
      <c r="AC158" s="59" t="str">
        <f>VLOOKUP(AB158,'PLAN INDICATIVO ORIGINAL '!$D$12:$F$313,3,0)</f>
        <v>OFICINA ASESORA DE PLANEACIÓN</v>
      </c>
      <c r="AD158" s="59" t="str">
        <f>VLOOKUP(AB158,'PLAN INDICATIVO ORIGINAL '!$D$12:$F$313,3,0)</f>
        <v>OFICINA ASESORA DE PLANEACIÓN</v>
      </c>
      <c r="AE158" s="59" t="s">
        <v>802</v>
      </c>
      <c r="AF158" s="260">
        <f>VLOOKUP(AA158,'PLAN INDICATIVO ORIGINAL '!$C$13:$M$343,6,0)</f>
        <v>2</v>
      </c>
      <c r="AG158" s="261">
        <f>VLOOKUP(AA158,'PLAN INDICATIVO ORIGINAL '!$C$13:$M$343,7,0)</f>
        <v>0</v>
      </c>
      <c r="AH158" s="261">
        <f>VLOOKUP(AA158,'PLAN INDICATIVO ORIGINAL '!$C$13:$M$343,8,0)</f>
        <v>0</v>
      </c>
      <c r="AI158" s="261">
        <f>VLOOKUP(AA158,'PLAN INDICATIVO ORIGINAL '!$C$13:$M$343,9,0)</f>
        <v>0</v>
      </c>
      <c r="AJ158" s="261">
        <f>VLOOKUP(AA158,'PLAN INDICATIVO ORIGINAL '!$C$13:$M$343,10,0)</f>
        <v>2</v>
      </c>
      <c r="AK158" s="261" t="str">
        <f>VLOOKUP(AA158,'PLAN INDICATIVO ORIGINAL '!$C$13:$M$343,11,0)</f>
        <v>Número</v>
      </c>
      <c r="AL158" s="262" t="e">
        <f>VLOOKUP(AA158,'PLAN INDICATIVO ORIGINAL '!$C$13:$M$343,12,0)</f>
        <v>#REF!</v>
      </c>
      <c r="AM158" s="263">
        <f t="shared" ref="AM158:AR158" si="293">+AF158</f>
        <v>2</v>
      </c>
      <c r="AN158" s="263">
        <f t="shared" si="293"/>
        <v>0</v>
      </c>
      <c r="AO158" s="263">
        <f t="shared" si="293"/>
        <v>0</v>
      </c>
      <c r="AP158" s="263">
        <f t="shared" si="293"/>
        <v>0</v>
      </c>
      <c r="AQ158" s="263">
        <f t="shared" si="293"/>
        <v>2</v>
      </c>
      <c r="AR158" s="263" t="str">
        <f t="shared" si="293"/>
        <v>Número</v>
      </c>
      <c r="AS158" s="264" t="s">
        <v>765</v>
      </c>
      <c r="AV158" s="214" t="s">
        <v>502</v>
      </c>
      <c r="AW158" s="214" t="s">
        <v>427</v>
      </c>
      <c r="AX158" s="214" t="s">
        <v>802</v>
      </c>
      <c r="BI158" s="254">
        <v>5</v>
      </c>
      <c r="BJ158" s="59" t="s">
        <v>301</v>
      </c>
    </row>
    <row r="159" spans="1:62" ht="51" customHeight="1" x14ac:dyDescent="0.25">
      <c r="A159" s="254">
        <v>5</v>
      </c>
      <c r="B159" s="254" t="str">
        <f t="shared" si="149"/>
        <v>P5</v>
      </c>
      <c r="C159" s="127" t="s">
        <v>50</v>
      </c>
      <c r="D159" s="288" t="s">
        <v>417</v>
      </c>
      <c r="E159" s="284" t="str">
        <f>+'PLAN INDICATIVO ORIGINAL '!$D$171</f>
        <v>GESTIÓN INSTITUCIONAL, JURIDICA Y DEFENSA</v>
      </c>
      <c r="F159" s="256" t="str">
        <f>+'PLAN INDICATIVO ORIGINAL '!$D$172</f>
        <v>PLANEACIÓN Y GESTIÓN</v>
      </c>
      <c r="G159" s="256" t="s">
        <v>425</v>
      </c>
      <c r="H159" s="257" t="str">
        <f>+'PLAN INDICATIVO ORIGINAL '!$D$173</f>
        <v>Implementar un modelo de planeación y gestión que articule la adopción de políticas, afiance la actuación administrativa,  facilite el cumplimiento de las metas institucionales y la prestación de servicios a la comunidad.</v>
      </c>
      <c r="I159" s="257" t="s">
        <v>808</v>
      </c>
      <c r="J159" s="265" t="str">
        <f>+'PLAN INDICATIVO ORIGINAL '!$D$204</f>
        <v>EFICIENCIA ADMINISTRATIVA</v>
      </c>
      <c r="K159" s="142" t="s">
        <v>763</v>
      </c>
      <c r="L159" s="142"/>
      <c r="M159" s="258"/>
      <c r="N159" s="259"/>
      <c r="O159" s="259"/>
      <c r="P159" s="259"/>
      <c r="Q159" s="259"/>
      <c r="R159" s="259"/>
      <c r="S159" s="259"/>
      <c r="T159" s="259" t="s">
        <v>774</v>
      </c>
      <c r="U159" s="259"/>
      <c r="V159" s="259"/>
      <c r="W159" s="259"/>
      <c r="X159" s="259"/>
      <c r="Y159" s="259"/>
      <c r="Z159" s="259"/>
      <c r="AA159" s="254" t="str">
        <f>+'PLAN INDICATIVO ORIGINAL '!C208</f>
        <v>P5</v>
      </c>
      <c r="AB159" s="254" t="str">
        <f>+'PLAN INDICATIVO ORIGINAL '!D208</f>
        <v>Sistema de Gestión de Calidad basado en las Normas NTC 5555 y 5581 diseñado y  documentado</v>
      </c>
      <c r="AC159" s="59" t="str">
        <f>VLOOKUP(AB159,'PLAN INDICATIVO ORIGINAL '!$D$12:$F$313,3,0)</f>
        <v xml:space="preserve">DIRECCIÓN ESCUELA DE FORMACIÓN  </v>
      </c>
      <c r="AD159" s="59" t="str">
        <f>VLOOKUP(AB159,'PLAN INDICATIVO ORIGINAL '!$D$12:$F$313,3,0)</f>
        <v xml:space="preserve">DIRECCIÓN ESCUELA DE FORMACIÓN  </v>
      </c>
      <c r="AE159" s="59" t="s">
        <v>789</v>
      </c>
      <c r="AF159" s="260">
        <f>VLOOKUP(AA159,'PLAN INDICATIVO ORIGINAL '!$C$13:$M$343,6,0)</f>
        <v>1</v>
      </c>
      <c r="AG159" s="261">
        <f>VLOOKUP(AA159,'PLAN INDICATIVO ORIGINAL '!$C$13:$M$343,7,0)</f>
        <v>0</v>
      </c>
      <c r="AH159" s="261">
        <f>VLOOKUP(AA159,'PLAN INDICATIVO ORIGINAL '!$C$13:$M$343,8,0)</f>
        <v>0</v>
      </c>
      <c r="AI159" s="261">
        <f>VLOOKUP(AA159,'PLAN INDICATIVO ORIGINAL '!$C$13:$M$343,9,0)</f>
        <v>0</v>
      </c>
      <c r="AJ159" s="261">
        <f>VLOOKUP(AA159,'PLAN INDICATIVO ORIGINAL '!$C$13:$M$343,10,0)</f>
        <v>1</v>
      </c>
      <c r="AK159" s="261" t="str">
        <f>VLOOKUP(AA159,'PLAN INDICATIVO ORIGINAL '!$C$13:$M$343,11,0)</f>
        <v>Número</v>
      </c>
      <c r="AL159" s="262" t="e">
        <f>VLOOKUP(AA159,'PLAN INDICATIVO ORIGINAL '!$C$13:$M$343,12,0)</f>
        <v>#REF!</v>
      </c>
      <c r="AM159" s="263">
        <f t="shared" ref="AM159:AR159" si="294">+AF159</f>
        <v>1</v>
      </c>
      <c r="AN159" s="263">
        <f t="shared" si="294"/>
        <v>0</v>
      </c>
      <c r="AO159" s="263">
        <f t="shared" si="294"/>
        <v>0</v>
      </c>
      <c r="AP159" s="263">
        <f t="shared" si="294"/>
        <v>0</v>
      </c>
      <c r="AQ159" s="263">
        <f t="shared" si="294"/>
        <v>1</v>
      </c>
      <c r="AR159" s="263" t="str">
        <f t="shared" si="294"/>
        <v>Número</v>
      </c>
      <c r="AS159" s="264" t="s">
        <v>765</v>
      </c>
      <c r="AV159" s="214" t="s">
        <v>504</v>
      </c>
      <c r="AW159" s="214" t="s">
        <v>301</v>
      </c>
      <c r="AX159" s="214" t="s">
        <v>789</v>
      </c>
      <c r="BI159" s="254">
        <v>45</v>
      </c>
      <c r="BJ159" s="59" t="s">
        <v>460</v>
      </c>
    </row>
    <row r="160" spans="1:62" ht="51" customHeight="1" x14ac:dyDescent="0.25">
      <c r="A160" s="254">
        <v>45</v>
      </c>
      <c r="B160" s="254" t="str">
        <f t="shared" si="149"/>
        <v>P45</v>
      </c>
      <c r="C160" s="127" t="s">
        <v>59</v>
      </c>
      <c r="D160" s="288" t="s">
        <v>417</v>
      </c>
      <c r="E160" s="284" t="str">
        <f>+'PLAN INDICATIVO ORIGINAL '!$D$171</f>
        <v>GESTIÓN INSTITUCIONAL, JURIDICA Y DEFENSA</v>
      </c>
      <c r="F160" s="256" t="str">
        <f>+'PLAN INDICATIVO ORIGINAL '!$D$172</f>
        <v>PLANEACIÓN Y GESTIÓN</v>
      </c>
      <c r="G160" s="256" t="s">
        <v>425</v>
      </c>
      <c r="H160" s="257" t="str">
        <f>+'PLAN INDICATIVO ORIGINAL '!$D$173</f>
        <v>Implementar un modelo de planeación y gestión que articule la adopción de políticas, afiance la actuación administrativa,  facilite el cumplimiento de las metas institucionales y la prestación de servicios a la comunidad.</v>
      </c>
      <c r="I160" s="257" t="s">
        <v>808</v>
      </c>
      <c r="J160" s="265" t="str">
        <f>+'PLAN INDICATIVO ORIGINAL '!$D$204</f>
        <v>EFICIENCIA ADMINISTRATIVA</v>
      </c>
      <c r="K160" s="142" t="s">
        <v>763</v>
      </c>
      <c r="L160" s="142" t="s">
        <v>495</v>
      </c>
      <c r="M160" s="258" t="str">
        <f>+'PLAN INDICATIVO ORIGINAL '!$E$204</f>
        <v>Porcentaje de avance de Implementación del SGI en el  INPEC</v>
      </c>
      <c r="N160" s="267">
        <f>VLOOKUP(L160,'PLAN INDICATIVO ORIGINAL '!$C$13:$M$343,6,0)</f>
        <v>0.2</v>
      </c>
      <c r="O160" s="267">
        <f>VLOOKUP(L160,'PLAN INDICATIVO ORIGINAL '!$C$13:$M$343,7,0)</f>
        <v>0.55000000000000004</v>
      </c>
      <c r="P160" s="267">
        <f>VLOOKUP(L160,'PLAN INDICATIVO ORIGINAL '!$C$13:$M$343,8,0)</f>
        <v>0.82</v>
      </c>
      <c r="Q160" s="267">
        <f>VLOOKUP(L160,'PLAN INDICATIVO ORIGINAL '!$C$13:$M$343,9,0)</f>
        <v>1</v>
      </c>
      <c r="R160" s="267">
        <f>VLOOKUP(L160,'PLAN INDICATIVO ORIGINAL '!$C$13:$M$343,10,0)</f>
        <v>1</v>
      </c>
      <c r="S160" s="267" t="str">
        <f>VLOOKUP(L160,'PLAN INDICATIVO ORIGINAL '!$C$13:$M$343,11,0)</f>
        <v>Porcentaje</v>
      </c>
      <c r="T160" s="259" t="e">
        <f>VLOOKUP(L160,'PLAN INDICATIVO ORIGINAL '!$C$13:$M$343,12,0)</f>
        <v>#REF!</v>
      </c>
      <c r="U160" s="259">
        <f t="shared" ref="U160:Z160" si="295">+N160*100</f>
        <v>20</v>
      </c>
      <c r="V160" s="259">
        <f t="shared" si="295"/>
        <v>55.000000000000007</v>
      </c>
      <c r="W160" s="259">
        <f t="shared" si="295"/>
        <v>82</v>
      </c>
      <c r="X160" s="259">
        <f t="shared" si="295"/>
        <v>100</v>
      </c>
      <c r="Y160" s="259">
        <f t="shared" si="295"/>
        <v>100</v>
      </c>
      <c r="Z160" s="259" t="e">
        <f t="shared" si="295"/>
        <v>#VALUE!</v>
      </c>
      <c r="AA160" s="254" t="str">
        <f>+'PLAN INDICATIVO ORIGINAL '!C209</f>
        <v>P45</v>
      </c>
      <c r="AB160" s="254" t="str">
        <f>+'PLAN INDICATIVO ORIGINAL '!D209</f>
        <v>Funcionarios responsables del proceso de contratación de ERON cubiertos con socialización de los procedimientos que se deben aplicar en los procesos de contratación.</v>
      </c>
      <c r="AC160" s="59" t="str">
        <f>VLOOKUP(AB160,'PLAN INDICATIVO ORIGINAL '!$D$12:$F$313,3,0)</f>
        <v>DIRECCIÓN DE GESTIÓN CORPORATIVA</v>
      </c>
      <c r="AD160" s="59" t="str">
        <f>VLOOKUP(AB160,'PLAN INDICATIVO ORIGINAL '!$D$12:$F$313,3,0)</f>
        <v>DIRECCIÓN DE GESTIÓN CORPORATIVA</v>
      </c>
      <c r="AE160" s="59" t="s">
        <v>804</v>
      </c>
      <c r="AF160" s="268">
        <f>VLOOKUP(AA160,'PLAN INDICATIVO ORIGINAL '!$C$13:$M$343,6,0)</f>
        <v>1</v>
      </c>
      <c r="AG160" s="269">
        <f>VLOOKUP(AA160,'PLAN INDICATIVO ORIGINAL '!$C$13:$M$343,7,0)</f>
        <v>1</v>
      </c>
      <c r="AH160" s="269">
        <f>VLOOKUP(AA160,'PLAN INDICATIVO ORIGINAL '!$C$13:$M$343,8,0)</f>
        <v>1</v>
      </c>
      <c r="AI160" s="269">
        <f>VLOOKUP(AA160,'PLAN INDICATIVO ORIGINAL '!$C$13:$M$343,9,0)</f>
        <v>1</v>
      </c>
      <c r="AJ160" s="269">
        <f>VLOOKUP(AA160,'PLAN INDICATIVO ORIGINAL '!$C$13:$M$343,10,0)</f>
        <v>1</v>
      </c>
      <c r="AK160" s="269" t="str">
        <f>VLOOKUP(AA160,'PLAN INDICATIVO ORIGINAL '!$C$13:$M$343,11,0)</f>
        <v>Porcentaje</v>
      </c>
      <c r="AL160" s="262" t="e">
        <f>VLOOKUP(AA160,'PLAN INDICATIVO ORIGINAL '!$C$13:$M$343,12,0)</f>
        <v>#REF!</v>
      </c>
      <c r="AM160" s="270">
        <f t="shared" ref="AM160:AR160" si="296">+AF160*100</f>
        <v>100</v>
      </c>
      <c r="AN160" s="270">
        <f t="shared" si="296"/>
        <v>100</v>
      </c>
      <c r="AO160" s="270">
        <f t="shared" si="296"/>
        <v>100</v>
      </c>
      <c r="AP160" s="270">
        <f t="shared" si="296"/>
        <v>100</v>
      </c>
      <c r="AQ160" s="270">
        <f t="shared" si="296"/>
        <v>100</v>
      </c>
      <c r="AR160" s="270" t="e">
        <f t="shared" si="296"/>
        <v>#VALUE!</v>
      </c>
      <c r="AS160" s="264" t="s">
        <v>765</v>
      </c>
      <c r="AV160" s="214" t="s">
        <v>506</v>
      </c>
      <c r="AW160" s="214" t="s">
        <v>460</v>
      </c>
      <c r="AX160" s="214" t="s">
        <v>804</v>
      </c>
      <c r="BI160" s="254">
        <v>72</v>
      </c>
      <c r="BJ160" s="59" t="s">
        <v>809</v>
      </c>
    </row>
    <row r="161" spans="1:62" ht="45" customHeight="1" x14ac:dyDescent="0.25">
      <c r="A161" s="254">
        <v>72</v>
      </c>
      <c r="B161" s="254" t="str">
        <f t="shared" si="149"/>
        <v>P72</v>
      </c>
      <c r="C161" s="127" t="s">
        <v>62</v>
      </c>
      <c r="D161" s="288" t="s">
        <v>417</v>
      </c>
      <c r="E161" s="284" t="str">
        <f>+'PLAN INDICATIVO ORIGINAL '!$D$171</f>
        <v>GESTIÓN INSTITUCIONAL, JURIDICA Y DEFENSA</v>
      </c>
      <c r="F161" s="256" t="str">
        <f>+'PLAN INDICATIVO ORIGINAL '!$D$172</f>
        <v>PLANEACIÓN Y GESTIÓN</v>
      </c>
      <c r="G161" s="256" t="s">
        <v>425</v>
      </c>
      <c r="H161" s="257" t="str">
        <f>+'PLAN INDICATIVO ORIGINAL '!$D$173</f>
        <v>Implementar un modelo de planeación y gestión que articule la adopción de políticas, afiance la actuación administrativa,  facilite el cumplimiento de las metas institucionales y la prestación de servicios a la comunidad.</v>
      </c>
      <c r="I161" s="257" t="s">
        <v>808</v>
      </c>
      <c r="J161" s="265" t="str">
        <f>+'PLAN INDICATIVO ORIGINAL '!$D$204</f>
        <v>EFICIENCIA ADMINISTRATIVA</v>
      </c>
      <c r="K161" s="142" t="s">
        <v>763</v>
      </c>
      <c r="L161" s="142" t="s">
        <v>495</v>
      </c>
      <c r="M161" s="258" t="str">
        <f>+'PLAN INDICATIVO ORIGINAL '!$E$204</f>
        <v>Porcentaje de avance de Implementación del SGI en el  INPEC</v>
      </c>
      <c r="N161" s="267">
        <f>VLOOKUP(L161,'PLAN INDICATIVO ORIGINAL '!$C$13:$M$343,6,0)</f>
        <v>0.2</v>
      </c>
      <c r="O161" s="267">
        <f>VLOOKUP(L161,'PLAN INDICATIVO ORIGINAL '!$C$13:$M$343,7,0)</f>
        <v>0.55000000000000004</v>
      </c>
      <c r="P161" s="267">
        <f>VLOOKUP(L161,'PLAN INDICATIVO ORIGINAL '!$C$13:$M$343,8,0)</f>
        <v>0.82</v>
      </c>
      <c r="Q161" s="267">
        <f>VLOOKUP(L161,'PLAN INDICATIVO ORIGINAL '!$C$13:$M$343,9,0)</f>
        <v>1</v>
      </c>
      <c r="R161" s="267">
        <f>VLOOKUP(L161,'PLAN INDICATIVO ORIGINAL '!$C$13:$M$343,10,0)</f>
        <v>1</v>
      </c>
      <c r="S161" s="267" t="str">
        <f>VLOOKUP(L161,'PLAN INDICATIVO ORIGINAL '!$C$13:$M$343,11,0)</f>
        <v>Porcentaje</v>
      </c>
      <c r="T161" s="259" t="e">
        <f>VLOOKUP(L161,'PLAN INDICATIVO ORIGINAL '!$C$13:$M$343,12,0)</f>
        <v>#REF!</v>
      </c>
      <c r="U161" s="259">
        <f t="shared" ref="U161:Z161" si="297">+N161*100</f>
        <v>20</v>
      </c>
      <c r="V161" s="259">
        <f t="shared" si="297"/>
        <v>55.000000000000007</v>
      </c>
      <c r="W161" s="259">
        <f t="shared" si="297"/>
        <v>82</v>
      </c>
      <c r="X161" s="259">
        <f t="shared" si="297"/>
        <v>100</v>
      </c>
      <c r="Y161" s="259">
        <f t="shared" si="297"/>
        <v>100</v>
      </c>
      <c r="Z161" s="259" t="e">
        <f t="shared" si="297"/>
        <v>#VALUE!</v>
      </c>
      <c r="AA161" s="254" t="str">
        <f>+'PLAN INDICATIVO ORIGINAL '!C210</f>
        <v>P72</v>
      </c>
      <c r="AB161" s="254" t="str">
        <f>+'PLAN INDICATIVO ORIGINAL '!D210</f>
        <v>Proyecto de inversión ¨implementación del programa integrado de gestión documental en el INPEC a nivel nacional¨ ejecutado</v>
      </c>
      <c r="AC161" s="59" t="str">
        <f>VLOOKUP(AB161,'PLAN INDICATIVO ORIGINAL '!$D$12:$F$313,3,0)</f>
        <v>DIRECCIÓN DE GESTIÓN CORPORATIVA</v>
      </c>
      <c r="AD161" s="59" t="str">
        <f>VLOOKUP(AB161,'PLAN INDICATIVO ORIGINAL '!$D$12:$F$313,3,0)</f>
        <v>DIRECCIÓN DE GESTIÓN CORPORATIVA</v>
      </c>
      <c r="AE161" s="59" t="s">
        <v>804</v>
      </c>
      <c r="AF161" s="268">
        <f>VLOOKUP(AA161,'PLAN INDICATIVO ORIGINAL '!$C$13:$M$343,6,0)</f>
        <v>0.15</v>
      </c>
      <c r="AG161" s="269">
        <f>VLOOKUP(AA161,'PLAN INDICATIVO ORIGINAL '!$C$13:$M$343,7,0)</f>
        <v>0.45</v>
      </c>
      <c r="AH161" s="269">
        <f>VLOOKUP(AA161,'PLAN INDICATIVO ORIGINAL '!$C$13:$M$343,8,0)</f>
        <v>0.7</v>
      </c>
      <c r="AI161" s="269">
        <f>VLOOKUP(AA161,'PLAN INDICATIVO ORIGINAL '!$C$13:$M$343,9,0)</f>
        <v>1</v>
      </c>
      <c r="AJ161" s="269">
        <f>VLOOKUP(AA161,'PLAN INDICATIVO ORIGINAL '!$C$13:$M$343,10,0)</f>
        <v>1</v>
      </c>
      <c r="AK161" s="269" t="str">
        <f>VLOOKUP(AA161,'PLAN INDICATIVO ORIGINAL '!$C$13:$M$343,11,0)</f>
        <v>Porcentaje</v>
      </c>
      <c r="AL161" s="262" t="e">
        <f>VLOOKUP(AA161,'PLAN INDICATIVO ORIGINAL '!$C$13:$M$343,12,0)</f>
        <v>#REF!</v>
      </c>
      <c r="AM161" s="270">
        <f t="shared" ref="AM161:AR161" si="298">+AF161*100</f>
        <v>15</v>
      </c>
      <c r="AN161" s="270">
        <f t="shared" si="298"/>
        <v>45</v>
      </c>
      <c r="AO161" s="270">
        <f t="shared" si="298"/>
        <v>70</v>
      </c>
      <c r="AP161" s="270">
        <f t="shared" si="298"/>
        <v>100</v>
      </c>
      <c r="AQ161" s="270">
        <f t="shared" si="298"/>
        <v>100</v>
      </c>
      <c r="AR161" s="270" t="e">
        <f t="shared" si="298"/>
        <v>#VALUE!</v>
      </c>
      <c r="AS161" s="264" t="s">
        <v>765</v>
      </c>
      <c r="AV161" s="214" t="s">
        <v>508</v>
      </c>
      <c r="AW161" s="214" t="s">
        <v>460</v>
      </c>
      <c r="AX161" s="214" t="s">
        <v>804</v>
      </c>
      <c r="BI161" s="254">
        <v>207</v>
      </c>
      <c r="BJ161" s="59" t="s">
        <v>809</v>
      </c>
    </row>
    <row r="162" spans="1:62" ht="41.25" customHeight="1" x14ac:dyDescent="0.25">
      <c r="A162" s="254">
        <v>207</v>
      </c>
      <c r="B162" s="254" t="str">
        <f t="shared" si="149"/>
        <v>P207</v>
      </c>
      <c r="C162" s="127" t="s">
        <v>65</v>
      </c>
      <c r="D162" s="288" t="s">
        <v>417</v>
      </c>
      <c r="E162" s="284" t="str">
        <f>+'PLAN INDICATIVO ORIGINAL '!$D$171</f>
        <v>GESTIÓN INSTITUCIONAL, JURIDICA Y DEFENSA</v>
      </c>
      <c r="F162" s="256" t="str">
        <f>+'PLAN INDICATIVO ORIGINAL '!$D$172</f>
        <v>PLANEACIÓN Y GESTIÓN</v>
      </c>
      <c r="G162" s="256" t="s">
        <v>425</v>
      </c>
      <c r="H162" s="257" t="str">
        <f>+'PLAN INDICATIVO ORIGINAL '!$D$173</f>
        <v>Implementar un modelo de planeación y gestión que articule la adopción de políticas, afiance la actuación administrativa,  facilite el cumplimiento de las metas institucionales y la prestación de servicios a la comunidad.</v>
      </c>
      <c r="I162" s="257" t="s">
        <v>808</v>
      </c>
      <c r="J162" s="265" t="str">
        <f>+'PLAN INDICATIVO ORIGINAL '!$D$204</f>
        <v>EFICIENCIA ADMINISTRATIVA</v>
      </c>
      <c r="K162" s="142" t="s">
        <v>763</v>
      </c>
      <c r="L162" s="142" t="s">
        <v>495</v>
      </c>
      <c r="M162" s="258" t="str">
        <f>+'PLAN INDICATIVO ORIGINAL '!$E$204</f>
        <v>Porcentaje de avance de Implementación del SGI en el  INPEC</v>
      </c>
      <c r="N162" s="267">
        <f>VLOOKUP(L162,'PLAN INDICATIVO ORIGINAL '!$C$13:$M$343,6,0)</f>
        <v>0.2</v>
      </c>
      <c r="O162" s="267">
        <f>VLOOKUP(L162,'PLAN INDICATIVO ORIGINAL '!$C$13:$M$343,7,0)</f>
        <v>0.55000000000000004</v>
      </c>
      <c r="P162" s="267">
        <f>VLOOKUP(L162,'PLAN INDICATIVO ORIGINAL '!$C$13:$M$343,8,0)</f>
        <v>0.82</v>
      </c>
      <c r="Q162" s="267">
        <f>VLOOKUP(L162,'PLAN INDICATIVO ORIGINAL '!$C$13:$M$343,9,0)</f>
        <v>1</v>
      </c>
      <c r="R162" s="267">
        <f>VLOOKUP(L162,'PLAN INDICATIVO ORIGINAL '!$C$13:$M$343,10,0)</f>
        <v>1</v>
      </c>
      <c r="S162" s="267" t="str">
        <f>VLOOKUP(L162,'PLAN INDICATIVO ORIGINAL '!$C$13:$M$343,11,0)</f>
        <v>Porcentaje</v>
      </c>
      <c r="T162" s="259" t="e">
        <f>VLOOKUP(L162,'PLAN INDICATIVO ORIGINAL '!$C$13:$M$343,12,0)</f>
        <v>#REF!</v>
      </c>
      <c r="U162" s="259">
        <f t="shared" ref="U162:Z162" si="299">+N162*100</f>
        <v>20</v>
      </c>
      <c r="V162" s="259">
        <f t="shared" si="299"/>
        <v>55.000000000000007</v>
      </c>
      <c r="W162" s="259">
        <f t="shared" si="299"/>
        <v>82</v>
      </c>
      <c r="X162" s="259">
        <f t="shared" si="299"/>
        <v>100</v>
      </c>
      <c r="Y162" s="259">
        <f t="shared" si="299"/>
        <v>100</v>
      </c>
      <c r="Z162" s="259" t="e">
        <f t="shared" si="299"/>
        <v>#VALUE!</v>
      </c>
      <c r="AA162" s="115" t="str">
        <f>+'PLAN INDICATIVO ORIGINAL '!C211</f>
        <v>P207</v>
      </c>
      <c r="AB162" s="254" t="str">
        <f>+'PLAN INDICATIVO ORIGINAL '!D211</f>
        <v xml:space="preserve">Política institucional de cero papel para el INPEC elaborada e implementada </v>
      </c>
      <c r="AC162" s="59" t="str">
        <f>VLOOKUP(AB162,'PLAN INDICATIVO ORIGINAL '!$D$12:$F$313,3,0)</f>
        <v>DIRECCIÓN DE GESTIÓN CORPORATIVA</v>
      </c>
      <c r="AD162" s="59" t="str">
        <f>VLOOKUP(AB162,'PLAN INDICATIVO ORIGINAL '!$D$12:$F$313,3,0)</f>
        <v>DIRECCIÓN DE GESTIÓN CORPORATIVA</v>
      </c>
      <c r="AE162" s="59" t="s">
        <v>804</v>
      </c>
      <c r="AF162" s="268">
        <f>VLOOKUP(AA162,'PLAN INDICATIVO ORIGINAL '!$C$13:$M$343,6,0)</f>
        <v>0.15</v>
      </c>
      <c r="AG162" s="269">
        <f>VLOOKUP(AA162,'PLAN INDICATIVO ORIGINAL '!$C$13:$M$343,7,0)</f>
        <v>0.45</v>
      </c>
      <c r="AH162" s="269">
        <f>VLOOKUP(AA162,'PLAN INDICATIVO ORIGINAL '!$C$13:$M$343,8,0)</f>
        <v>0.7</v>
      </c>
      <c r="AI162" s="269">
        <f>VLOOKUP(AA162,'PLAN INDICATIVO ORIGINAL '!$C$13:$M$343,9,0)</f>
        <v>1</v>
      </c>
      <c r="AJ162" s="269">
        <f>VLOOKUP(AA162,'PLAN INDICATIVO ORIGINAL '!$C$13:$M$343,10,0)</f>
        <v>1</v>
      </c>
      <c r="AK162" s="269" t="str">
        <f>VLOOKUP(AA162,'PLAN INDICATIVO ORIGINAL '!$C$13:$M$343,11,0)</f>
        <v>Porcentaje</v>
      </c>
      <c r="AL162" s="262" t="e">
        <f>VLOOKUP(AA162,'PLAN INDICATIVO ORIGINAL '!$C$13:$M$343,12,0)</f>
        <v>#REF!</v>
      </c>
      <c r="AM162" s="270">
        <f t="shared" ref="AM162:AR162" si="300">+AF162*100</f>
        <v>15</v>
      </c>
      <c r="AN162" s="270">
        <f t="shared" si="300"/>
        <v>45</v>
      </c>
      <c r="AO162" s="270">
        <f t="shared" si="300"/>
        <v>70</v>
      </c>
      <c r="AP162" s="270">
        <f t="shared" si="300"/>
        <v>100</v>
      </c>
      <c r="AQ162" s="270">
        <f t="shared" si="300"/>
        <v>100</v>
      </c>
      <c r="AR162" s="270" t="e">
        <f t="shared" si="300"/>
        <v>#VALUE!</v>
      </c>
      <c r="AS162" s="264" t="s">
        <v>765</v>
      </c>
      <c r="AV162" s="214" t="s">
        <v>510</v>
      </c>
      <c r="AW162" s="214" t="s">
        <v>460</v>
      </c>
      <c r="AX162" s="214" t="s">
        <v>804</v>
      </c>
      <c r="BI162" s="254">
        <v>209</v>
      </c>
      <c r="BJ162" s="59" t="s">
        <v>810</v>
      </c>
    </row>
    <row r="163" spans="1:62" ht="49.5" customHeight="1" x14ac:dyDescent="0.25">
      <c r="A163" s="254">
        <v>209</v>
      </c>
      <c r="B163" s="254" t="str">
        <f t="shared" si="149"/>
        <v>P209</v>
      </c>
      <c r="C163" s="121" t="s">
        <v>56</v>
      </c>
      <c r="D163" s="288" t="s">
        <v>417</v>
      </c>
      <c r="E163" s="284" t="str">
        <f>+'PLAN INDICATIVO ORIGINAL '!$D$171</f>
        <v>GESTIÓN INSTITUCIONAL, JURIDICA Y DEFENSA</v>
      </c>
      <c r="F163" s="256" t="str">
        <f>+'PLAN INDICATIVO ORIGINAL '!$D$172</f>
        <v>PLANEACIÓN Y GESTIÓN</v>
      </c>
      <c r="G163" s="256" t="s">
        <v>425</v>
      </c>
      <c r="H163" s="257" t="str">
        <f>+'PLAN INDICATIVO ORIGINAL '!$D$173</f>
        <v>Implementar un modelo de planeación y gestión que articule la adopción de políticas, afiance la actuación administrativa,  facilite el cumplimiento de las metas institucionales y la prestación de servicios a la comunidad.</v>
      </c>
      <c r="I163" s="257" t="s">
        <v>808</v>
      </c>
      <c r="J163" s="265" t="str">
        <f>+'PLAN INDICATIVO ORIGINAL '!$D$204</f>
        <v>EFICIENCIA ADMINISTRATIVA</v>
      </c>
      <c r="K163" s="142" t="s">
        <v>763</v>
      </c>
      <c r="L163" s="142" t="s">
        <v>495</v>
      </c>
      <c r="M163" s="258" t="str">
        <f>+'PLAN INDICATIVO ORIGINAL '!$E$204</f>
        <v>Porcentaje de avance de Implementación del SGI en el  INPEC</v>
      </c>
      <c r="N163" s="267">
        <f>VLOOKUP(L163,'PLAN INDICATIVO ORIGINAL '!$C$13:$M$343,6,0)</f>
        <v>0.2</v>
      </c>
      <c r="O163" s="267">
        <f>VLOOKUP(L163,'PLAN INDICATIVO ORIGINAL '!$C$13:$M$343,7,0)</f>
        <v>0.55000000000000004</v>
      </c>
      <c r="P163" s="267">
        <f>VLOOKUP(L163,'PLAN INDICATIVO ORIGINAL '!$C$13:$M$343,8,0)</f>
        <v>0.82</v>
      </c>
      <c r="Q163" s="267">
        <f>VLOOKUP(L163,'PLAN INDICATIVO ORIGINAL '!$C$13:$M$343,9,0)</f>
        <v>1</v>
      </c>
      <c r="R163" s="267">
        <f>VLOOKUP(L163,'PLAN INDICATIVO ORIGINAL '!$C$13:$M$343,10,0)</f>
        <v>1</v>
      </c>
      <c r="S163" s="267" t="str">
        <f>VLOOKUP(L163,'PLAN INDICATIVO ORIGINAL '!$C$13:$M$343,11,0)</f>
        <v>Porcentaje</v>
      </c>
      <c r="T163" s="259" t="e">
        <f>VLOOKUP(L163,'PLAN INDICATIVO ORIGINAL '!$C$13:$M$343,12,0)</f>
        <v>#REF!</v>
      </c>
      <c r="U163" s="259">
        <f t="shared" ref="U163:Z163" si="301">+N163*100</f>
        <v>20</v>
      </c>
      <c r="V163" s="259">
        <f t="shared" si="301"/>
        <v>55.000000000000007</v>
      </c>
      <c r="W163" s="259">
        <f t="shared" si="301"/>
        <v>82</v>
      </c>
      <c r="X163" s="259">
        <f t="shared" si="301"/>
        <v>100</v>
      </c>
      <c r="Y163" s="259">
        <f t="shared" si="301"/>
        <v>100</v>
      </c>
      <c r="Z163" s="259" t="e">
        <f t="shared" si="301"/>
        <v>#VALUE!</v>
      </c>
      <c r="AA163" s="115" t="str">
        <f>+'PLAN INDICATIVO ORIGINAL '!C212</f>
        <v>P209</v>
      </c>
      <c r="AB163" s="254" t="str">
        <f>+'PLAN INDICATIVO ORIGINAL '!D212</f>
        <v xml:space="preserve">Formularios para descarga del sistema Humano  elaborados </v>
      </c>
      <c r="AC163" s="59" t="str">
        <f>VLOOKUP(AB163,'PLAN INDICATIVO ORIGINAL '!$D$12:$F$313,3,0)</f>
        <v>SUBDIRECCIÓN DE TALENTO HUMANO</v>
      </c>
      <c r="AD163" s="59" t="str">
        <f>VLOOKUP(AB163,'PLAN INDICATIVO ORIGINAL '!$D$12:$F$313,3,0)</f>
        <v>SUBDIRECCIÓN DE TALENTO HUMANO</v>
      </c>
      <c r="AE163" s="59" t="s">
        <v>796</v>
      </c>
      <c r="AF163" s="260">
        <f>VLOOKUP(AA163,'PLAN INDICATIVO ORIGINAL '!$C$13:$M$343,6,0)</f>
        <v>2</v>
      </c>
      <c r="AG163" s="261">
        <f>VLOOKUP(AA163,'PLAN INDICATIVO ORIGINAL '!$C$13:$M$343,7,0)</f>
        <v>0</v>
      </c>
      <c r="AH163" s="261">
        <f>VLOOKUP(AA163,'PLAN INDICATIVO ORIGINAL '!$C$13:$M$343,8,0)</f>
        <v>0</v>
      </c>
      <c r="AI163" s="261">
        <f>VLOOKUP(AA163,'PLAN INDICATIVO ORIGINAL '!$C$13:$M$343,9,0)</f>
        <v>0</v>
      </c>
      <c r="AJ163" s="261">
        <f>VLOOKUP(AA163,'PLAN INDICATIVO ORIGINAL '!$C$13:$M$343,10,0)</f>
        <v>2</v>
      </c>
      <c r="AK163" s="261" t="str">
        <f>VLOOKUP(AA163,'PLAN INDICATIVO ORIGINAL '!$C$13:$M$343,11,0)</f>
        <v>Número</v>
      </c>
      <c r="AL163" s="262" t="e">
        <f>VLOOKUP(AA163,'PLAN INDICATIVO ORIGINAL '!$C$13:$M$343,12,0)</f>
        <v>#REF!</v>
      </c>
      <c r="AM163" s="263">
        <f t="shared" ref="AM163:AR163" si="302">+AF163</f>
        <v>2</v>
      </c>
      <c r="AN163" s="263">
        <f t="shared" si="302"/>
        <v>0</v>
      </c>
      <c r="AO163" s="263">
        <f t="shared" si="302"/>
        <v>0</v>
      </c>
      <c r="AP163" s="263">
        <f t="shared" si="302"/>
        <v>0</v>
      </c>
      <c r="AQ163" s="263">
        <f t="shared" si="302"/>
        <v>2</v>
      </c>
      <c r="AR163" s="263" t="str">
        <f t="shared" si="302"/>
        <v>Número</v>
      </c>
      <c r="AS163" s="264" t="s">
        <v>765</v>
      </c>
      <c r="AV163" s="214" t="s">
        <v>512</v>
      </c>
      <c r="AW163" s="214" t="s">
        <v>357</v>
      </c>
      <c r="AX163" s="214" t="s">
        <v>796</v>
      </c>
      <c r="BI163" s="254">
        <v>210</v>
      </c>
      <c r="BJ163" s="59" t="s">
        <v>809</v>
      </c>
    </row>
    <row r="164" spans="1:62" ht="42.75" customHeight="1" x14ac:dyDescent="0.25">
      <c r="A164" s="254">
        <v>210</v>
      </c>
      <c r="B164" s="254" t="str">
        <f t="shared" si="149"/>
        <v>P210</v>
      </c>
      <c r="C164" s="121" t="s">
        <v>62</v>
      </c>
      <c r="D164" s="288" t="s">
        <v>417</v>
      </c>
      <c r="E164" s="284" t="str">
        <f>+'PLAN INDICATIVO ORIGINAL '!$D$171</f>
        <v>GESTIÓN INSTITUCIONAL, JURIDICA Y DEFENSA</v>
      </c>
      <c r="F164" s="256" t="str">
        <f>+'PLAN INDICATIVO ORIGINAL '!$D$172</f>
        <v>PLANEACIÓN Y GESTIÓN</v>
      </c>
      <c r="G164" s="256" t="s">
        <v>425</v>
      </c>
      <c r="H164" s="257" t="str">
        <f>+'PLAN INDICATIVO ORIGINAL '!$D$173</f>
        <v>Implementar un modelo de planeación y gestión que articule la adopción de políticas, afiance la actuación administrativa,  facilite el cumplimiento de las metas institucionales y la prestación de servicios a la comunidad.</v>
      </c>
      <c r="I164" s="257" t="s">
        <v>808</v>
      </c>
      <c r="J164" s="265" t="str">
        <f>+'PLAN INDICATIVO ORIGINAL '!$D$204</f>
        <v>EFICIENCIA ADMINISTRATIVA</v>
      </c>
      <c r="K164" s="142" t="s">
        <v>763</v>
      </c>
      <c r="L164" s="142" t="s">
        <v>495</v>
      </c>
      <c r="M164" s="258" t="str">
        <f>+'PLAN INDICATIVO ORIGINAL '!$E$204</f>
        <v>Porcentaje de avance de Implementación del SGI en el  INPEC</v>
      </c>
      <c r="N164" s="267">
        <f>VLOOKUP(L164,'PLAN INDICATIVO ORIGINAL '!$C$13:$M$343,6,0)</f>
        <v>0.2</v>
      </c>
      <c r="O164" s="267">
        <f>VLOOKUP(L164,'PLAN INDICATIVO ORIGINAL '!$C$13:$M$343,7,0)</f>
        <v>0.55000000000000004</v>
      </c>
      <c r="P164" s="267">
        <f>VLOOKUP(L164,'PLAN INDICATIVO ORIGINAL '!$C$13:$M$343,8,0)</f>
        <v>0.82</v>
      </c>
      <c r="Q164" s="267">
        <f>VLOOKUP(L164,'PLAN INDICATIVO ORIGINAL '!$C$13:$M$343,9,0)</f>
        <v>1</v>
      </c>
      <c r="R164" s="267">
        <f>VLOOKUP(L164,'PLAN INDICATIVO ORIGINAL '!$C$13:$M$343,10,0)</f>
        <v>1</v>
      </c>
      <c r="S164" s="267" t="str">
        <f>VLOOKUP(L164,'PLAN INDICATIVO ORIGINAL '!$C$13:$M$343,11,0)</f>
        <v>Porcentaje</v>
      </c>
      <c r="T164" s="259" t="e">
        <f>VLOOKUP(L164,'PLAN INDICATIVO ORIGINAL '!$C$13:$M$343,12,0)</f>
        <v>#REF!</v>
      </c>
      <c r="U164" s="259">
        <f t="shared" ref="U164:Z164" si="303">+N164*100</f>
        <v>20</v>
      </c>
      <c r="V164" s="259">
        <f t="shared" si="303"/>
        <v>55.000000000000007</v>
      </c>
      <c r="W164" s="259">
        <f t="shared" si="303"/>
        <v>82</v>
      </c>
      <c r="X164" s="259">
        <f t="shared" si="303"/>
        <v>100</v>
      </c>
      <c r="Y164" s="259">
        <f t="shared" si="303"/>
        <v>100</v>
      </c>
      <c r="Z164" s="259" t="e">
        <f t="shared" si="303"/>
        <v>#VALUE!</v>
      </c>
      <c r="AA164" s="115" t="str">
        <f>+'PLAN INDICATIVO ORIGINAL '!C213</f>
        <v>P210</v>
      </c>
      <c r="AB164" s="254" t="str">
        <f>+'PLAN INDICATIVO ORIGINAL '!D213</f>
        <v>Programa  Integrado de Gestión Documental  Institucional formulado e implementado</v>
      </c>
      <c r="AC164" s="59" t="str">
        <f>VLOOKUP(AB164,'PLAN INDICATIVO ORIGINAL '!$D$12:$F$313,3,0)</f>
        <v>DIRECCIÓN DE GESTIÓN CORPORATIVA</v>
      </c>
      <c r="AD164" s="59" t="str">
        <f>VLOOKUP(AB164,'PLAN INDICATIVO ORIGINAL '!$D$12:$F$313,3,0)</f>
        <v>DIRECCIÓN DE GESTIÓN CORPORATIVA</v>
      </c>
      <c r="AE164" s="59" t="s">
        <v>804</v>
      </c>
      <c r="AF164" s="268">
        <f>VLOOKUP(AA164,'PLAN INDICATIVO ORIGINAL '!$C$13:$M$343,6,0)</f>
        <v>0.15</v>
      </c>
      <c r="AG164" s="269">
        <f>VLOOKUP(AA164,'PLAN INDICATIVO ORIGINAL '!$C$13:$M$343,7,0)</f>
        <v>0.45</v>
      </c>
      <c r="AH164" s="269">
        <f>VLOOKUP(AA164,'PLAN INDICATIVO ORIGINAL '!$C$13:$M$343,8,0)</f>
        <v>0.7</v>
      </c>
      <c r="AI164" s="269">
        <f>VLOOKUP(AA164,'PLAN INDICATIVO ORIGINAL '!$C$13:$M$343,9,0)</f>
        <v>1</v>
      </c>
      <c r="AJ164" s="269">
        <f>VLOOKUP(AA164,'PLAN INDICATIVO ORIGINAL '!$C$13:$M$343,10,0)</f>
        <v>1</v>
      </c>
      <c r="AK164" s="269" t="str">
        <f>VLOOKUP(AA164,'PLAN INDICATIVO ORIGINAL '!$C$13:$M$343,11,0)</f>
        <v>Porcentaje</v>
      </c>
      <c r="AL164" s="262" t="e">
        <f>VLOOKUP(AA164,'PLAN INDICATIVO ORIGINAL '!$C$13:$M$343,12,0)</f>
        <v>#REF!</v>
      </c>
      <c r="AM164" s="270">
        <f t="shared" ref="AM164:AR164" si="304">+AF164*100</f>
        <v>15</v>
      </c>
      <c r="AN164" s="270">
        <f t="shared" si="304"/>
        <v>45</v>
      </c>
      <c r="AO164" s="270">
        <f t="shared" si="304"/>
        <v>70</v>
      </c>
      <c r="AP164" s="270">
        <f t="shared" si="304"/>
        <v>100</v>
      </c>
      <c r="AQ164" s="270">
        <f t="shared" si="304"/>
        <v>100</v>
      </c>
      <c r="AR164" s="270" t="e">
        <f t="shared" si="304"/>
        <v>#VALUE!</v>
      </c>
      <c r="AS164" s="264" t="s">
        <v>765</v>
      </c>
      <c r="AV164" s="214" t="s">
        <v>514</v>
      </c>
      <c r="AW164" s="214" t="s">
        <v>460</v>
      </c>
      <c r="AX164" s="214" t="s">
        <v>804</v>
      </c>
      <c r="BI164" s="254">
        <v>211</v>
      </c>
      <c r="BJ164" s="59" t="s">
        <v>809</v>
      </c>
    </row>
    <row r="165" spans="1:62" ht="42.75" customHeight="1" x14ac:dyDescent="0.25">
      <c r="A165" s="254">
        <v>211</v>
      </c>
      <c r="B165" s="254" t="str">
        <f t="shared" si="149"/>
        <v>P211</v>
      </c>
      <c r="C165" s="295" t="s">
        <v>65</v>
      </c>
      <c r="D165" s="288" t="s">
        <v>417</v>
      </c>
      <c r="E165" s="284" t="str">
        <f>+'PLAN INDICATIVO ORIGINAL '!$D$171</f>
        <v>GESTIÓN INSTITUCIONAL, JURIDICA Y DEFENSA</v>
      </c>
      <c r="F165" s="256" t="str">
        <f>+'PLAN INDICATIVO ORIGINAL '!$D$172</f>
        <v>PLANEACIÓN Y GESTIÓN</v>
      </c>
      <c r="G165" s="256" t="s">
        <v>425</v>
      </c>
      <c r="H165" s="257" t="str">
        <f>+'PLAN INDICATIVO ORIGINAL '!$D$173</f>
        <v>Implementar un modelo de planeación y gestión que articule la adopción de políticas, afiance la actuación administrativa,  facilite el cumplimiento de las metas institucionales y la prestación de servicios a la comunidad.</v>
      </c>
      <c r="I165" s="257" t="s">
        <v>808</v>
      </c>
      <c r="J165" s="265" t="str">
        <f>+'PLAN INDICATIVO ORIGINAL '!$D$204</f>
        <v>EFICIENCIA ADMINISTRATIVA</v>
      </c>
      <c r="K165" s="142" t="s">
        <v>763</v>
      </c>
      <c r="L165" s="142" t="s">
        <v>495</v>
      </c>
      <c r="M165" s="258" t="str">
        <f>+'PLAN INDICATIVO ORIGINAL '!$E$204</f>
        <v>Porcentaje de avance de Implementación del SGI en el  INPEC</v>
      </c>
      <c r="N165" s="267">
        <f>VLOOKUP(L165,'PLAN INDICATIVO ORIGINAL '!$C$13:$M$343,6,0)</f>
        <v>0.2</v>
      </c>
      <c r="O165" s="267">
        <f>VLOOKUP(L165,'PLAN INDICATIVO ORIGINAL '!$C$13:$M$343,7,0)</f>
        <v>0.55000000000000004</v>
      </c>
      <c r="P165" s="267">
        <f>VLOOKUP(L165,'PLAN INDICATIVO ORIGINAL '!$C$13:$M$343,8,0)</f>
        <v>0.82</v>
      </c>
      <c r="Q165" s="267">
        <f>VLOOKUP(L165,'PLAN INDICATIVO ORIGINAL '!$C$13:$M$343,9,0)</f>
        <v>1</v>
      </c>
      <c r="R165" s="267">
        <f>VLOOKUP(L165,'PLAN INDICATIVO ORIGINAL '!$C$13:$M$343,10,0)</f>
        <v>1</v>
      </c>
      <c r="S165" s="267" t="str">
        <f>VLOOKUP(L165,'PLAN INDICATIVO ORIGINAL '!$C$13:$M$343,11,0)</f>
        <v>Porcentaje</v>
      </c>
      <c r="T165" s="259" t="e">
        <f>VLOOKUP(L165,'PLAN INDICATIVO ORIGINAL '!$C$13:$M$343,12,0)</f>
        <v>#REF!</v>
      </c>
      <c r="U165" s="259">
        <f t="shared" ref="U165:Z165" si="305">+N165*100</f>
        <v>20</v>
      </c>
      <c r="V165" s="259">
        <f t="shared" si="305"/>
        <v>55.000000000000007</v>
      </c>
      <c r="W165" s="259">
        <f t="shared" si="305"/>
        <v>82</v>
      </c>
      <c r="X165" s="259">
        <f t="shared" si="305"/>
        <v>100</v>
      </c>
      <c r="Y165" s="259">
        <f t="shared" si="305"/>
        <v>100</v>
      </c>
      <c r="Z165" s="259" t="e">
        <f t="shared" si="305"/>
        <v>#VALUE!</v>
      </c>
      <c r="AA165" s="115" t="str">
        <f>+'PLAN INDICATIVO ORIGINAL '!C214</f>
        <v>P211</v>
      </c>
      <c r="AB165" s="254" t="str">
        <f>+'PLAN INDICATIVO ORIGINAL '!D214</f>
        <v>Manual de Manejo de archivos del INPEC, elaborado y aprobado</v>
      </c>
      <c r="AC165" s="59" t="str">
        <f>VLOOKUP(AB165,'PLAN INDICATIVO ORIGINAL '!$D$12:$F$313,3,0)</f>
        <v>DIRECCIÓN DE GESTIÓN CORPORATIVA</v>
      </c>
      <c r="AD165" s="59" t="str">
        <f>VLOOKUP(AB165,'PLAN INDICATIVO ORIGINAL '!$D$12:$F$313,3,0)</f>
        <v>DIRECCIÓN DE GESTIÓN CORPORATIVA</v>
      </c>
      <c r="AE165" s="59" t="s">
        <v>804</v>
      </c>
      <c r="AF165" s="260">
        <f>VLOOKUP(AA165,'PLAN INDICATIVO ORIGINAL '!$C$13:$M$343,6,0)</f>
        <v>1</v>
      </c>
      <c r="AG165" s="261">
        <f>VLOOKUP(AA165,'PLAN INDICATIVO ORIGINAL '!$C$13:$M$343,7,0)</f>
        <v>0</v>
      </c>
      <c r="AH165" s="261">
        <f>VLOOKUP(AA165,'PLAN INDICATIVO ORIGINAL '!$C$13:$M$343,8,0)</f>
        <v>0</v>
      </c>
      <c r="AI165" s="261">
        <f>VLOOKUP(AA165,'PLAN INDICATIVO ORIGINAL '!$C$13:$M$343,9,0)</f>
        <v>0</v>
      </c>
      <c r="AJ165" s="261">
        <f>VLOOKUP(AA165,'PLAN INDICATIVO ORIGINAL '!$C$13:$M$343,10,0)</f>
        <v>1</v>
      </c>
      <c r="AK165" s="261" t="str">
        <f>VLOOKUP(AA165,'PLAN INDICATIVO ORIGINAL '!$C$13:$M$343,11,0)</f>
        <v>Número</v>
      </c>
      <c r="AL165" s="262" t="e">
        <f>VLOOKUP(AA165,'PLAN INDICATIVO ORIGINAL '!$C$13:$M$343,12,0)</f>
        <v>#REF!</v>
      </c>
      <c r="AM165" s="263">
        <f t="shared" ref="AM165:AR165" si="306">+AF165</f>
        <v>1</v>
      </c>
      <c r="AN165" s="263">
        <f t="shared" si="306"/>
        <v>0</v>
      </c>
      <c r="AO165" s="263">
        <f t="shared" si="306"/>
        <v>0</v>
      </c>
      <c r="AP165" s="263">
        <f t="shared" si="306"/>
        <v>0</v>
      </c>
      <c r="AQ165" s="263">
        <f t="shared" si="306"/>
        <v>1</v>
      </c>
      <c r="AR165" s="263" t="str">
        <f t="shared" si="306"/>
        <v>Número</v>
      </c>
      <c r="AS165" s="264" t="s">
        <v>765</v>
      </c>
      <c r="AT165" s="264" t="s">
        <v>765</v>
      </c>
      <c r="AV165" s="214" t="s">
        <v>516</v>
      </c>
      <c r="AW165" s="214" t="s">
        <v>460</v>
      </c>
      <c r="AX165" s="214" t="s">
        <v>804</v>
      </c>
      <c r="BI165" s="254" t="s">
        <v>765</v>
      </c>
      <c r="BJ165" s="59" t="s">
        <v>427</v>
      </c>
    </row>
    <row r="166" spans="1:62" ht="48" customHeight="1" x14ac:dyDescent="0.25">
      <c r="A166" s="254">
        <v>213</v>
      </c>
      <c r="B166" s="254" t="str">
        <f t="shared" si="149"/>
        <v>P213</v>
      </c>
      <c r="C166" s="121" t="s">
        <v>66</v>
      </c>
      <c r="D166" s="288" t="s">
        <v>417</v>
      </c>
      <c r="E166" s="284" t="str">
        <f>+'PLAN INDICATIVO ORIGINAL '!$D$171</f>
        <v>GESTIÓN INSTITUCIONAL, JURIDICA Y DEFENSA</v>
      </c>
      <c r="F166" s="256" t="str">
        <f>+'PLAN INDICATIVO ORIGINAL '!$D$172</f>
        <v>PLANEACIÓN Y GESTIÓN</v>
      </c>
      <c r="G166" s="256" t="s">
        <v>425</v>
      </c>
      <c r="H166" s="257" t="str">
        <f>+'PLAN INDICATIVO ORIGINAL '!$D$173</f>
        <v>Implementar un modelo de planeación y gestión que articule la adopción de políticas, afiance la actuación administrativa,  facilite el cumplimiento de las metas institucionales y la prestación de servicios a la comunidad.</v>
      </c>
      <c r="I166" s="257" t="s">
        <v>808</v>
      </c>
      <c r="J166" s="265" t="str">
        <f>+'PLAN INDICATIVO ORIGINAL '!$D$204</f>
        <v>EFICIENCIA ADMINISTRATIVA</v>
      </c>
      <c r="K166" s="142" t="s">
        <v>763</v>
      </c>
      <c r="L166" s="142" t="s">
        <v>495</v>
      </c>
      <c r="M166" s="258" t="str">
        <f>+'PLAN INDICATIVO ORIGINAL '!$E$204</f>
        <v>Porcentaje de avance de Implementación del SGI en el  INPEC</v>
      </c>
      <c r="N166" s="267">
        <f>VLOOKUP(L166,'PLAN INDICATIVO ORIGINAL '!$C$13:$M$343,6,0)</f>
        <v>0.2</v>
      </c>
      <c r="O166" s="267">
        <f>VLOOKUP(L166,'PLAN INDICATIVO ORIGINAL '!$C$13:$M$343,7,0)</f>
        <v>0.55000000000000004</v>
      </c>
      <c r="P166" s="267">
        <f>VLOOKUP(L166,'PLAN INDICATIVO ORIGINAL '!$C$13:$M$343,8,0)</f>
        <v>0.82</v>
      </c>
      <c r="Q166" s="267">
        <f>VLOOKUP(L166,'PLAN INDICATIVO ORIGINAL '!$C$13:$M$343,9,0)</f>
        <v>1</v>
      </c>
      <c r="R166" s="267">
        <f>VLOOKUP(L166,'PLAN INDICATIVO ORIGINAL '!$C$13:$M$343,10,0)</f>
        <v>1</v>
      </c>
      <c r="S166" s="267" t="str">
        <f>VLOOKUP(L166,'PLAN INDICATIVO ORIGINAL '!$C$13:$M$343,11,0)</f>
        <v>Porcentaje</v>
      </c>
      <c r="T166" s="259" t="e">
        <f>VLOOKUP(L166,'PLAN INDICATIVO ORIGINAL '!$C$13:$M$343,12,0)</f>
        <v>#REF!</v>
      </c>
      <c r="U166" s="259">
        <f t="shared" ref="U166:Z166" si="307">+N166*100</f>
        <v>20</v>
      </c>
      <c r="V166" s="259">
        <f t="shared" si="307"/>
        <v>55.000000000000007</v>
      </c>
      <c r="W166" s="259">
        <f t="shared" si="307"/>
        <v>82</v>
      </c>
      <c r="X166" s="259">
        <f t="shared" si="307"/>
        <v>100</v>
      </c>
      <c r="Y166" s="259">
        <f t="shared" si="307"/>
        <v>100</v>
      </c>
      <c r="Z166" s="259" t="e">
        <f t="shared" si="307"/>
        <v>#VALUE!</v>
      </c>
      <c r="AA166" s="115" t="str">
        <f>+'PLAN INDICATIVO ORIGINAL '!C217</f>
        <v>P213</v>
      </c>
      <c r="AB166" s="254" t="str">
        <f>+'PLAN INDICATIVO ORIGINAL '!D217</f>
        <v>Software adquirido para el manejo de las comunicaciones oficiales recibidas (externas e internas) que permita la organización y el control - GESDOC</v>
      </c>
      <c r="AC166" s="59" t="str">
        <f>VLOOKUP(AB166,'PLAN INDICATIVO ORIGINAL '!$D$12:$F$313,3,0)</f>
        <v>DIRECCIÓN DE GESTIÓN CORPORATIVA</v>
      </c>
      <c r="AD166" s="59" t="str">
        <f>VLOOKUP(AB166,'PLAN INDICATIVO ORIGINAL '!$D$12:$F$313,3,0)</f>
        <v>DIRECCIÓN DE GESTIÓN CORPORATIVA</v>
      </c>
      <c r="AE166" s="59" t="s">
        <v>804</v>
      </c>
      <c r="AF166" s="260">
        <f>VLOOKUP(AA166,'PLAN INDICATIVO ORIGINAL '!$C$13:$M$343,6,0)</f>
        <v>1</v>
      </c>
      <c r="AG166" s="261">
        <f>VLOOKUP(AA166,'PLAN INDICATIVO ORIGINAL '!$C$13:$M$343,7,0)</f>
        <v>0</v>
      </c>
      <c r="AH166" s="261">
        <f>VLOOKUP(AA166,'PLAN INDICATIVO ORIGINAL '!$C$13:$M$343,8,0)</f>
        <v>0</v>
      </c>
      <c r="AI166" s="261">
        <f>VLOOKUP(AA166,'PLAN INDICATIVO ORIGINAL '!$C$13:$M$343,9,0)</f>
        <v>0</v>
      </c>
      <c r="AJ166" s="261">
        <f>VLOOKUP(AA166,'PLAN INDICATIVO ORIGINAL '!$C$13:$M$343,10,0)</f>
        <v>1</v>
      </c>
      <c r="AK166" s="261" t="str">
        <f>VLOOKUP(AA166,'PLAN INDICATIVO ORIGINAL '!$C$13:$M$343,11,0)</f>
        <v>Número</v>
      </c>
      <c r="AL166" s="262" t="e">
        <f>VLOOKUP(AA166,'PLAN INDICATIVO ORIGINAL '!$C$13:$M$343,12,0)</f>
        <v>#REF!</v>
      </c>
      <c r="AM166" s="263">
        <f t="shared" ref="AM166:AR166" si="308">+AF166</f>
        <v>1</v>
      </c>
      <c r="AN166" s="263">
        <f t="shared" si="308"/>
        <v>0</v>
      </c>
      <c r="AO166" s="263">
        <f t="shared" si="308"/>
        <v>0</v>
      </c>
      <c r="AP166" s="263">
        <f t="shared" si="308"/>
        <v>0</v>
      </c>
      <c r="AQ166" s="263">
        <f t="shared" si="308"/>
        <v>1</v>
      </c>
      <c r="AR166" s="263" t="str">
        <f t="shared" si="308"/>
        <v>Número</v>
      </c>
      <c r="AS166" s="264" t="s">
        <v>765</v>
      </c>
      <c r="AV166" s="214" t="s">
        <v>523</v>
      </c>
      <c r="AW166" s="214" t="s">
        <v>460</v>
      </c>
      <c r="AX166" s="214" t="s">
        <v>804</v>
      </c>
      <c r="BI166" s="254">
        <v>213</v>
      </c>
      <c r="BJ166" s="59" t="s">
        <v>809</v>
      </c>
    </row>
    <row r="167" spans="1:62" ht="180" customHeight="1" x14ac:dyDescent="0.25">
      <c r="A167" s="254">
        <v>212</v>
      </c>
      <c r="B167" s="254" t="str">
        <f t="shared" si="149"/>
        <v>P212</v>
      </c>
      <c r="C167" s="121" t="s">
        <v>66</v>
      </c>
      <c r="D167" s="288" t="s">
        <v>417</v>
      </c>
      <c r="E167" s="284" t="str">
        <f>+'PLAN INDICATIVO ORIGINAL '!$D$171</f>
        <v>GESTIÓN INSTITUCIONAL, JURIDICA Y DEFENSA</v>
      </c>
      <c r="F167" s="256" t="str">
        <f>+'PLAN INDICATIVO ORIGINAL '!$D$172</f>
        <v>PLANEACIÓN Y GESTIÓN</v>
      </c>
      <c r="G167" s="256" t="s">
        <v>425</v>
      </c>
      <c r="H167" s="257" t="str">
        <f>+'PLAN INDICATIVO ORIGINAL '!$D$173</f>
        <v>Implementar un modelo de planeación y gestión que articule la adopción de políticas, afiance la actuación administrativa,  facilite el cumplimiento de las metas institucionales y la prestación de servicios a la comunidad.</v>
      </c>
      <c r="I167" s="257" t="s">
        <v>808</v>
      </c>
      <c r="J167" s="265" t="str">
        <f>+'PLAN INDICATIVO ORIGINAL '!$D$204</f>
        <v>EFICIENCIA ADMINISTRATIVA</v>
      </c>
      <c r="K167" s="142" t="s">
        <v>763</v>
      </c>
      <c r="L167" s="142" t="s">
        <v>495</v>
      </c>
      <c r="M167" s="258" t="str">
        <f>+'PLAN INDICATIVO ORIGINAL '!$E$204</f>
        <v>Porcentaje de avance de Implementación del SGI en el  INPEC</v>
      </c>
      <c r="N167" s="267">
        <f>VLOOKUP(L167,'PLAN INDICATIVO ORIGINAL '!$C$13:$M$343,6,0)</f>
        <v>0.2</v>
      </c>
      <c r="O167" s="267">
        <f>VLOOKUP(L167,'PLAN INDICATIVO ORIGINAL '!$C$13:$M$343,7,0)</f>
        <v>0.55000000000000004</v>
      </c>
      <c r="P167" s="267">
        <f>VLOOKUP(L167,'PLAN INDICATIVO ORIGINAL '!$C$13:$M$343,8,0)</f>
        <v>0.82</v>
      </c>
      <c r="Q167" s="267">
        <f>VLOOKUP(L167,'PLAN INDICATIVO ORIGINAL '!$C$13:$M$343,9,0)</f>
        <v>1</v>
      </c>
      <c r="R167" s="267">
        <f>VLOOKUP(L167,'PLAN INDICATIVO ORIGINAL '!$C$13:$M$343,10,0)</f>
        <v>1</v>
      </c>
      <c r="S167" s="267" t="str">
        <f>VLOOKUP(L167,'PLAN INDICATIVO ORIGINAL '!$C$13:$M$343,11,0)</f>
        <v>Porcentaje</v>
      </c>
      <c r="T167" s="259" t="e">
        <f>VLOOKUP(L167,'PLAN INDICATIVO ORIGINAL '!$C$13:$M$343,12,0)</f>
        <v>#REF!</v>
      </c>
      <c r="U167" s="259">
        <f t="shared" ref="U167:Z167" si="309">+N167*100</f>
        <v>20</v>
      </c>
      <c r="V167" s="259">
        <f t="shared" si="309"/>
        <v>55.000000000000007</v>
      </c>
      <c r="W167" s="259">
        <f t="shared" si="309"/>
        <v>82</v>
      </c>
      <c r="X167" s="259">
        <f t="shared" si="309"/>
        <v>100</v>
      </c>
      <c r="Y167" s="259">
        <f t="shared" si="309"/>
        <v>100</v>
      </c>
      <c r="Z167" s="259" t="e">
        <f t="shared" si="309"/>
        <v>#VALUE!</v>
      </c>
      <c r="AA167" s="115" t="s">
        <v>520</v>
      </c>
      <c r="AB167" s="296" t="s">
        <v>521</v>
      </c>
      <c r="AC167" s="59" t="str">
        <f>VLOOKUP(AB167,'PLAN INDICATIVO ORIGINAL '!$D$12:$F$313,3,0)</f>
        <v>OFICINA ASESORA DE PLANEACIÓN</v>
      </c>
      <c r="AD167" s="59" t="str">
        <f>VLOOKUP(AB167,'PLAN INDICATIVO ORIGINAL '!$D$12:$F$313,3,0)</f>
        <v>OFICINA ASESORA DE PLANEACIÓN</v>
      </c>
      <c r="AE167" s="59" t="s">
        <v>802</v>
      </c>
      <c r="AF167" s="260">
        <f>VLOOKUP(AA167,'PLAN INDICATIVO ORIGINAL '!$C$13:$M$343,6,0)</f>
        <v>0.7</v>
      </c>
      <c r="AG167" s="261">
        <f>VLOOKUP(AA167,'PLAN INDICATIVO ORIGINAL '!$C$13:$M$343,7,0)</f>
        <v>0.8</v>
      </c>
      <c r="AH167" s="261">
        <f>VLOOKUP(AA167,'PLAN INDICATIVO ORIGINAL '!$C$13:$M$343,8,0)</f>
        <v>0.9</v>
      </c>
      <c r="AI167" s="261">
        <f>VLOOKUP(AA167,'PLAN INDICATIVO ORIGINAL '!$C$13:$M$343,9,0)</f>
        <v>1</v>
      </c>
      <c r="AJ167" s="261">
        <f>VLOOKUP(AA167,'PLAN INDICATIVO ORIGINAL '!$C$13:$M$343,10,0)</f>
        <v>1</v>
      </c>
      <c r="AK167" s="261" t="str">
        <f>VLOOKUP(AA167,'PLAN INDICATIVO ORIGINAL '!$C$13:$M$343,11,0)</f>
        <v>Porcentaje</v>
      </c>
      <c r="AL167" s="262" t="e">
        <f>VLOOKUP(AA167,'PLAN INDICATIVO ORIGINAL '!$C$13:$M$343,12,0)</f>
        <v>#REF!</v>
      </c>
      <c r="AM167" s="263">
        <f t="shared" ref="AM167:AR167" si="310">+AF167</f>
        <v>0.7</v>
      </c>
      <c r="AN167" s="263">
        <f t="shared" si="310"/>
        <v>0.8</v>
      </c>
      <c r="AO167" s="263">
        <f t="shared" si="310"/>
        <v>0.9</v>
      </c>
      <c r="AP167" s="263">
        <f t="shared" si="310"/>
        <v>1</v>
      </c>
      <c r="AQ167" s="263">
        <f t="shared" si="310"/>
        <v>1</v>
      </c>
      <c r="AR167" s="263" t="str">
        <f t="shared" si="310"/>
        <v>Porcentaje</v>
      </c>
      <c r="AS167" s="264"/>
      <c r="AV167" s="214" t="s">
        <v>520</v>
      </c>
      <c r="AW167" s="214" t="s">
        <v>427</v>
      </c>
      <c r="AX167" s="214" t="s">
        <v>802</v>
      </c>
      <c r="BI167" s="254">
        <v>9</v>
      </c>
      <c r="BJ167" s="59" t="s">
        <v>527</v>
      </c>
    </row>
    <row r="168" spans="1:62" ht="48" customHeight="1" x14ac:dyDescent="0.25">
      <c r="A168" s="254">
        <v>250</v>
      </c>
      <c r="B168" s="254" t="str">
        <f t="shared" si="149"/>
        <v>P250</v>
      </c>
      <c r="C168" s="121" t="s">
        <v>66</v>
      </c>
      <c r="D168" s="288" t="s">
        <v>417</v>
      </c>
      <c r="E168" s="284" t="str">
        <f>+'PLAN INDICATIVO ORIGINAL '!$D$171</f>
        <v>GESTIÓN INSTITUCIONAL, JURIDICA Y DEFENSA</v>
      </c>
      <c r="F168" s="256" t="str">
        <f>+'PLAN INDICATIVO ORIGINAL '!$D$172</f>
        <v>PLANEACIÓN Y GESTIÓN</v>
      </c>
      <c r="G168" s="256" t="s">
        <v>425</v>
      </c>
      <c r="H168" s="257" t="str">
        <f>+'PLAN INDICATIVO ORIGINAL '!$D$173</f>
        <v>Implementar un modelo de planeación y gestión que articule la adopción de políticas, afiance la actuación administrativa,  facilite el cumplimiento de las metas institucionales y la prestación de servicios a la comunidad.</v>
      </c>
      <c r="I168" s="257" t="s">
        <v>808</v>
      </c>
      <c r="J168" s="265" t="str">
        <f>+'PLAN INDICATIVO ORIGINAL '!$D$204</f>
        <v>EFICIENCIA ADMINISTRATIVA</v>
      </c>
      <c r="K168" s="142" t="s">
        <v>763</v>
      </c>
      <c r="L168" s="142" t="s">
        <v>495</v>
      </c>
      <c r="M168" s="258" t="str">
        <f>+'PLAN INDICATIVO ORIGINAL '!$E$204</f>
        <v>Porcentaje de avance de Implementación del SGI en el  INPEC</v>
      </c>
      <c r="N168" s="267">
        <f>VLOOKUP(L168,'PLAN INDICATIVO ORIGINAL '!$C$13:$M$343,6,0)</f>
        <v>0.2</v>
      </c>
      <c r="O168" s="267">
        <f>VLOOKUP(L168,'PLAN INDICATIVO ORIGINAL '!$C$13:$M$343,7,0)</f>
        <v>0.55000000000000004</v>
      </c>
      <c r="P168" s="267">
        <f>VLOOKUP(L168,'PLAN INDICATIVO ORIGINAL '!$C$13:$M$343,8,0)</f>
        <v>0.82</v>
      </c>
      <c r="Q168" s="267">
        <f>VLOOKUP(L168,'PLAN INDICATIVO ORIGINAL '!$C$13:$M$343,9,0)</f>
        <v>1</v>
      </c>
      <c r="R168" s="267">
        <f>VLOOKUP(L168,'PLAN INDICATIVO ORIGINAL '!$C$13:$M$343,10,0)</f>
        <v>1</v>
      </c>
      <c r="S168" s="267" t="str">
        <f>VLOOKUP(L168,'PLAN INDICATIVO ORIGINAL '!$C$13:$M$343,11,0)</f>
        <v>Porcentaje</v>
      </c>
      <c r="T168" s="259" t="e">
        <f>VLOOKUP(L168,'PLAN INDICATIVO ORIGINAL '!$C$13:$M$343,12,0)</f>
        <v>#REF!</v>
      </c>
      <c r="U168" s="259">
        <f t="shared" ref="U168:Z168" si="311">+N168*100</f>
        <v>20</v>
      </c>
      <c r="V168" s="259">
        <f t="shared" si="311"/>
        <v>55.000000000000007</v>
      </c>
      <c r="W168" s="259">
        <f t="shared" si="311"/>
        <v>82</v>
      </c>
      <c r="X168" s="259">
        <f t="shared" si="311"/>
        <v>100</v>
      </c>
      <c r="Y168" s="259">
        <f t="shared" si="311"/>
        <v>100</v>
      </c>
      <c r="Z168" s="259" t="e">
        <f t="shared" si="311"/>
        <v>#VALUE!</v>
      </c>
      <c r="AA168" s="115" t="s">
        <v>518</v>
      </c>
      <c r="AB168" s="296" t="s">
        <v>519</v>
      </c>
      <c r="AC168" s="59" t="str">
        <f>VLOOKUP(AB168,'PLAN INDICATIVO ORIGINAL '!$D$12:$F$313,3,0)</f>
        <v>OFICINA ASESORA DE PLANEACIÓN</v>
      </c>
      <c r="AD168" s="59" t="str">
        <f>VLOOKUP(AB168,'PLAN INDICATIVO ORIGINAL '!$D$12:$F$313,3,0)</f>
        <v>OFICINA ASESORA DE PLANEACIÓN</v>
      </c>
      <c r="AE168" s="59" t="s">
        <v>802</v>
      </c>
      <c r="AF168" s="260">
        <f>VLOOKUP(AA168,'PLAN INDICATIVO ORIGINAL '!$C$13:$M$343,6,0)</f>
        <v>0</v>
      </c>
      <c r="AG168" s="261">
        <f>VLOOKUP(AA168,'PLAN INDICATIVO ORIGINAL '!$C$13:$M$343,7,0)</f>
        <v>0.73499999999999999</v>
      </c>
      <c r="AH168" s="261">
        <f>VLOOKUP(AA168,'PLAN INDICATIVO ORIGINAL '!$C$13:$M$343,8,0)</f>
        <v>0.86799999999999999</v>
      </c>
      <c r="AI168" s="261">
        <f>VLOOKUP(AA168,'PLAN INDICATIVO ORIGINAL '!$C$13:$M$343,9,0)</f>
        <v>1</v>
      </c>
      <c r="AJ168" s="261">
        <f>VLOOKUP(AA168,'PLAN INDICATIVO ORIGINAL '!$C$13:$M$343,10,0)</f>
        <v>1</v>
      </c>
      <c r="AK168" s="261" t="str">
        <f>VLOOKUP(AA168,'PLAN INDICATIVO ORIGINAL '!$C$13:$M$343,11,0)</f>
        <v>Porcentaje</v>
      </c>
      <c r="AL168" s="262" t="e">
        <f>VLOOKUP(AA168,'PLAN INDICATIVO ORIGINAL '!$C$13:$M$343,12,0)</f>
        <v>#REF!</v>
      </c>
      <c r="AM168" s="263">
        <f t="shared" ref="AM168:AR168" si="312">+AF168</f>
        <v>0</v>
      </c>
      <c r="AN168" s="263">
        <f t="shared" si="312"/>
        <v>0.73499999999999999</v>
      </c>
      <c r="AO168" s="263">
        <f t="shared" si="312"/>
        <v>0.86799999999999999</v>
      </c>
      <c r="AP168" s="263">
        <f t="shared" si="312"/>
        <v>1</v>
      </c>
      <c r="AQ168" s="263">
        <f t="shared" si="312"/>
        <v>1</v>
      </c>
      <c r="AR168" s="263" t="str">
        <f t="shared" si="312"/>
        <v>Porcentaje</v>
      </c>
      <c r="AS168" s="264"/>
      <c r="AV168" s="214" t="s">
        <v>518</v>
      </c>
      <c r="AW168" s="214" t="s">
        <v>427</v>
      </c>
      <c r="AX168" s="214" t="s">
        <v>802</v>
      </c>
      <c r="BI168" s="254">
        <v>215</v>
      </c>
      <c r="BJ168" s="59" t="s">
        <v>427</v>
      </c>
    </row>
    <row r="169" spans="1:62" ht="48" customHeight="1" x14ac:dyDescent="0.25">
      <c r="A169" s="254">
        <v>9</v>
      </c>
      <c r="B169" s="254" t="str">
        <f t="shared" si="149"/>
        <v>P9</v>
      </c>
      <c r="C169" s="121" t="s">
        <v>75</v>
      </c>
      <c r="D169" s="288" t="s">
        <v>417</v>
      </c>
      <c r="E169" s="284" t="str">
        <f>+'PLAN INDICATIVO ORIGINAL '!$D$171</f>
        <v>GESTIÓN INSTITUCIONAL, JURIDICA Y DEFENSA</v>
      </c>
      <c r="F169" s="256" t="str">
        <f>+'PLAN INDICATIVO ORIGINAL '!$D$172</f>
        <v>PLANEACIÓN Y GESTIÓN</v>
      </c>
      <c r="G169" s="256" t="s">
        <v>425</v>
      </c>
      <c r="H169" s="257" t="str">
        <f>+'PLAN INDICATIVO ORIGINAL '!$D$173</f>
        <v>Implementar un modelo de planeación y gestión que articule la adopción de políticas, afiance la actuación administrativa,  facilite el cumplimiento de las metas institucionales y la prestación de servicios a la comunidad.</v>
      </c>
      <c r="I169" s="257" t="s">
        <v>808</v>
      </c>
      <c r="J169" s="265" t="str">
        <f>+'PLAN INDICATIVO ORIGINAL '!$D$204</f>
        <v>EFICIENCIA ADMINISTRATIVA</v>
      </c>
      <c r="K169" s="142" t="s">
        <v>763</v>
      </c>
      <c r="L169" s="142" t="str">
        <f>+'PLAN INDICATIVO ORIGINAL '!C204</f>
        <v>I26</v>
      </c>
      <c r="M169" s="258" t="str">
        <f>+'PLAN INDICATIVO ORIGINAL '!$E$204</f>
        <v>Porcentaje de avance de Implementación del SGI en el  INPEC</v>
      </c>
      <c r="N169" s="267">
        <f>VLOOKUP(L169,'PLAN INDICATIVO ORIGINAL '!$C$13:$M$343,6,0)</f>
        <v>0.2</v>
      </c>
      <c r="O169" s="267">
        <f>VLOOKUP(L169,'PLAN INDICATIVO ORIGINAL '!$C$13:$M$343,7,0)</f>
        <v>0.55000000000000004</v>
      </c>
      <c r="P169" s="267">
        <f>VLOOKUP(L169,'PLAN INDICATIVO ORIGINAL '!$C$13:$M$343,8,0)</f>
        <v>0.82</v>
      </c>
      <c r="Q169" s="267">
        <f>VLOOKUP(L169,'PLAN INDICATIVO ORIGINAL '!$C$13:$M$343,9,0)</f>
        <v>1</v>
      </c>
      <c r="R169" s="267">
        <f>VLOOKUP(L169,'PLAN INDICATIVO ORIGINAL '!$C$13:$M$343,10,0)</f>
        <v>1</v>
      </c>
      <c r="S169" s="267" t="str">
        <f>VLOOKUP(L169,'PLAN INDICATIVO ORIGINAL '!$C$13:$M$343,11,0)</f>
        <v>Porcentaje</v>
      </c>
      <c r="T169" s="259" t="e">
        <f>VLOOKUP(L169,'PLAN INDICATIVO ORIGINAL '!$C$13:$M$343,12,0)</f>
        <v>#REF!</v>
      </c>
      <c r="U169" s="259">
        <f t="shared" ref="U169:Z169" si="313">+N169*100</f>
        <v>20</v>
      </c>
      <c r="V169" s="259">
        <f t="shared" si="313"/>
        <v>55.000000000000007</v>
      </c>
      <c r="W169" s="259">
        <f t="shared" si="313"/>
        <v>82</v>
      </c>
      <c r="X169" s="259">
        <f t="shared" si="313"/>
        <v>100</v>
      </c>
      <c r="Y169" s="259">
        <f t="shared" si="313"/>
        <v>100</v>
      </c>
      <c r="Z169" s="259" t="e">
        <f t="shared" si="313"/>
        <v>#VALUE!</v>
      </c>
      <c r="AA169" s="254" t="str">
        <f>+'PLAN INDICATIVO ORIGINAL '!C218</f>
        <v>P9</v>
      </c>
      <c r="AB169" s="254" t="str">
        <f>+'PLAN INDICATIVO ORIGINAL '!D218</f>
        <v>Alianzas estratégicas gestionadas</v>
      </c>
      <c r="AC169" s="59" t="str">
        <f>VLOOKUP(AB169,'PLAN INDICATIVO ORIGINAL '!$D$12:$F$313,3,0)</f>
        <v>GRUPO DE RELACIONES INTERNACIONALES</v>
      </c>
      <c r="AD169" s="59" t="str">
        <f>VLOOKUP(AB169,'PLAN INDICATIVO ORIGINAL '!$D$12:$F$313,3,0)</f>
        <v>GRUPO DE RELACIONES INTERNACIONALES</v>
      </c>
      <c r="AE169" s="59" t="s">
        <v>811</v>
      </c>
      <c r="AF169" s="260">
        <f>VLOOKUP(AA169,'PLAN INDICATIVO ORIGINAL '!$C$13:$M$343,6,0)</f>
        <v>3</v>
      </c>
      <c r="AG169" s="261">
        <f>VLOOKUP(AA169,'PLAN INDICATIVO ORIGINAL '!$C$13:$M$343,7,0)</f>
        <v>6</v>
      </c>
      <c r="AH169" s="261">
        <f>VLOOKUP(AA169,'PLAN INDICATIVO ORIGINAL '!$C$13:$M$343,8,0)</f>
        <v>9</v>
      </c>
      <c r="AI169" s="261">
        <f>VLOOKUP(AA169,'PLAN INDICATIVO ORIGINAL '!$C$13:$M$343,9,0)</f>
        <v>12</v>
      </c>
      <c r="AJ169" s="261">
        <f>VLOOKUP(AA169,'PLAN INDICATIVO ORIGINAL '!$C$13:$M$343,10,0)</f>
        <v>12</v>
      </c>
      <c r="AK169" s="261" t="str">
        <f>VLOOKUP(AA169,'PLAN INDICATIVO ORIGINAL '!$C$13:$M$343,11,0)</f>
        <v>Número</v>
      </c>
      <c r="AL169" s="262" t="e">
        <f>VLOOKUP(AA169,'PLAN INDICATIVO ORIGINAL '!$C$13:$M$343,12,0)</f>
        <v>#REF!</v>
      </c>
      <c r="AM169" s="263">
        <f t="shared" ref="AM169:AR169" si="314">+AF169</f>
        <v>3</v>
      </c>
      <c r="AN169" s="263">
        <f t="shared" si="314"/>
        <v>6</v>
      </c>
      <c r="AO169" s="263">
        <f t="shared" si="314"/>
        <v>9</v>
      </c>
      <c r="AP169" s="263">
        <f t="shared" si="314"/>
        <v>12</v>
      </c>
      <c r="AQ169" s="263">
        <f t="shared" si="314"/>
        <v>12</v>
      </c>
      <c r="AR169" s="263" t="str">
        <f t="shared" si="314"/>
        <v>Número</v>
      </c>
      <c r="AS169" s="264" t="s">
        <v>765</v>
      </c>
      <c r="AV169" s="214" t="s">
        <v>525</v>
      </c>
      <c r="AW169" s="214" t="s">
        <v>527</v>
      </c>
      <c r="AX169" s="214" t="s">
        <v>811</v>
      </c>
      <c r="BI169" s="254">
        <v>216</v>
      </c>
      <c r="BJ169" s="59" t="s">
        <v>427</v>
      </c>
    </row>
    <row r="170" spans="1:62" ht="51" customHeight="1" x14ac:dyDescent="0.25">
      <c r="A170" s="254">
        <v>215</v>
      </c>
      <c r="B170" s="254" t="str">
        <f t="shared" si="149"/>
        <v>P215</v>
      </c>
      <c r="C170" s="121" t="s">
        <v>33</v>
      </c>
      <c r="D170" s="288" t="s">
        <v>417</v>
      </c>
      <c r="E170" s="284" t="str">
        <f>+'PLAN INDICATIVO ORIGINAL '!$D$171</f>
        <v>GESTIÓN INSTITUCIONAL, JURIDICA Y DEFENSA</v>
      </c>
      <c r="F170" s="256" t="str">
        <f>+'PLAN INDICATIVO ORIGINAL '!$D$172</f>
        <v>PLANEACIÓN Y GESTIÓN</v>
      </c>
      <c r="G170" s="256" t="s">
        <v>425</v>
      </c>
      <c r="H170" s="257" t="str">
        <f>+'PLAN INDICATIVO ORIGINAL '!$D$173</f>
        <v>Implementar un modelo de planeación y gestión que articule la adopción de políticas, afiance la actuación administrativa,  facilite el cumplimiento de las metas institucionales y la prestación de servicios a la comunidad.</v>
      </c>
      <c r="I170" s="257" t="s">
        <v>812</v>
      </c>
      <c r="J170" s="265" t="str">
        <f>+'PLAN INDICATIVO ORIGINAL '!$D$219</f>
        <v>GESTIÓN FINANCIERA</v>
      </c>
      <c r="K170" s="142" t="s">
        <v>763</v>
      </c>
      <c r="L170" s="142" t="s">
        <v>529</v>
      </c>
      <c r="M170" s="258" t="str">
        <f>+'PLAN INDICATIVO ORIGINAL '!$E$219</f>
        <v>Porcentaje  de Ejecución Presupuestal</v>
      </c>
      <c r="N170" s="267">
        <f>VLOOKUP(L170,'PLAN INDICATIVO ORIGINAL '!$C$13:$M$343,6,0)</f>
        <v>0.94</v>
      </c>
      <c r="O170" s="267">
        <f>VLOOKUP(L170,'PLAN INDICATIVO ORIGINAL '!$C$13:$M$343,7,0)</f>
        <v>0.95</v>
      </c>
      <c r="P170" s="267">
        <f>VLOOKUP(L170,'PLAN INDICATIVO ORIGINAL '!$C$13:$M$343,8,0)</f>
        <v>0.95</v>
      </c>
      <c r="Q170" s="267">
        <f>VLOOKUP(L170,'PLAN INDICATIVO ORIGINAL '!$C$13:$M$343,9,0)</f>
        <v>0.96</v>
      </c>
      <c r="R170" s="267">
        <f>VLOOKUP(L170,'PLAN INDICATIVO ORIGINAL '!$C$13:$M$343,10,0)</f>
        <v>0.96</v>
      </c>
      <c r="S170" s="267" t="str">
        <f>VLOOKUP(L170,'PLAN INDICATIVO ORIGINAL '!$C$13:$M$343,11,0)</f>
        <v>Porcentaje</v>
      </c>
      <c r="T170" s="259" t="e">
        <f>VLOOKUP(L170,'PLAN INDICATIVO ORIGINAL '!$C$13:$M$343,12,0)</f>
        <v>#REF!</v>
      </c>
      <c r="U170" s="259">
        <f t="shared" ref="U170:Z170" si="315">+N170*100</f>
        <v>94</v>
      </c>
      <c r="V170" s="259">
        <f t="shared" si="315"/>
        <v>95</v>
      </c>
      <c r="W170" s="259">
        <f t="shared" si="315"/>
        <v>95</v>
      </c>
      <c r="X170" s="259">
        <f t="shared" si="315"/>
        <v>96</v>
      </c>
      <c r="Y170" s="259">
        <f t="shared" si="315"/>
        <v>96</v>
      </c>
      <c r="Z170" s="259" t="e">
        <f t="shared" si="315"/>
        <v>#VALUE!</v>
      </c>
      <c r="AA170" s="115" t="str">
        <f>+'PLAN INDICATIVO ORIGINAL '!C221</f>
        <v>P215</v>
      </c>
      <c r="AB170" s="254" t="str">
        <f>+'PLAN INDICATIVO ORIGINAL '!D221</f>
        <v>Programación y seguimiento a la Ejecución Presupuestal realizada</v>
      </c>
      <c r="AC170" s="59" t="str">
        <f>VLOOKUP(L170,'PLAN INDICATIVO ORIGINAL '!$C$12:$F$313,4,0)</f>
        <v>OFICINA ASESORA DE PLANEACIÓN</v>
      </c>
      <c r="AD170" s="59" t="str">
        <f>VLOOKUP(L170,'PLAN INDICATIVO ORIGINAL '!$C$12:$F$313,4,0)</f>
        <v>OFICINA ASESORA DE PLANEACIÓN</v>
      </c>
      <c r="AE170" s="59" t="s">
        <v>802</v>
      </c>
      <c r="AF170" s="260">
        <f>VLOOKUP(AA170,'PLAN INDICATIVO ORIGINAL '!$C$13:$M$343,6,0)</f>
        <v>1</v>
      </c>
      <c r="AG170" s="261">
        <f>VLOOKUP(AA170,'PLAN INDICATIVO ORIGINAL '!$C$13:$M$343,7,0)</f>
        <v>1</v>
      </c>
      <c r="AH170" s="261">
        <f>VLOOKUP(AA170,'PLAN INDICATIVO ORIGINAL '!$C$13:$M$343,8,0)</f>
        <v>1</v>
      </c>
      <c r="AI170" s="261">
        <f>VLOOKUP(AA170,'PLAN INDICATIVO ORIGINAL '!$C$13:$M$343,9,0)</f>
        <v>1</v>
      </c>
      <c r="AJ170" s="261">
        <f>VLOOKUP(AA170,'PLAN INDICATIVO ORIGINAL '!$C$13:$M$343,10,0)</f>
        <v>1</v>
      </c>
      <c r="AK170" s="261" t="str">
        <f>VLOOKUP(AA170,'PLAN INDICATIVO ORIGINAL '!$C$13:$M$343,11,0)</f>
        <v>Número</v>
      </c>
      <c r="AL170" s="262" t="e">
        <f>VLOOKUP(AA170,'PLAN INDICATIVO ORIGINAL '!$C$13:$M$343,12,0)</f>
        <v>#REF!</v>
      </c>
      <c r="AM170" s="263">
        <f t="shared" ref="AM170:AR170" si="316">+AF170</f>
        <v>1</v>
      </c>
      <c r="AN170" s="263">
        <f t="shared" si="316"/>
        <v>1</v>
      </c>
      <c r="AO170" s="263">
        <f t="shared" si="316"/>
        <v>1</v>
      </c>
      <c r="AP170" s="263">
        <f t="shared" si="316"/>
        <v>1</v>
      </c>
      <c r="AQ170" s="263">
        <f t="shared" si="316"/>
        <v>1</v>
      </c>
      <c r="AR170" s="263" t="str">
        <f t="shared" si="316"/>
        <v>Número</v>
      </c>
      <c r="AS170" s="264" t="s">
        <v>765</v>
      </c>
      <c r="AV170" s="214" t="s">
        <v>534</v>
      </c>
      <c r="AW170" s="214" t="s">
        <v>427</v>
      </c>
      <c r="AX170" s="214" t="s">
        <v>802</v>
      </c>
      <c r="BI170" s="254">
        <v>50</v>
      </c>
      <c r="BJ170" s="59" t="s">
        <v>427</v>
      </c>
    </row>
    <row r="171" spans="1:62" ht="48" customHeight="1" x14ac:dyDescent="0.25">
      <c r="A171" s="254">
        <v>216</v>
      </c>
      <c r="B171" s="254" t="str">
        <f t="shared" si="149"/>
        <v>P216</v>
      </c>
      <c r="C171" s="121" t="s">
        <v>36</v>
      </c>
      <c r="D171" s="288" t="s">
        <v>417</v>
      </c>
      <c r="E171" s="284" t="str">
        <f>+'PLAN INDICATIVO ORIGINAL '!$D$171</f>
        <v>GESTIÓN INSTITUCIONAL, JURIDICA Y DEFENSA</v>
      </c>
      <c r="F171" s="256" t="str">
        <f>+'PLAN INDICATIVO ORIGINAL '!$D$172</f>
        <v>PLANEACIÓN Y GESTIÓN</v>
      </c>
      <c r="G171" s="256" t="s">
        <v>425</v>
      </c>
      <c r="H171" s="257" t="str">
        <f>+'PLAN INDICATIVO ORIGINAL '!$D$173</f>
        <v>Implementar un modelo de planeación y gestión que articule la adopción de políticas, afiance la actuación administrativa,  facilite el cumplimiento de las metas institucionales y la prestación de servicios a la comunidad.</v>
      </c>
      <c r="I171" s="257" t="s">
        <v>812</v>
      </c>
      <c r="J171" s="265" t="str">
        <f>+'PLAN INDICATIVO ORIGINAL '!$D$219</f>
        <v>GESTIÓN FINANCIERA</v>
      </c>
      <c r="K171" s="142" t="s">
        <v>763</v>
      </c>
      <c r="L171" s="142" t="s">
        <v>529</v>
      </c>
      <c r="M171" s="258" t="str">
        <f>+'PLAN INDICATIVO ORIGINAL '!$E$219</f>
        <v>Porcentaje  de Ejecución Presupuestal</v>
      </c>
      <c r="N171" s="267">
        <f>VLOOKUP(L171,'PLAN INDICATIVO ORIGINAL '!$C$13:$M$343,6,0)</f>
        <v>0.94</v>
      </c>
      <c r="O171" s="267">
        <f>VLOOKUP(L171,'PLAN INDICATIVO ORIGINAL '!$C$13:$M$343,7,0)</f>
        <v>0.95</v>
      </c>
      <c r="P171" s="267">
        <f>VLOOKUP(L171,'PLAN INDICATIVO ORIGINAL '!$C$13:$M$343,8,0)</f>
        <v>0.95</v>
      </c>
      <c r="Q171" s="267">
        <f>VLOOKUP(L171,'PLAN INDICATIVO ORIGINAL '!$C$13:$M$343,9,0)</f>
        <v>0.96</v>
      </c>
      <c r="R171" s="267">
        <f>VLOOKUP(L171,'PLAN INDICATIVO ORIGINAL '!$C$13:$M$343,10,0)</f>
        <v>0.96</v>
      </c>
      <c r="S171" s="267" t="str">
        <f>VLOOKUP(L171,'PLAN INDICATIVO ORIGINAL '!$C$13:$M$343,11,0)</f>
        <v>Porcentaje</v>
      </c>
      <c r="T171" s="259" t="e">
        <f>VLOOKUP(L171,'PLAN INDICATIVO ORIGINAL '!$C$13:$M$343,12,0)</f>
        <v>#REF!</v>
      </c>
      <c r="U171" s="259">
        <f t="shared" ref="U171:Z171" si="317">+N171*100</f>
        <v>94</v>
      </c>
      <c r="V171" s="259">
        <f t="shared" si="317"/>
        <v>95</v>
      </c>
      <c r="W171" s="259">
        <f t="shared" si="317"/>
        <v>95</v>
      </c>
      <c r="X171" s="259">
        <f t="shared" si="317"/>
        <v>96</v>
      </c>
      <c r="Y171" s="259">
        <f t="shared" si="317"/>
        <v>96</v>
      </c>
      <c r="Z171" s="259" t="e">
        <f t="shared" si="317"/>
        <v>#VALUE!</v>
      </c>
      <c r="AA171" s="115" t="str">
        <f>+'PLAN INDICATIVO ORIGINAL '!C222</f>
        <v>P216</v>
      </c>
      <c r="AB171" s="254" t="str">
        <f>+'PLAN INDICATIVO ORIGINAL '!D222</f>
        <v>Proyectos de Inversión formulados y con seguimiento</v>
      </c>
      <c r="AC171" s="59" t="str">
        <f>VLOOKUP(AB171,'PLAN INDICATIVO ORIGINAL '!$D$12:$F$313,3,0)</f>
        <v>OFICINA ASESORA DE PLANEACIÓN</v>
      </c>
      <c r="AD171" s="59" t="str">
        <f>VLOOKUP(AB171,'PLAN INDICATIVO ORIGINAL '!$D$12:$F$313,3,0)</f>
        <v>OFICINA ASESORA DE PLANEACIÓN</v>
      </c>
      <c r="AE171" s="59" t="s">
        <v>802</v>
      </c>
      <c r="AF171" s="268">
        <f>VLOOKUP(AA171,'PLAN INDICATIVO ORIGINAL '!$C$13:$M$343,6,0)</f>
        <v>1</v>
      </c>
      <c r="AG171" s="269">
        <f>VLOOKUP(AA171,'PLAN INDICATIVO ORIGINAL '!$C$13:$M$343,7,0)</f>
        <v>1</v>
      </c>
      <c r="AH171" s="269">
        <f>VLOOKUP(AA171,'PLAN INDICATIVO ORIGINAL '!$C$13:$M$343,8,0)</f>
        <v>1</v>
      </c>
      <c r="AI171" s="269">
        <f>VLOOKUP(AA171,'PLAN INDICATIVO ORIGINAL '!$C$13:$M$343,9,0)</f>
        <v>1</v>
      </c>
      <c r="AJ171" s="269">
        <f>VLOOKUP(AA171,'PLAN INDICATIVO ORIGINAL '!$C$13:$M$343,10,0)</f>
        <v>1</v>
      </c>
      <c r="AK171" s="269" t="str">
        <f>VLOOKUP(AA171,'PLAN INDICATIVO ORIGINAL '!$C$13:$M$343,11,0)</f>
        <v>Porcentaje</v>
      </c>
      <c r="AL171" s="262" t="e">
        <f>VLOOKUP(AA171,'PLAN INDICATIVO ORIGINAL '!$C$13:$M$343,12,0)</f>
        <v>#REF!</v>
      </c>
      <c r="AM171" s="270">
        <f t="shared" ref="AM171:AR171" si="318">+AF171*100</f>
        <v>100</v>
      </c>
      <c r="AN171" s="270">
        <f t="shared" si="318"/>
        <v>100</v>
      </c>
      <c r="AO171" s="270">
        <f t="shared" si="318"/>
        <v>100</v>
      </c>
      <c r="AP171" s="270">
        <f t="shared" si="318"/>
        <v>100</v>
      </c>
      <c r="AQ171" s="270">
        <f t="shared" si="318"/>
        <v>100</v>
      </c>
      <c r="AR171" s="270" t="e">
        <f t="shared" si="318"/>
        <v>#VALUE!</v>
      </c>
      <c r="AS171" s="264" t="s">
        <v>765</v>
      </c>
      <c r="AV171" s="214" t="s">
        <v>536</v>
      </c>
      <c r="AW171" s="214" t="s">
        <v>427</v>
      </c>
      <c r="AX171" s="214" t="s">
        <v>802</v>
      </c>
      <c r="BI171" s="254">
        <v>217</v>
      </c>
      <c r="BJ171" s="59" t="s">
        <v>460</v>
      </c>
    </row>
    <row r="172" spans="1:62" ht="48" customHeight="1" x14ac:dyDescent="0.25">
      <c r="A172" s="254">
        <v>50</v>
      </c>
      <c r="B172" s="254" t="str">
        <f t="shared" si="149"/>
        <v>P50</v>
      </c>
      <c r="C172" s="121" t="s">
        <v>50</v>
      </c>
      <c r="D172" s="288" t="s">
        <v>417</v>
      </c>
      <c r="E172" s="284" t="str">
        <f>+'PLAN INDICATIVO ORIGINAL '!$D$171</f>
        <v>GESTIÓN INSTITUCIONAL, JURIDICA Y DEFENSA</v>
      </c>
      <c r="F172" s="256" t="str">
        <f>+'PLAN INDICATIVO ORIGINAL '!$D$172</f>
        <v>PLANEACIÓN Y GESTIÓN</v>
      </c>
      <c r="G172" s="256" t="s">
        <v>425</v>
      </c>
      <c r="H172" s="257" t="str">
        <f>+'PLAN INDICATIVO ORIGINAL '!$D$173</f>
        <v>Implementar un modelo de planeación y gestión que articule la adopción de políticas, afiance la actuación administrativa,  facilite el cumplimiento de las metas institucionales y la prestación de servicios a la comunidad.</v>
      </c>
      <c r="I172" s="257" t="s">
        <v>812</v>
      </c>
      <c r="J172" s="265" t="str">
        <f>+'PLAN INDICATIVO ORIGINAL '!$D$219</f>
        <v>GESTIÓN FINANCIERA</v>
      </c>
      <c r="K172" s="142" t="s">
        <v>763</v>
      </c>
      <c r="L172" s="142" t="s">
        <v>529</v>
      </c>
      <c r="M172" s="258" t="str">
        <f>+'PLAN INDICATIVO ORIGINAL '!$E$219</f>
        <v>Porcentaje  de Ejecución Presupuestal</v>
      </c>
      <c r="N172" s="267">
        <f>VLOOKUP(L172,'PLAN INDICATIVO ORIGINAL '!$C$13:$M$343,6,0)</f>
        <v>0.94</v>
      </c>
      <c r="O172" s="267">
        <f>VLOOKUP(L172,'PLAN INDICATIVO ORIGINAL '!$C$13:$M$343,7,0)</f>
        <v>0.95</v>
      </c>
      <c r="P172" s="267">
        <f>VLOOKUP(L172,'PLAN INDICATIVO ORIGINAL '!$C$13:$M$343,8,0)</f>
        <v>0.95</v>
      </c>
      <c r="Q172" s="267">
        <f>VLOOKUP(L172,'PLAN INDICATIVO ORIGINAL '!$C$13:$M$343,9,0)</f>
        <v>0.96</v>
      </c>
      <c r="R172" s="267">
        <f>VLOOKUP(L172,'PLAN INDICATIVO ORIGINAL '!$C$13:$M$343,10,0)</f>
        <v>0.96</v>
      </c>
      <c r="S172" s="267" t="str">
        <f>VLOOKUP(L172,'PLAN INDICATIVO ORIGINAL '!$C$13:$M$343,11,0)</f>
        <v>Porcentaje</v>
      </c>
      <c r="T172" s="259" t="e">
        <f>VLOOKUP(L172,'PLAN INDICATIVO ORIGINAL '!$C$13:$M$343,12,0)</f>
        <v>#REF!</v>
      </c>
      <c r="U172" s="259">
        <f t="shared" ref="U172:Z172" si="319">+N172*100</f>
        <v>94</v>
      </c>
      <c r="V172" s="259">
        <f t="shared" si="319"/>
        <v>95</v>
      </c>
      <c r="W172" s="259">
        <f t="shared" si="319"/>
        <v>95</v>
      </c>
      <c r="X172" s="259">
        <f t="shared" si="319"/>
        <v>96</v>
      </c>
      <c r="Y172" s="259">
        <f t="shared" si="319"/>
        <v>96</v>
      </c>
      <c r="Z172" s="259" t="e">
        <f t="shared" si="319"/>
        <v>#VALUE!</v>
      </c>
      <c r="AA172" s="254" t="str">
        <f>+'PLAN INDICATIVO ORIGINAL '!C224</f>
        <v>P50</v>
      </c>
      <c r="AB172" s="254" t="str">
        <f>+'PLAN INDICATIVO ORIGINAL '!D224</f>
        <v xml:space="preserve">Instrumentos de ejecución presupuestal formulados y  monitoreados </v>
      </c>
      <c r="AC172" s="59" t="str">
        <f>VLOOKUP(AB172,'PLAN INDICATIVO ORIGINAL '!$D$12:$F$313,3,0)</f>
        <v>OFICINA ASESORA DE PLANEACIÓN</v>
      </c>
      <c r="AD172" s="59" t="str">
        <f>VLOOKUP(AB172,'PLAN INDICATIVO ORIGINAL '!$D$12:$F$313,3,0)</f>
        <v>OFICINA ASESORA DE PLANEACIÓN</v>
      </c>
      <c r="AE172" s="59" t="s">
        <v>802</v>
      </c>
      <c r="AF172" s="260">
        <f>VLOOKUP(AA172,'PLAN INDICATIVO ORIGINAL '!$C$13:$M$343,6,0)</f>
        <v>2</v>
      </c>
      <c r="AG172" s="261">
        <f>VLOOKUP(AA172,'PLAN INDICATIVO ORIGINAL '!$C$13:$M$343,7,0)</f>
        <v>2</v>
      </c>
      <c r="AH172" s="261">
        <f>VLOOKUP(AA172,'PLAN INDICATIVO ORIGINAL '!$C$13:$M$343,8,0)</f>
        <v>2</v>
      </c>
      <c r="AI172" s="261">
        <f>VLOOKUP(AA172,'PLAN INDICATIVO ORIGINAL '!$C$13:$M$343,9,0)</f>
        <v>2</v>
      </c>
      <c r="AJ172" s="261">
        <f>VLOOKUP(AA172,'PLAN INDICATIVO ORIGINAL '!$C$13:$M$343,10,0)</f>
        <v>8</v>
      </c>
      <c r="AK172" s="261" t="str">
        <f>VLOOKUP(AA172,'PLAN INDICATIVO ORIGINAL '!$C$13:$M$343,11,0)</f>
        <v>Número</v>
      </c>
      <c r="AL172" s="262" t="e">
        <f>VLOOKUP(AA172,'PLAN INDICATIVO ORIGINAL '!$C$13:$M$343,12,0)</f>
        <v>#REF!</v>
      </c>
      <c r="AM172" s="263">
        <f t="shared" ref="AM172:AR172" si="320">+AF172</f>
        <v>2</v>
      </c>
      <c r="AN172" s="263">
        <f t="shared" si="320"/>
        <v>2</v>
      </c>
      <c r="AO172" s="263">
        <f t="shared" si="320"/>
        <v>2</v>
      </c>
      <c r="AP172" s="263">
        <f t="shared" si="320"/>
        <v>2</v>
      </c>
      <c r="AQ172" s="263">
        <f t="shared" si="320"/>
        <v>8</v>
      </c>
      <c r="AR172" s="263" t="str">
        <f t="shared" si="320"/>
        <v>Número</v>
      </c>
      <c r="AS172" s="264" t="s">
        <v>765</v>
      </c>
      <c r="AV172" s="214" t="s">
        <v>540</v>
      </c>
      <c r="AW172" s="214" t="s">
        <v>427</v>
      </c>
      <c r="AX172" s="214" t="s">
        <v>802</v>
      </c>
      <c r="BI172" s="254">
        <v>214</v>
      </c>
      <c r="BJ172" s="59" t="s">
        <v>460</v>
      </c>
    </row>
    <row r="173" spans="1:62" ht="48" customHeight="1" x14ac:dyDescent="0.25">
      <c r="A173" s="254">
        <v>217</v>
      </c>
      <c r="B173" s="254" t="str">
        <f t="shared" si="149"/>
        <v>P217</v>
      </c>
      <c r="C173" s="127" t="s">
        <v>53</v>
      </c>
      <c r="D173" s="288" t="s">
        <v>417</v>
      </c>
      <c r="E173" s="284" t="str">
        <f>+'PLAN INDICATIVO ORIGINAL '!$D$171</f>
        <v>GESTIÓN INSTITUCIONAL, JURIDICA Y DEFENSA</v>
      </c>
      <c r="F173" s="256" t="str">
        <f>+'PLAN INDICATIVO ORIGINAL '!$D$172</f>
        <v>PLANEACIÓN Y GESTIÓN</v>
      </c>
      <c r="G173" s="256" t="s">
        <v>425</v>
      </c>
      <c r="H173" s="257" t="str">
        <f>+'PLAN INDICATIVO ORIGINAL '!$D$173</f>
        <v>Implementar un modelo de planeación y gestión que articule la adopción de políticas, afiance la actuación administrativa,  facilite el cumplimiento de las metas institucionales y la prestación de servicios a la comunidad.</v>
      </c>
      <c r="I173" s="257" t="s">
        <v>812</v>
      </c>
      <c r="J173" s="265" t="str">
        <f>+'PLAN INDICATIVO ORIGINAL '!$D$219</f>
        <v>GESTIÓN FINANCIERA</v>
      </c>
      <c r="K173" s="142" t="s">
        <v>763</v>
      </c>
      <c r="L173" s="142" t="s">
        <v>529</v>
      </c>
      <c r="M173" s="258" t="str">
        <f>+'PLAN INDICATIVO ORIGINAL '!$E$219</f>
        <v>Porcentaje  de Ejecución Presupuestal</v>
      </c>
      <c r="N173" s="267">
        <f>VLOOKUP(L173,'PLAN INDICATIVO ORIGINAL '!$C$13:$M$343,6,0)</f>
        <v>0.94</v>
      </c>
      <c r="O173" s="267">
        <f>VLOOKUP(L173,'PLAN INDICATIVO ORIGINAL '!$C$13:$M$343,7,0)</f>
        <v>0.95</v>
      </c>
      <c r="P173" s="267">
        <f>VLOOKUP(L173,'PLAN INDICATIVO ORIGINAL '!$C$13:$M$343,8,0)</f>
        <v>0.95</v>
      </c>
      <c r="Q173" s="267">
        <f>VLOOKUP(L173,'PLAN INDICATIVO ORIGINAL '!$C$13:$M$343,9,0)</f>
        <v>0.96</v>
      </c>
      <c r="R173" s="267">
        <f>VLOOKUP(L173,'PLAN INDICATIVO ORIGINAL '!$C$13:$M$343,10,0)</f>
        <v>0.96</v>
      </c>
      <c r="S173" s="267" t="str">
        <f>VLOOKUP(L173,'PLAN INDICATIVO ORIGINAL '!$C$13:$M$343,11,0)</f>
        <v>Porcentaje</v>
      </c>
      <c r="T173" s="259" t="e">
        <f>VLOOKUP(L173,'PLAN INDICATIVO ORIGINAL '!$C$13:$M$343,12,0)</f>
        <v>#REF!</v>
      </c>
      <c r="U173" s="259">
        <f t="shared" ref="U173:Z173" si="321">+N173*100</f>
        <v>94</v>
      </c>
      <c r="V173" s="259">
        <f t="shared" si="321"/>
        <v>95</v>
      </c>
      <c r="W173" s="259">
        <f t="shared" si="321"/>
        <v>95</v>
      </c>
      <c r="X173" s="259">
        <f t="shared" si="321"/>
        <v>96</v>
      </c>
      <c r="Y173" s="259">
        <f t="shared" si="321"/>
        <v>96</v>
      </c>
      <c r="Z173" s="259" t="e">
        <f t="shared" si="321"/>
        <v>#VALUE!</v>
      </c>
      <c r="AA173" s="115" t="str">
        <f>+'PLAN INDICATIVO ORIGINAL '!C223</f>
        <v>P217</v>
      </c>
      <c r="AB173" s="254" t="str">
        <f>+'PLAN INDICATIVO ORIGINAL '!D223</f>
        <v>Plan Anual de Adquisiciones (PAA) elaborado y publicado en la pagina web</v>
      </c>
      <c r="AC173" s="59" t="str">
        <f>VLOOKUP(AB173,'PLAN INDICATIVO ORIGINAL '!$D$12:$F$313,3,0)</f>
        <v>DIRECCIÓN DE GESTIÓN CORPORATIVA</v>
      </c>
      <c r="AD173" s="59" t="str">
        <f>VLOOKUP(AB173,'PLAN INDICATIVO ORIGINAL '!$D$12:$F$313,3,0)</f>
        <v>DIRECCIÓN DE GESTIÓN CORPORATIVA</v>
      </c>
      <c r="AE173" s="59" t="s">
        <v>804</v>
      </c>
      <c r="AF173" s="260">
        <f>VLOOKUP(AA173,'PLAN INDICATIVO ORIGINAL '!$C$13:$M$343,6,0)</f>
        <v>1</v>
      </c>
      <c r="AG173" s="261">
        <f>VLOOKUP(AA173,'PLAN INDICATIVO ORIGINAL '!$C$13:$M$343,7,0)</f>
        <v>1</v>
      </c>
      <c r="AH173" s="261">
        <f>VLOOKUP(AA173,'PLAN INDICATIVO ORIGINAL '!$C$13:$M$343,8,0)</f>
        <v>1</v>
      </c>
      <c r="AI173" s="261">
        <f>VLOOKUP(AA173,'PLAN INDICATIVO ORIGINAL '!$C$13:$M$343,9,0)</f>
        <v>1</v>
      </c>
      <c r="AJ173" s="261">
        <f>VLOOKUP(AA173,'PLAN INDICATIVO ORIGINAL '!$C$13:$M$343,10,0)</f>
        <v>1</v>
      </c>
      <c r="AK173" s="261" t="str">
        <f>VLOOKUP(AA173,'PLAN INDICATIVO ORIGINAL '!$C$13:$M$343,11,0)</f>
        <v>Número</v>
      </c>
      <c r="AL173" s="262" t="e">
        <f>VLOOKUP(AA173,'PLAN INDICATIVO ORIGINAL '!$C$13:$M$343,12,0)</f>
        <v>#REF!</v>
      </c>
      <c r="AM173" s="263">
        <f t="shared" ref="AM173:AR173" si="322">+AF173</f>
        <v>1</v>
      </c>
      <c r="AN173" s="263">
        <f t="shared" si="322"/>
        <v>1</v>
      </c>
      <c r="AO173" s="263">
        <f t="shared" si="322"/>
        <v>1</v>
      </c>
      <c r="AP173" s="263">
        <f t="shared" si="322"/>
        <v>1</v>
      </c>
      <c r="AQ173" s="263">
        <f t="shared" si="322"/>
        <v>1</v>
      </c>
      <c r="AR173" s="263" t="str">
        <f t="shared" si="322"/>
        <v>Número</v>
      </c>
      <c r="AS173" s="264" t="s">
        <v>765</v>
      </c>
      <c r="AV173" s="214" t="s">
        <v>538</v>
      </c>
      <c r="AW173" s="214" t="s">
        <v>460</v>
      </c>
      <c r="AX173" s="214" t="s">
        <v>804</v>
      </c>
      <c r="BI173" s="254">
        <v>218</v>
      </c>
      <c r="BJ173" s="59" t="s">
        <v>460</v>
      </c>
    </row>
    <row r="174" spans="1:62" ht="48" customHeight="1" x14ac:dyDescent="0.25">
      <c r="A174" s="254">
        <v>214</v>
      </c>
      <c r="B174" s="254" t="str">
        <f t="shared" si="149"/>
        <v>P214</v>
      </c>
      <c r="C174" s="121" t="s">
        <v>33</v>
      </c>
      <c r="D174" s="288" t="s">
        <v>417</v>
      </c>
      <c r="E174" s="284" t="str">
        <f>+'PLAN INDICATIVO ORIGINAL '!$D$171</f>
        <v>GESTIÓN INSTITUCIONAL, JURIDICA Y DEFENSA</v>
      </c>
      <c r="F174" s="256" t="str">
        <f>+'PLAN INDICATIVO ORIGINAL '!$D$172</f>
        <v>PLANEACIÓN Y GESTIÓN</v>
      </c>
      <c r="G174" s="256" t="s">
        <v>425</v>
      </c>
      <c r="H174" s="257" t="str">
        <f>+'PLAN INDICATIVO ORIGINAL '!$D$173</f>
        <v>Implementar un modelo de planeación y gestión que articule la adopción de políticas, afiance la actuación administrativa,  facilite el cumplimiento de las metas institucionales y la prestación de servicios a la comunidad.</v>
      </c>
      <c r="I174" s="257" t="s">
        <v>812</v>
      </c>
      <c r="J174" s="265" t="str">
        <f>+'PLAN INDICATIVO ORIGINAL '!$D$219</f>
        <v>GESTIÓN FINANCIERA</v>
      </c>
      <c r="K174" s="142" t="s">
        <v>763</v>
      </c>
      <c r="L174" s="142" t="str">
        <f>+'PLAN INDICATIVO ORIGINAL '!$C$220</f>
        <v>I28</v>
      </c>
      <c r="M174" s="258" t="str">
        <f>+'PLAN INDICATIVO ORIGINAL '!$E$220</f>
        <v>Porcentaje de Ejecución del PAC asignado</v>
      </c>
      <c r="N174" s="267">
        <f>VLOOKUP(L174,'PLAN INDICATIVO ORIGINAL '!$C$13:$M$343,6,0)</f>
        <v>1</v>
      </c>
      <c r="O174" s="267">
        <f>VLOOKUP(L174,'PLAN INDICATIVO ORIGINAL '!$C$13:$M$343,7,0)</f>
        <v>1</v>
      </c>
      <c r="P174" s="267">
        <f>VLOOKUP(L174,'PLAN INDICATIVO ORIGINAL '!$C$13:$M$343,8,0)</f>
        <v>1</v>
      </c>
      <c r="Q174" s="267">
        <f>VLOOKUP(L174,'PLAN INDICATIVO ORIGINAL '!$C$13:$M$343,9,0)</f>
        <v>1</v>
      </c>
      <c r="R174" s="267">
        <f>VLOOKUP(L174,'PLAN INDICATIVO ORIGINAL '!$C$13:$M$343,10,0)</f>
        <v>1</v>
      </c>
      <c r="S174" s="267" t="str">
        <f>VLOOKUP(L174,'PLAN INDICATIVO ORIGINAL '!$C$13:$M$343,11,0)</f>
        <v>Porcentaje</v>
      </c>
      <c r="T174" s="259" t="e">
        <f>VLOOKUP(L174,'PLAN INDICATIVO ORIGINAL '!$C$13:$M$343,12,0)</f>
        <v>#REF!</v>
      </c>
      <c r="U174" s="259">
        <f t="shared" ref="U174:Z174" si="323">+N174*100</f>
        <v>100</v>
      </c>
      <c r="V174" s="259">
        <f t="shared" si="323"/>
        <v>100</v>
      </c>
      <c r="W174" s="259">
        <f t="shared" si="323"/>
        <v>100</v>
      </c>
      <c r="X174" s="259">
        <f t="shared" si="323"/>
        <v>100</v>
      </c>
      <c r="Y174" s="259">
        <f t="shared" si="323"/>
        <v>100</v>
      </c>
      <c r="Z174" s="259" t="e">
        <f t="shared" si="323"/>
        <v>#VALUE!</v>
      </c>
      <c r="AA174" s="115" t="str">
        <f>+'PLAN INDICATIVO ORIGINAL '!C225</f>
        <v>P214</v>
      </c>
      <c r="AB174" s="254" t="str">
        <f>+'PLAN INDICATIVO ORIGINAL '!D225</f>
        <v>Programa Anual Mensual izado de Caja - PAC elaborado</v>
      </c>
      <c r="AC174" s="59" t="str">
        <f>VLOOKUP(AB174,'PLAN INDICATIVO ORIGINAL '!$D$12:$F$313,3,0)</f>
        <v>DIRECCIÓN DE GESTIÓN CORPORATIVA</v>
      </c>
      <c r="AD174" s="59" t="str">
        <f>VLOOKUP(AB174,'PLAN INDICATIVO ORIGINAL '!$D$12:$F$313,3,0)</f>
        <v>DIRECCIÓN DE GESTIÓN CORPORATIVA</v>
      </c>
      <c r="AE174" s="59" t="s">
        <v>804</v>
      </c>
      <c r="AF174" s="260">
        <f>VLOOKUP(AA174,'PLAN INDICATIVO ORIGINAL '!$C$13:$M$343,6,0)</f>
        <v>1</v>
      </c>
      <c r="AG174" s="261">
        <f>VLOOKUP(AA174,'PLAN INDICATIVO ORIGINAL '!$C$13:$M$343,7,0)</f>
        <v>1</v>
      </c>
      <c r="AH174" s="261">
        <f>VLOOKUP(AA174,'PLAN INDICATIVO ORIGINAL '!$C$13:$M$343,8,0)</f>
        <v>1</v>
      </c>
      <c r="AI174" s="261">
        <f>VLOOKUP(AA174,'PLAN INDICATIVO ORIGINAL '!$C$13:$M$343,9,0)</f>
        <v>1</v>
      </c>
      <c r="AJ174" s="261">
        <f>VLOOKUP(AA174,'PLAN INDICATIVO ORIGINAL '!$C$13:$M$343,10,0)</f>
        <v>1</v>
      </c>
      <c r="AK174" s="261" t="str">
        <f>VLOOKUP(AA174,'PLAN INDICATIVO ORIGINAL '!$C$13:$M$343,11,0)</f>
        <v>Número</v>
      </c>
      <c r="AL174" s="262" t="e">
        <f>VLOOKUP(AA174,'PLAN INDICATIVO ORIGINAL '!$C$13:$M$343,12,0)</f>
        <v>#REF!</v>
      </c>
      <c r="AM174" s="263">
        <f t="shared" ref="AM174:AR174" si="324">+AF174</f>
        <v>1</v>
      </c>
      <c r="AN174" s="263">
        <f t="shared" si="324"/>
        <v>1</v>
      </c>
      <c r="AO174" s="263">
        <f t="shared" si="324"/>
        <v>1</v>
      </c>
      <c r="AP174" s="263">
        <f t="shared" si="324"/>
        <v>1</v>
      </c>
      <c r="AQ174" s="263">
        <f t="shared" si="324"/>
        <v>1</v>
      </c>
      <c r="AR174" s="263" t="str">
        <f t="shared" si="324"/>
        <v>Número</v>
      </c>
      <c r="AS174" s="264" t="s">
        <v>765</v>
      </c>
      <c r="AV174" s="214" t="s">
        <v>542</v>
      </c>
      <c r="AW174" s="214" t="s">
        <v>460</v>
      </c>
      <c r="AX174" s="214" t="s">
        <v>804</v>
      </c>
      <c r="BI174" s="254">
        <v>83</v>
      </c>
      <c r="BJ174" s="59" t="s">
        <v>460</v>
      </c>
    </row>
    <row r="175" spans="1:62" ht="37.5" customHeight="1" x14ac:dyDescent="0.25">
      <c r="A175" s="254">
        <v>218</v>
      </c>
      <c r="B175" s="254" t="str">
        <f t="shared" si="149"/>
        <v>P218</v>
      </c>
      <c r="C175" s="121" t="s">
        <v>56</v>
      </c>
      <c r="D175" s="288" t="s">
        <v>417</v>
      </c>
      <c r="E175" s="284" t="str">
        <f>+'PLAN INDICATIVO ORIGINAL '!$D$171</f>
        <v>GESTIÓN INSTITUCIONAL, JURIDICA Y DEFENSA</v>
      </c>
      <c r="F175" s="256" t="str">
        <f>+'PLAN INDICATIVO ORIGINAL '!$D$172</f>
        <v>PLANEACIÓN Y GESTIÓN</v>
      </c>
      <c r="G175" s="256" t="s">
        <v>425</v>
      </c>
      <c r="H175" s="257" t="str">
        <f>+'PLAN INDICATIVO ORIGINAL '!$D$173</f>
        <v>Implementar un modelo de planeación y gestión que articule la adopción de políticas, afiance la actuación administrativa,  facilite el cumplimiento de las metas institucionales y la prestación de servicios a la comunidad.</v>
      </c>
      <c r="I175" s="257" t="s">
        <v>812</v>
      </c>
      <c r="J175" s="265" t="str">
        <f>+'PLAN INDICATIVO ORIGINAL '!$D$219</f>
        <v>GESTIÓN FINANCIERA</v>
      </c>
      <c r="K175" s="142" t="s">
        <v>763</v>
      </c>
      <c r="L175" s="142" t="str">
        <f>+'PLAN INDICATIVO ORIGINAL '!$C$220</f>
        <v>I28</v>
      </c>
      <c r="M175" s="258" t="str">
        <f>+'PLAN INDICATIVO ORIGINAL '!$E$220</f>
        <v>Porcentaje de Ejecución del PAC asignado</v>
      </c>
      <c r="N175" s="267">
        <f>VLOOKUP(L175,'PLAN INDICATIVO ORIGINAL '!$C$13:$M$343,6,0)</f>
        <v>1</v>
      </c>
      <c r="O175" s="267">
        <f>VLOOKUP(L175,'PLAN INDICATIVO ORIGINAL '!$C$13:$M$343,7,0)</f>
        <v>1</v>
      </c>
      <c r="P175" s="267">
        <f>VLOOKUP(L175,'PLAN INDICATIVO ORIGINAL '!$C$13:$M$343,8,0)</f>
        <v>1</v>
      </c>
      <c r="Q175" s="267">
        <f>VLOOKUP(L175,'PLAN INDICATIVO ORIGINAL '!$C$13:$M$343,9,0)</f>
        <v>1</v>
      </c>
      <c r="R175" s="267">
        <f>VLOOKUP(L175,'PLAN INDICATIVO ORIGINAL '!$C$13:$M$343,10,0)</f>
        <v>1</v>
      </c>
      <c r="S175" s="267" t="str">
        <f>VLOOKUP(L175,'PLAN INDICATIVO ORIGINAL '!$C$13:$M$343,11,0)</f>
        <v>Porcentaje</v>
      </c>
      <c r="T175" s="259" t="e">
        <f>VLOOKUP(L175,'PLAN INDICATIVO ORIGINAL '!$C$13:$M$343,12,0)</f>
        <v>#REF!</v>
      </c>
      <c r="U175" s="259">
        <f t="shared" ref="U175:Z175" si="325">+N175*100</f>
        <v>100</v>
      </c>
      <c r="V175" s="259">
        <f t="shared" si="325"/>
        <v>100</v>
      </c>
      <c r="W175" s="259">
        <f t="shared" si="325"/>
        <v>100</v>
      </c>
      <c r="X175" s="259">
        <f t="shared" si="325"/>
        <v>100</v>
      </c>
      <c r="Y175" s="259">
        <f t="shared" si="325"/>
        <v>100</v>
      </c>
      <c r="Z175" s="259" t="e">
        <f t="shared" si="325"/>
        <v>#VALUE!</v>
      </c>
      <c r="AA175" s="115" t="str">
        <f>+'PLAN INDICATIVO ORIGINAL '!C226</f>
        <v>P218</v>
      </c>
      <c r="AB175" s="254" t="str">
        <f>+'PLAN INDICATIVO ORIGINAL '!D226</f>
        <v>Manual  Contable para el INPEC elaborado y aprobado.</v>
      </c>
      <c r="AC175" s="59" t="str">
        <f>VLOOKUP(AB175,'PLAN INDICATIVO ORIGINAL '!$D$12:$F$313,3,0)</f>
        <v>DIRECCIÓN DE GESTIÓN CORPORATIVA</v>
      </c>
      <c r="AD175" s="59" t="str">
        <f>VLOOKUP(AB175,'PLAN INDICATIVO ORIGINAL '!$D$12:$F$313,3,0)</f>
        <v>DIRECCIÓN DE GESTIÓN CORPORATIVA</v>
      </c>
      <c r="AE175" s="59" t="s">
        <v>804</v>
      </c>
      <c r="AF175" s="260">
        <f>VLOOKUP(AA175,'PLAN INDICATIVO ORIGINAL '!$C$13:$M$343,6,0)</f>
        <v>1</v>
      </c>
      <c r="AG175" s="261">
        <f>VLOOKUP(AA175,'PLAN INDICATIVO ORIGINAL '!$C$13:$M$343,7,0)</f>
        <v>0</v>
      </c>
      <c r="AH175" s="261">
        <f>VLOOKUP(AA175,'PLAN INDICATIVO ORIGINAL '!$C$13:$M$343,8,0)</f>
        <v>0</v>
      </c>
      <c r="AI175" s="261">
        <f>VLOOKUP(AA175,'PLAN INDICATIVO ORIGINAL '!$C$13:$M$343,9,0)</f>
        <v>0</v>
      </c>
      <c r="AJ175" s="261">
        <f>VLOOKUP(AA175,'PLAN INDICATIVO ORIGINAL '!$C$13:$M$343,10,0)</f>
        <v>1</v>
      </c>
      <c r="AK175" s="261" t="str">
        <f>VLOOKUP(AA175,'PLAN INDICATIVO ORIGINAL '!$C$13:$M$343,11,0)</f>
        <v>Número</v>
      </c>
      <c r="AL175" s="262" t="e">
        <f>VLOOKUP(AA175,'PLAN INDICATIVO ORIGINAL '!$C$13:$M$343,12,0)</f>
        <v>#REF!</v>
      </c>
      <c r="AM175" s="263">
        <f t="shared" ref="AM175:AR175" si="326">+AF175</f>
        <v>1</v>
      </c>
      <c r="AN175" s="263">
        <f t="shared" si="326"/>
        <v>0</v>
      </c>
      <c r="AO175" s="263">
        <f t="shared" si="326"/>
        <v>0</v>
      </c>
      <c r="AP175" s="263">
        <f t="shared" si="326"/>
        <v>0</v>
      </c>
      <c r="AQ175" s="263">
        <f t="shared" si="326"/>
        <v>1</v>
      </c>
      <c r="AR175" s="263" t="str">
        <f t="shared" si="326"/>
        <v>Número</v>
      </c>
      <c r="AS175" s="264" t="s">
        <v>765</v>
      </c>
      <c r="AV175" s="214" t="s">
        <v>544</v>
      </c>
      <c r="AW175" s="214" t="s">
        <v>460</v>
      </c>
      <c r="AX175" s="214" t="s">
        <v>804</v>
      </c>
      <c r="BI175" s="254">
        <v>84</v>
      </c>
      <c r="BJ175" s="59" t="s">
        <v>127</v>
      </c>
    </row>
    <row r="176" spans="1:62" ht="36.75" customHeight="1" x14ac:dyDescent="0.25">
      <c r="A176" s="254">
        <v>83</v>
      </c>
      <c r="B176" s="254" t="str">
        <f t="shared" si="149"/>
        <v>P83</v>
      </c>
      <c r="C176" s="121" t="s">
        <v>59</v>
      </c>
      <c r="D176" s="288" t="s">
        <v>417</v>
      </c>
      <c r="E176" s="284" t="str">
        <f>+'PLAN INDICATIVO ORIGINAL '!$D$171</f>
        <v>GESTIÓN INSTITUCIONAL, JURIDICA Y DEFENSA</v>
      </c>
      <c r="F176" s="256" t="str">
        <f>+'PLAN INDICATIVO ORIGINAL '!$D$172</f>
        <v>PLANEACIÓN Y GESTIÓN</v>
      </c>
      <c r="G176" s="256" t="s">
        <v>425</v>
      </c>
      <c r="H176" s="257" t="str">
        <f>+'PLAN INDICATIVO ORIGINAL '!$D$173</f>
        <v>Implementar un modelo de planeación y gestión que articule la adopción de políticas, afiance la actuación administrativa,  facilite el cumplimiento de las metas institucionales y la prestación de servicios a la comunidad.</v>
      </c>
      <c r="I176" s="257" t="s">
        <v>812</v>
      </c>
      <c r="J176" s="265" t="str">
        <f>+'PLAN INDICATIVO ORIGINAL '!$D$219</f>
        <v>GESTIÓN FINANCIERA</v>
      </c>
      <c r="K176" s="142" t="s">
        <v>763</v>
      </c>
      <c r="L176" s="142" t="str">
        <f>+'PLAN INDICATIVO ORIGINAL '!$C$220</f>
        <v>I28</v>
      </c>
      <c r="M176" s="258" t="str">
        <f>+'PLAN INDICATIVO ORIGINAL '!$E$220</f>
        <v>Porcentaje de Ejecución del PAC asignado</v>
      </c>
      <c r="N176" s="267">
        <f>VLOOKUP(L176,'PLAN INDICATIVO ORIGINAL '!$C$13:$M$343,6,0)</f>
        <v>1</v>
      </c>
      <c r="O176" s="267">
        <f>VLOOKUP(L176,'PLAN INDICATIVO ORIGINAL '!$C$13:$M$343,7,0)</f>
        <v>1</v>
      </c>
      <c r="P176" s="267">
        <f>VLOOKUP(L176,'PLAN INDICATIVO ORIGINAL '!$C$13:$M$343,8,0)</f>
        <v>1</v>
      </c>
      <c r="Q176" s="267">
        <f>VLOOKUP(L176,'PLAN INDICATIVO ORIGINAL '!$C$13:$M$343,9,0)</f>
        <v>1</v>
      </c>
      <c r="R176" s="267">
        <f>VLOOKUP(L176,'PLAN INDICATIVO ORIGINAL '!$C$13:$M$343,10,0)</f>
        <v>1</v>
      </c>
      <c r="S176" s="267" t="str">
        <f>VLOOKUP(L176,'PLAN INDICATIVO ORIGINAL '!$C$13:$M$343,11,0)</f>
        <v>Porcentaje</v>
      </c>
      <c r="T176" s="259" t="e">
        <f>VLOOKUP(L176,'PLAN INDICATIVO ORIGINAL '!$C$13:$M$343,12,0)</f>
        <v>#REF!</v>
      </c>
      <c r="U176" s="259">
        <f t="shared" ref="U176:Z176" si="327">+N176*100</f>
        <v>100</v>
      </c>
      <c r="V176" s="259">
        <f t="shared" si="327"/>
        <v>100</v>
      </c>
      <c r="W176" s="259">
        <f t="shared" si="327"/>
        <v>100</v>
      </c>
      <c r="X176" s="259">
        <f t="shared" si="327"/>
        <v>100</v>
      </c>
      <c r="Y176" s="259">
        <f t="shared" si="327"/>
        <v>100</v>
      </c>
      <c r="Z176" s="259" t="e">
        <f t="shared" si="327"/>
        <v>#VALUE!</v>
      </c>
      <c r="AA176" s="254" t="str">
        <f>+'PLAN INDICATIVO ORIGINAL '!C227</f>
        <v>P83</v>
      </c>
      <c r="AB176" s="254" t="str">
        <f>+'PLAN INDICATIVO ORIGINAL '!D227</f>
        <v>Sistema de Control Interno Contable del INPEC, realizado e implementado</v>
      </c>
      <c r="AC176" s="59" t="str">
        <f>VLOOKUP(AB176,'PLAN INDICATIVO ORIGINAL '!$D$12:$F$313,3,0)</f>
        <v>DIRECCIÓN DE GESTIÓN CORPORATIVA</v>
      </c>
      <c r="AD176" s="59" t="str">
        <f>VLOOKUP(AB176,'PLAN INDICATIVO ORIGINAL '!$D$12:$F$313,3,0)</f>
        <v>DIRECCIÓN DE GESTIÓN CORPORATIVA</v>
      </c>
      <c r="AE176" s="59" t="s">
        <v>804</v>
      </c>
      <c r="AF176" s="260">
        <f>VLOOKUP(AA176,'PLAN INDICATIVO ORIGINAL '!$C$13:$M$343,6,0)</f>
        <v>0</v>
      </c>
      <c r="AG176" s="261">
        <f>VLOOKUP(AA176,'PLAN INDICATIVO ORIGINAL '!$C$13:$M$343,7,0)</f>
        <v>1</v>
      </c>
      <c r="AH176" s="261">
        <f>VLOOKUP(AA176,'PLAN INDICATIVO ORIGINAL '!$C$13:$M$343,8,0)</f>
        <v>0</v>
      </c>
      <c r="AI176" s="261">
        <f>VLOOKUP(AA176,'PLAN INDICATIVO ORIGINAL '!$C$13:$M$343,9,0)</f>
        <v>0</v>
      </c>
      <c r="AJ176" s="261">
        <f>VLOOKUP(AA176,'PLAN INDICATIVO ORIGINAL '!$C$13:$M$343,10,0)</f>
        <v>1</v>
      </c>
      <c r="AK176" s="261" t="str">
        <f>VLOOKUP(AA176,'PLAN INDICATIVO ORIGINAL '!$C$13:$M$343,11,0)</f>
        <v>Número</v>
      </c>
      <c r="AL176" s="262" t="e">
        <f>VLOOKUP(AA176,'PLAN INDICATIVO ORIGINAL '!$C$13:$M$343,12,0)</f>
        <v>#REF!</v>
      </c>
      <c r="AM176" s="263">
        <f t="shared" ref="AM176:AR176" si="328">+AF176</f>
        <v>0</v>
      </c>
      <c r="AN176" s="263">
        <f t="shared" si="328"/>
        <v>1</v>
      </c>
      <c r="AO176" s="263">
        <f t="shared" si="328"/>
        <v>0</v>
      </c>
      <c r="AP176" s="263">
        <f t="shared" si="328"/>
        <v>0</v>
      </c>
      <c r="AQ176" s="263">
        <f t="shared" si="328"/>
        <v>1</v>
      </c>
      <c r="AR176" s="263" t="str">
        <f t="shared" si="328"/>
        <v>Número</v>
      </c>
      <c r="AS176" s="264" t="s">
        <v>765</v>
      </c>
      <c r="AV176" s="214" t="s">
        <v>546</v>
      </c>
      <c r="AW176" s="214" t="s">
        <v>460</v>
      </c>
      <c r="AX176" s="214" t="s">
        <v>804</v>
      </c>
      <c r="BI176" s="254">
        <v>192</v>
      </c>
      <c r="BJ176" s="59" t="s">
        <v>127</v>
      </c>
    </row>
    <row r="177" spans="1:62" ht="45.75" customHeight="1" x14ac:dyDescent="0.25">
      <c r="A177" s="254">
        <v>84</v>
      </c>
      <c r="B177" s="254" t="str">
        <f t="shared" si="149"/>
        <v>P84</v>
      </c>
      <c r="C177" s="127" t="s">
        <v>36</v>
      </c>
      <c r="D177" s="288" t="s">
        <v>417</v>
      </c>
      <c r="E177" s="284" t="str">
        <f>+'PLAN INDICATIVO ORIGINAL '!$D$171</f>
        <v>GESTIÓN INSTITUCIONAL, JURIDICA Y DEFENSA</v>
      </c>
      <c r="F177" s="256" t="str">
        <f>+'PLAN INDICATIVO ORIGINAL '!$D$172</f>
        <v>PLANEACIÓN Y GESTIÓN</v>
      </c>
      <c r="G177" s="256" t="s">
        <v>549</v>
      </c>
      <c r="H177" s="297" t="str">
        <f>+'PLAN INDICATIVO ORIGINAL '!$D$228</f>
        <v xml:space="preserve">Realizar asesoría jurídica y orientar las políticas a nivel nacional sobre la aplicación de normas jurídicas para la defensa judicial y directrices normativas del Inpec. </v>
      </c>
      <c r="I177" s="256" t="s">
        <v>813</v>
      </c>
      <c r="J177" s="265" t="str">
        <f>+'PLAN INDICATIVO ORIGINAL '!$D$229</f>
        <v>JURIDICA Y DEFENSA</v>
      </c>
      <c r="K177" s="142" t="s">
        <v>763</v>
      </c>
      <c r="L177" s="142" t="str">
        <f>+'PLAN INDICATIVO ORIGINAL '!$C$229</f>
        <v>I29</v>
      </c>
      <c r="M177" s="258" t="str">
        <f>+'PLAN INDICATIVO ORIGINAL '!$E$229</f>
        <v xml:space="preserve">Porcentaje pagos sentencias judiciales solicitadas </v>
      </c>
      <c r="N177" s="267">
        <f>VLOOKUP(L177,'PLAN INDICATIVO ORIGINAL '!$C$13:$M$343,6,0)</f>
        <v>0.55000000000000004</v>
      </c>
      <c r="O177" s="267">
        <f>VLOOKUP(L177,'PLAN INDICATIVO ORIGINAL '!$C$13:$M$343,7,0)</f>
        <v>0.6</v>
      </c>
      <c r="P177" s="267">
        <f>VLOOKUP(L177,'PLAN INDICATIVO ORIGINAL '!$C$13:$M$343,8,0)</f>
        <v>0.65</v>
      </c>
      <c r="Q177" s="267">
        <f>VLOOKUP(L177,'PLAN INDICATIVO ORIGINAL '!$C$13:$M$343,9,0)</f>
        <v>0.7</v>
      </c>
      <c r="R177" s="267">
        <f>VLOOKUP(L177,'PLAN INDICATIVO ORIGINAL '!$C$13:$M$343,10,0)</f>
        <v>0.7</v>
      </c>
      <c r="S177" s="267" t="str">
        <f>VLOOKUP(L177,'PLAN INDICATIVO ORIGINAL '!$C$13:$M$343,11,0)</f>
        <v>Porcentaje</v>
      </c>
      <c r="T177" s="259" t="e">
        <f>VLOOKUP(L177,'PLAN INDICATIVO ORIGINAL '!$C$13:$M$343,12,0)</f>
        <v>#REF!</v>
      </c>
      <c r="U177" s="259">
        <f t="shared" ref="U177:Z177" si="329">+N177*100</f>
        <v>55.000000000000007</v>
      </c>
      <c r="V177" s="259">
        <f t="shared" si="329"/>
        <v>60</v>
      </c>
      <c r="W177" s="259">
        <f t="shared" si="329"/>
        <v>65</v>
      </c>
      <c r="X177" s="259">
        <f t="shared" si="329"/>
        <v>70</v>
      </c>
      <c r="Y177" s="259">
        <f t="shared" si="329"/>
        <v>70</v>
      </c>
      <c r="Z177" s="259" t="e">
        <f t="shared" si="329"/>
        <v>#VALUE!</v>
      </c>
      <c r="AA177" s="254" t="str">
        <f>+'PLAN INDICATIVO ORIGINAL '!C231</f>
        <v>P84</v>
      </c>
      <c r="AB177" s="254" t="str">
        <f>+'PLAN INDICATIVO ORIGINAL '!D231</f>
        <v>Solicitudes de conciliación prejudicial y/o judicial estudiadas y presentadas al comité</v>
      </c>
      <c r="AC177" s="59" t="str">
        <f>VLOOKUP(AB177,'PLAN INDICATIVO ORIGINAL '!$D$12:$F$313,3,0)</f>
        <v>OFICINA ASESORA JURIDICA</v>
      </c>
      <c r="AD177" s="59" t="str">
        <f>VLOOKUP(AB177,'PLAN INDICATIVO ORIGINAL '!$D$12:$F$313,3,0)</f>
        <v>OFICINA ASESORA JURIDICA</v>
      </c>
      <c r="AE177" s="59" t="s">
        <v>780</v>
      </c>
      <c r="AF177" s="268">
        <f>VLOOKUP(AA177,'PLAN INDICATIVO ORIGINAL '!$C$13:$M$343,6,0)</f>
        <v>0.9</v>
      </c>
      <c r="AG177" s="269">
        <f>VLOOKUP(AA177,'PLAN INDICATIVO ORIGINAL '!$C$13:$M$343,7,0)</f>
        <v>0.92</v>
      </c>
      <c r="AH177" s="269">
        <f>VLOOKUP(AA177,'PLAN INDICATIVO ORIGINAL '!$C$13:$M$343,8,0)</f>
        <v>0.93</v>
      </c>
      <c r="AI177" s="269">
        <f>VLOOKUP(AA177,'PLAN INDICATIVO ORIGINAL '!$C$13:$M$343,9,0)</f>
        <v>0.95</v>
      </c>
      <c r="AJ177" s="269">
        <f>VLOOKUP(AA177,'PLAN INDICATIVO ORIGINAL '!$C$13:$M$343,10,0)</f>
        <v>0.95</v>
      </c>
      <c r="AK177" s="269" t="str">
        <f>VLOOKUP(AA177,'PLAN INDICATIVO ORIGINAL '!$C$13:$M$343,11,0)</f>
        <v>Porcentaje</v>
      </c>
      <c r="AL177" s="262" t="e">
        <f>VLOOKUP(AA177,'PLAN INDICATIVO ORIGINAL '!$C$13:$M$343,12,0)</f>
        <v>#REF!</v>
      </c>
      <c r="AM177" s="270">
        <f t="shared" ref="AM177:AR177" si="330">+AF177*100</f>
        <v>90</v>
      </c>
      <c r="AN177" s="270">
        <f t="shared" si="330"/>
        <v>92</v>
      </c>
      <c r="AO177" s="270">
        <f t="shared" si="330"/>
        <v>93</v>
      </c>
      <c r="AP177" s="270">
        <f t="shared" si="330"/>
        <v>95</v>
      </c>
      <c r="AQ177" s="270">
        <f t="shared" si="330"/>
        <v>95</v>
      </c>
      <c r="AR177" s="270" t="e">
        <f t="shared" si="330"/>
        <v>#VALUE!</v>
      </c>
      <c r="AS177" s="264" t="s">
        <v>765</v>
      </c>
      <c r="AV177" s="214" t="s">
        <v>559</v>
      </c>
      <c r="AW177" s="214" t="s">
        <v>127</v>
      </c>
      <c r="AX177" s="214" t="s">
        <v>780</v>
      </c>
      <c r="BI177" s="254">
        <v>39</v>
      </c>
      <c r="BJ177" s="59" t="s">
        <v>127</v>
      </c>
    </row>
    <row r="178" spans="1:62" ht="53.25" customHeight="1" x14ac:dyDescent="0.25">
      <c r="A178" s="254">
        <v>192</v>
      </c>
      <c r="B178" s="254" t="str">
        <f t="shared" si="149"/>
        <v>P192</v>
      </c>
      <c r="C178" s="127" t="s">
        <v>36</v>
      </c>
      <c r="D178" s="288" t="s">
        <v>417</v>
      </c>
      <c r="E178" s="284" t="str">
        <f>+'PLAN INDICATIVO ORIGINAL '!$D$171</f>
        <v>GESTIÓN INSTITUCIONAL, JURIDICA Y DEFENSA</v>
      </c>
      <c r="F178" s="256" t="str">
        <f>+'PLAN INDICATIVO ORIGINAL '!$D$172</f>
        <v>PLANEACIÓN Y GESTIÓN</v>
      </c>
      <c r="G178" s="256" t="s">
        <v>549</v>
      </c>
      <c r="H178" s="297" t="str">
        <f>+'PLAN INDICATIVO ORIGINAL '!$D$228</f>
        <v xml:space="preserve">Realizar asesoría jurídica y orientar las políticas a nivel nacional sobre la aplicación de normas jurídicas para la defensa judicial y directrices normativas del Inpec. </v>
      </c>
      <c r="I178" s="256" t="s">
        <v>813</v>
      </c>
      <c r="J178" s="265" t="str">
        <f>+'PLAN INDICATIVO ORIGINAL '!$D$229</f>
        <v>JURIDICA Y DEFENSA</v>
      </c>
      <c r="K178" s="142" t="s">
        <v>763</v>
      </c>
      <c r="L178" s="142" t="str">
        <f>+'PLAN INDICATIVO ORIGINAL '!$C$229</f>
        <v>I29</v>
      </c>
      <c r="M178" s="258" t="str">
        <f>+'PLAN INDICATIVO ORIGINAL '!$E$229</f>
        <v xml:space="preserve">Porcentaje pagos sentencias judiciales solicitadas </v>
      </c>
      <c r="N178" s="267">
        <f>VLOOKUP(L178,'PLAN INDICATIVO ORIGINAL '!$C$13:$M$343,6,0)</f>
        <v>0.55000000000000004</v>
      </c>
      <c r="O178" s="267">
        <f>VLOOKUP(L178,'PLAN INDICATIVO ORIGINAL '!$C$13:$M$343,7,0)</f>
        <v>0.6</v>
      </c>
      <c r="P178" s="267">
        <f>VLOOKUP(L178,'PLAN INDICATIVO ORIGINAL '!$C$13:$M$343,8,0)</f>
        <v>0.65</v>
      </c>
      <c r="Q178" s="267">
        <f>VLOOKUP(L178,'PLAN INDICATIVO ORIGINAL '!$C$13:$M$343,9,0)</f>
        <v>0.7</v>
      </c>
      <c r="R178" s="267">
        <f>VLOOKUP(L178,'PLAN INDICATIVO ORIGINAL '!$C$13:$M$343,10,0)</f>
        <v>0.7</v>
      </c>
      <c r="S178" s="267" t="str">
        <f>VLOOKUP(L178,'PLAN INDICATIVO ORIGINAL '!$C$13:$M$343,11,0)</f>
        <v>Porcentaje</v>
      </c>
      <c r="T178" s="259" t="e">
        <f>VLOOKUP(L178,'PLAN INDICATIVO ORIGINAL '!$C$13:$M$343,12,0)</f>
        <v>#REF!</v>
      </c>
      <c r="U178" s="259">
        <f t="shared" ref="U178:Z178" si="331">+N178*100</f>
        <v>55.000000000000007</v>
      </c>
      <c r="V178" s="259">
        <f t="shared" si="331"/>
        <v>60</v>
      </c>
      <c r="W178" s="259">
        <f t="shared" si="331"/>
        <v>65</v>
      </c>
      <c r="X178" s="259">
        <f t="shared" si="331"/>
        <v>70</v>
      </c>
      <c r="Y178" s="259">
        <f t="shared" si="331"/>
        <v>70</v>
      </c>
      <c r="Z178" s="259" t="e">
        <f t="shared" si="331"/>
        <v>#VALUE!</v>
      </c>
      <c r="AA178" s="254" t="str">
        <f>+'PLAN INDICATIVO ORIGINAL '!C232</f>
        <v>P192</v>
      </c>
      <c r="AB178" s="254" t="str">
        <f>+'PLAN INDICATIVO ORIGINAL '!D232</f>
        <v xml:space="preserve">Demandas judiciales registradas en el aplicativo EKOGUI según requerimientos  impartidos por el Ministerio de Justicia y del Derecho </v>
      </c>
      <c r="AC178" s="59" t="str">
        <f>VLOOKUP(AB178,'PLAN INDICATIVO ORIGINAL '!$D$12:$F$313,3,0)</f>
        <v>OFICINA ASESORA JURIDICA</v>
      </c>
      <c r="AD178" s="59" t="str">
        <f>VLOOKUP(AB178,'PLAN INDICATIVO ORIGINAL '!$D$12:$F$313,3,0)</f>
        <v>OFICINA ASESORA JURIDICA</v>
      </c>
      <c r="AE178" s="59" t="s">
        <v>780</v>
      </c>
      <c r="AF178" s="268">
        <f>VLOOKUP(AA178,'PLAN INDICATIVO ORIGINAL '!$C$13:$M$343,6,0)</f>
        <v>0</v>
      </c>
      <c r="AG178" s="269">
        <f>VLOOKUP(AA178,'PLAN INDICATIVO ORIGINAL '!$C$13:$M$343,7,0)</f>
        <v>1</v>
      </c>
      <c r="AH178" s="269">
        <f>VLOOKUP(AA178,'PLAN INDICATIVO ORIGINAL '!$C$13:$M$343,8,0)</f>
        <v>1</v>
      </c>
      <c r="AI178" s="269">
        <f>VLOOKUP(AA178,'PLAN INDICATIVO ORIGINAL '!$C$13:$M$343,9,0)</f>
        <v>1</v>
      </c>
      <c r="AJ178" s="269">
        <f>VLOOKUP(AA178,'PLAN INDICATIVO ORIGINAL '!$C$13:$M$343,10,0)</f>
        <v>1</v>
      </c>
      <c r="AK178" s="269" t="str">
        <f>VLOOKUP(AA178,'PLAN INDICATIVO ORIGINAL '!$C$13:$M$343,11,0)</f>
        <v>Porcentaje</v>
      </c>
      <c r="AL178" s="262" t="e">
        <f>VLOOKUP(AA178,'PLAN INDICATIVO ORIGINAL '!$C$13:$M$343,12,0)</f>
        <v>#REF!</v>
      </c>
      <c r="AM178" s="270">
        <f t="shared" ref="AM178:AR178" si="332">+AF178*100</f>
        <v>0</v>
      </c>
      <c r="AN178" s="270">
        <f t="shared" si="332"/>
        <v>100</v>
      </c>
      <c r="AO178" s="270">
        <f t="shared" si="332"/>
        <v>100</v>
      </c>
      <c r="AP178" s="270">
        <f t="shared" si="332"/>
        <v>100</v>
      </c>
      <c r="AQ178" s="270">
        <f t="shared" si="332"/>
        <v>100</v>
      </c>
      <c r="AR178" s="270" t="e">
        <f t="shared" si="332"/>
        <v>#VALUE!</v>
      </c>
      <c r="AS178" s="264" t="s">
        <v>765</v>
      </c>
      <c r="AV178" s="214" t="s">
        <v>561</v>
      </c>
      <c r="AW178" s="214" t="s">
        <v>127</v>
      </c>
      <c r="AX178" s="214" t="s">
        <v>780</v>
      </c>
      <c r="BI178" s="254">
        <v>219</v>
      </c>
      <c r="BJ178" s="59" t="s">
        <v>127</v>
      </c>
    </row>
    <row r="179" spans="1:62" ht="53.25" customHeight="1" x14ac:dyDescent="0.25">
      <c r="A179" s="254">
        <v>39</v>
      </c>
      <c r="B179" s="254" t="str">
        <f t="shared" si="149"/>
        <v>P39</v>
      </c>
      <c r="C179" s="127" t="s">
        <v>36</v>
      </c>
      <c r="D179" s="288" t="s">
        <v>417</v>
      </c>
      <c r="E179" s="284" t="str">
        <f>+'PLAN INDICATIVO ORIGINAL '!$D$171</f>
        <v>GESTIÓN INSTITUCIONAL, JURIDICA Y DEFENSA</v>
      </c>
      <c r="F179" s="256" t="str">
        <f>+'PLAN INDICATIVO ORIGINAL '!$D$172</f>
        <v>PLANEACIÓN Y GESTIÓN</v>
      </c>
      <c r="G179" s="256" t="s">
        <v>549</v>
      </c>
      <c r="H179" s="297" t="str">
        <f>+'PLAN INDICATIVO ORIGINAL '!$D$228</f>
        <v xml:space="preserve">Realizar asesoría jurídica y orientar las políticas a nivel nacional sobre la aplicación de normas jurídicas para la defensa judicial y directrices normativas del Inpec. </v>
      </c>
      <c r="I179" s="256" t="s">
        <v>813</v>
      </c>
      <c r="J179" s="265" t="str">
        <f>+'PLAN INDICATIVO ORIGINAL '!$D$229</f>
        <v>JURIDICA Y DEFENSA</v>
      </c>
      <c r="K179" s="265" t="s">
        <v>767</v>
      </c>
      <c r="L179" s="142" t="str">
        <f>+'PLAN INDICATIVO ORIGINAL '!$C$230</f>
        <v>I30</v>
      </c>
      <c r="M179" s="188" t="str">
        <f>+'PLAN INDICATIVO ORIGINAL '!$E$230</f>
        <v>Porcentaje de procesos disciplinarios resueltos</v>
      </c>
      <c r="N179" s="267">
        <f>VLOOKUP(L179,'PLAN INDICATIVO ORIGINAL '!$C$13:$M$343,6,0)</f>
        <v>0.85</v>
      </c>
      <c r="O179" s="267">
        <f>VLOOKUP(L179,'PLAN INDICATIVO ORIGINAL '!$C$13:$M$343,7,0)</f>
        <v>0.88</v>
      </c>
      <c r="P179" s="267">
        <f>VLOOKUP(L179,'PLAN INDICATIVO ORIGINAL '!$C$13:$M$343,8,0)</f>
        <v>0.91</v>
      </c>
      <c r="Q179" s="267">
        <f>VLOOKUP(L179,'PLAN INDICATIVO ORIGINAL '!$C$13:$M$343,9,0)</f>
        <v>0.94</v>
      </c>
      <c r="R179" s="267">
        <f>VLOOKUP(L179,'PLAN INDICATIVO ORIGINAL '!$C$13:$M$343,10,0)</f>
        <v>0.94</v>
      </c>
      <c r="S179" s="267" t="str">
        <f>VLOOKUP(L179,'PLAN INDICATIVO ORIGINAL '!$C$13:$M$343,11,0)</f>
        <v>Porcentaje</v>
      </c>
      <c r="T179" s="259" t="e">
        <f>VLOOKUP(L179,'PLAN INDICATIVO ORIGINAL '!$C$13:$M$343,12,0)</f>
        <v>#REF!</v>
      </c>
      <c r="U179" s="259">
        <f t="shared" ref="U179:Z179" si="333">+N179*100</f>
        <v>85</v>
      </c>
      <c r="V179" s="259">
        <f t="shared" si="333"/>
        <v>88</v>
      </c>
      <c r="W179" s="259">
        <f t="shared" si="333"/>
        <v>91</v>
      </c>
      <c r="X179" s="259">
        <f t="shared" si="333"/>
        <v>94</v>
      </c>
      <c r="Y179" s="259">
        <f t="shared" si="333"/>
        <v>94</v>
      </c>
      <c r="Z179" s="259" t="e">
        <f t="shared" si="333"/>
        <v>#VALUE!</v>
      </c>
      <c r="AA179" s="254" t="str">
        <f>+'PLAN INDICATIVO ORIGINAL '!C233</f>
        <v>P39</v>
      </c>
      <c r="AB179" s="254" t="str">
        <f>+'PLAN INDICATIVO ORIGINAL '!D233</f>
        <v>Fallos de segunda instancia dentro de los procesos disciplinarios que se surten en contra de los funcionarios públicos, proyectados y presentados</v>
      </c>
      <c r="AC179" s="59" t="str">
        <f>VLOOKUP(AB179,'PLAN INDICATIVO ORIGINAL '!$D$12:$F$313,3,0)</f>
        <v>OFICINA ASESORA JURIDICA</v>
      </c>
      <c r="AD179" s="59" t="str">
        <f>VLOOKUP(AB179,'PLAN INDICATIVO ORIGINAL '!$D$12:$F$313,3,0)</f>
        <v>OFICINA ASESORA JURIDICA</v>
      </c>
      <c r="AE179" s="59" t="s">
        <v>780</v>
      </c>
      <c r="AF179" s="260">
        <f>VLOOKUP(AA179,'PLAN INDICATIVO ORIGINAL '!$C$13:$M$343,6,0)</f>
        <v>130</v>
      </c>
      <c r="AG179" s="261">
        <f>VLOOKUP(AA179,'PLAN INDICATIVO ORIGINAL '!$C$13:$M$343,7,0)</f>
        <v>140</v>
      </c>
      <c r="AH179" s="261">
        <f>VLOOKUP(AA179,'PLAN INDICATIVO ORIGINAL '!$C$13:$M$343,8,0)</f>
        <v>150</v>
      </c>
      <c r="AI179" s="261">
        <f>VLOOKUP(AA179,'PLAN INDICATIVO ORIGINAL '!$C$13:$M$343,9,0)</f>
        <v>160</v>
      </c>
      <c r="AJ179" s="261">
        <f>VLOOKUP(AA179,'PLAN INDICATIVO ORIGINAL '!$C$13:$M$343,10,0)</f>
        <v>580</v>
      </c>
      <c r="AK179" s="261" t="str">
        <f>VLOOKUP(AA179,'PLAN INDICATIVO ORIGINAL '!$C$13:$M$343,11,0)</f>
        <v>Número</v>
      </c>
      <c r="AL179" s="262" t="e">
        <f>VLOOKUP(AA179,'PLAN INDICATIVO ORIGINAL '!$C$13:$M$343,12,0)</f>
        <v>#REF!</v>
      </c>
      <c r="AM179" s="263">
        <f t="shared" ref="AM179:AR179" si="334">+AF179</f>
        <v>130</v>
      </c>
      <c r="AN179" s="263">
        <f t="shared" si="334"/>
        <v>140</v>
      </c>
      <c r="AO179" s="263">
        <f t="shared" si="334"/>
        <v>150</v>
      </c>
      <c r="AP179" s="263">
        <f t="shared" si="334"/>
        <v>160</v>
      </c>
      <c r="AQ179" s="263">
        <f t="shared" si="334"/>
        <v>580</v>
      </c>
      <c r="AR179" s="263" t="str">
        <f t="shared" si="334"/>
        <v>Número</v>
      </c>
      <c r="AS179" s="264" t="s">
        <v>765</v>
      </c>
      <c r="AV179" s="214" t="s">
        <v>563</v>
      </c>
      <c r="AW179" s="214" t="s">
        <v>127</v>
      </c>
      <c r="AX179" s="214" t="s">
        <v>780</v>
      </c>
      <c r="BI179" s="254">
        <v>139</v>
      </c>
      <c r="BJ179" s="59" t="s">
        <v>127</v>
      </c>
    </row>
    <row r="180" spans="1:62" ht="53.25" customHeight="1" x14ac:dyDescent="0.25">
      <c r="A180" s="254">
        <v>219</v>
      </c>
      <c r="B180" s="254" t="str">
        <f t="shared" si="149"/>
        <v>P219</v>
      </c>
      <c r="C180" s="127" t="s">
        <v>36</v>
      </c>
      <c r="D180" s="288" t="s">
        <v>417</v>
      </c>
      <c r="E180" s="284" t="str">
        <f>+'PLAN INDICATIVO ORIGINAL '!$D$171</f>
        <v>GESTIÓN INSTITUCIONAL, JURIDICA Y DEFENSA</v>
      </c>
      <c r="F180" s="256" t="str">
        <f>+'PLAN INDICATIVO ORIGINAL '!$D$172</f>
        <v>PLANEACIÓN Y GESTIÓN</v>
      </c>
      <c r="G180" s="256" t="s">
        <v>549</v>
      </c>
      <c r="H180" s="297" t="str">
        <f>+'PLAN INDICATIVO ORIGINAL '!$D$228</f>
        <v xml:space="preserve">Realizar asesoría jurídica y orientar las políticas a nivel nacional sobre la aplicación de normas jurídicas para la defensa judicial y directrices normativas del Inpec. </v>
      </c>
      <c r="I180" s="256" t="s">
        <v>813</v>
      </c>
      <c r="J180" s="265" t="str">
        <f>+'PLAN INDICATIVO ORIGINAL '!$D$229</f>
        <v>JURIDICA Y DEFENSA</v>
      </c>
      <c r="K180" s="265" t="s">
        <v>767</v>
      </c>
      <c r="L180" s="142" t="str">
        <f>+'PLAN INDICATIVO ORIGINAL '!$C$230</f>
        <v>I30</v>
      </c>
      <c r="M180" s="188" t="str">
        <f>+'PLAN INDICATIVO ORIGINAL '!$E$230</f>
        <v>Porcentaje de procesos disciplinarios resueltos</v>
      </c>
      <c r="N180" s="267">
        <f>VLOOKUP(L180,'PLAN INDICATIVO ORIGINAL '!$C$13:$M$343,6,0)</f>
        <v>0.85</v>
      </c>
      <c r="O180" s="267">
        <f>VLOOKUP(L180,'PLAN INDICATIVO ORIGINAL '!$C$13:$M$343,7,0)</f>
        <v>0.88</v>
      </c>
      <c r="P180" s="267">
        <f>VLOOKUP(L180,'PLAN INDICATIVO ORIGINAL '!$C$13:$M$343,8,0)</f>
        <v>0.91</v>
      </c>
      <c r="Q180" s="267">
        <f>VLOOKUP(L180,'PLAN INDICATIVO ORIGINAL '!$C$13:$M$343,9,0)</f>
        <v>0.94</v>
      </c>
      <c r="R180" s="267">
        <f>VLOOKUP(L180,'PLAN INDICATIVO ORIGINAL '!$C$13:$M$343,10,0)</f>
        <v>0.94</v>
      </c>
      <c r="S180" s="267" t="str">
        <f>VLOOKUP(L180,'PLAN INDICATIVO ORIGINAL '!$C$13:$M$343,11,0)</f>
        <v>Porcentaje</v>
      </c>
      <c r="T180" s="259" t="e">
        <f>VLOOKUP(L180,'PLAN INDICATIVO ORIGINAL '!$C$13:$M$343,12,0)</f>
        <v>#REF!</v>
      </c>
      <c r="U180" s="259">
        <f t="shared" ref="U180:Z180" si="335">+N180*100</f>
        <v>85</v>
      </c>
      <c r="V180" s="259">
        <f t="shared" si="335"/>
        <v>88</v>
      </c>
      <c r="W180" s="259">
        <f t="shared" si="335"/>
        <v>91</v>
      </c>
      <c r="X180" s="259">
        <f t="shared" si="335"/>
        <v>94</v>
      </c>
      <c r="Y180" s="259">
        <f t="shared" si="335"/>
        <v>94</v>
      </c>
      <c r="Z180" s="259" t="e">
        <f t="shared" si="335"/>
        <v>#VALUE!</v>
      </c>
      <c r="AA180" s="115" t="str">
        <f>+'PLAN INDICATIVO ORIGINAL '!C234</f>
        <v>P219</v>
      </c>
      <c r="AB180" s="254" t="str">
        <f>+'PLAN INDICATIVO ORIGINAL '!D234</f>
        <v>Acciones de Tutela notificadas y contestadas.</v>
      </c>
      <c r="AC180" s="59" t="str">
        <f>VLOOKUP(AB180,'PLAN INDICATIVO ORIGINAL '!$D$12:$F$313,3,0)</f>
        <v>OFICINA ASESORA JURIDICA</v>
      </c>
      <c r="AD180" s="59" t="str">
        <f>VLOOKUP(AB180,'PLAN INDICATIVO ORIGINAL '!$D$12:$F$313,3,0)</f>
        <v>OFICINA ASESORA JURIDICA</v>
      </c>
      <c r="AE180" s="59" t="s">
        <v>780</v>
      </c>
      <c r="AF180" s="268">
        <f>VLOOKUP(AA180,'PLAN INDICATIVO ORIGINAL '!$C$13:$M$343,6,0)</f>
        <v>1</v>
      </c>
      <c r="AG180" s="269">
        <f>VLOOKUP(AA180,'PLAN INDICATIVO ORIGINAL '!$C$13:$M$343,7,0)</f>
        <v>1</v>
      </c>
      <c r="AH180" s="269">
        <f>VLOOKUP(AA180,'PLAN INDICATIVO ORIGINAL '!$C$13:$M$343,8,0)</f>
        <v>1</v>
      </c>
      <c r="AI180" s="269">
        <f>VLOOKUP(AA180,'PLAN INDICATIVO ORIGINAL '!$C$13:$M$343,9,0)</f>
        <v>1</v>
      </c>
      <c r="AJ180" s="269">
        <f>VLOOKUP(AA180,'PLAN INDICATIVO ORIGINAL '!$C$13:$M$343,10,0)</f>
        <v>1</v>
      </c>
      <c r="AK180" s="269" t="str">
        <f>VLOOKUP(AA180,'PLAN INDICATIVO ORIGINAL '!$C$13:$M$343,11,0)</f>
        <v>Porcentaje</v>
      </c>
      <c r="AL180" s="262" t="e">
        <f>VLOOKUP(AA180,'PLAN INDICATIVO ORIGINAL '!$C$13:$M$343,12,0)</f>
        <v>#REF!</v>
      </c>
      <c r="AM180" s="270">
        <f t="shared" ref="AM180:AR180" si="336">+AF180*100</f>
        <v>100</v>
      </c>
      <c r="AN180" s="270">
        <f t="shared" si="336"/>
        <v>100</v>
      </c>
      <c r="AO180" s="270">
        <f t="shared" si="336"/>
        <v>100</v>
      </c>
      <c r="AP180" s="270">
        <f t="shared" si="336"/>
        <v>100</v>
      </c>
      <c r="AQ180" s="270">
        <f t="shared" si="336"/>
        <v>100</v>
      </c>
      <c r="AR180" s="270" t="e">
        <f t="shared" si="336"/>
        <v>#VALUE!</v>
      </c>
      <c r="AS180" s="264" t="s">
        <v>765</v>
      </c>
      <c r="AV180" s="214" t="s">
        <v>565</v>
      </c>
      <c r="AW180" s="214" t="s">
        <v>127</v>
      </c>
      <c r="AX180" s="214" t="s">
        <v>780</v>
      </c>
      <c r="BI180" s="254">
        <v>221</v>
      </c>
      <c r="BJ180" s="59" t="s">
        <v>127</v>
      </c>
    </row>
    <row r="181" spans="1:62" ht="53.25" customHeight="1" x14ac:dyDescent="0.25">
      <c r="A181" s="254">
        <v>139</v>
      </c>
      <c r="B181" s="254" t="str">
        <f t="shared" si="149"/>
        <v>P139</v>
      </c>
      <c r="C181" s="127" t="s">
        <v>36</v>
      </c>
      <c r="D181" s="288" t="s">
        <v>417</v>
      </c>
      <c r="E181" s="284" t="str">
        <f>+'PLAN INDICATIVO ORIGINAL '!$D$171</f>
        <v>GESTIÓN INSTITUCIONAL, JURIDICA Y DEFENSA</v>
      </c>
      <c r="F181" s="256" t="str">
        <f>+'PLAN INDICATIVO ORIGINAL '!$D$172</f>
        <v>PLANEACIÓN Y GESTIÓN</v>
      </c>
      <c r="G181" s="256" t="s">
        <v>549</v>
      </c>
      <c r="H181" s="297" t="str">
        <f>+'PLAN INDICATIVO ORIGINAL '!$D$228</f>
        <v xml:space="preserve">Realizar asesoría jurídica y orientar las políticas a nivel nacional sobre la aplicación de normas jurídicas para la defensa judicial y directrices normativas del Inpec. </v>
      </c>
      <c r="I181" s="256" t="s">
        <v>813</v>
      </c>
      <c r="J181" s="265" t="str">
        <f>+'PLAN INDICATIVO ORIGINAL '!$D$229</f>
        <v>JURIDICA Y DEFENSA</v>
      </c>
      <c r="K181" s="265" t="s">
        <v>767</v>
      </c>
      <c r="L181" s="142" t="str">
        <f>+'PLAN INDICATIVO ORIGINAL '!$C$230</f>
        <v>I30</v>
      </c>
      <c r="M181" s="188" t="str">
        <f>+'PLAN INDICATIVO ORIGINAL '!$E$230</f>
        <v>Porcentaje de procesos disciplinarios resueltos</v>
      </c>
      <c r="N181" s="267">
        <f>VLOOKUP(L181,'PLAN INDICATIVO ORIGINAL '!$C$13:$M$343,6,0)</f>
        <v>0.85</v>
      </c>
      <c r="O181" s="267">
        <f>VLOOKUP(L181,'PLAN INDICATIVO ORIGINAL '!$C$13:$M$343,7,0)</f>
        <v>0.88</v>
      </c>
      <c r="P181" s="267">
        <f>VLOOKUP(L181,'PLAN INDICATIVO ORIGINAL '!$C$13:$M$343,8,0)</f>
        <v>0.91</v>
      </c>
      <c r="Q181" s="267">
        <f>VLOOKUP(L181,'PLAN INDICATIVO ORIGINAL '!$C$13:$M$343,9,0)</f>
        <v>0.94</v>
      </c>
      <c r="R181" s="267">
        <f>VLOOKUP(L181,'PLAN INDICATIVO ORIGINAL '!$C$13:$M$343,10,0)</f>
        <v>0.94</v>
      </c>
      <c r="S181" s="267" t="str">
        <f>VLOOKUP(L181,'PLAN INDICATIVO ORIGINAL '!$C$13:$M$343,11,0)</f>
        <v>Porcentaje</v>
      </c>
      <c r="T181" s="259" t="e">
        <f>VLOOKUP(L181,'PLAN INDICATIVO ORIGINAL '!$C$13:$M$343,12,0)</f>
        <v>#REF!</v>
      </c>
      <c r="U181" s="259">
        <f t="shared" ref="U181:Z181" si="337">+N181*100</f>
        <v>85</v>
      </c>
      <c r="V181" s="259">
        <f t="shared" si="337"/>
        <v>88</v>
      </c>
      <c r="W181" s="259">
        <f t="shared" si="337"/>
        <v>91</v>
      </c>
      <c r="X181" s="259">
        <f t="shared" si="337"/>
        <v>94</v>
      </c>
      <c r="Y181" s="259">
        <f t="shared" si="337"/>
        <v>94</v>
      </c>
      <c r="Z181" s="259" t="e">
        <f t="shared" si="337"/>
        <v>#VALUE!</v>
      </c>
      <c r="AA181" s="115" t="str">
        <f>+'PLAN INDICATIVO ORIGINAL '!C235</f>
        <v>P139</v>
      </c>
      <c r="AB181" s="254" t="str">
        <f>+'PLAN INDICATIVO ORIGINAL '!D235</f>
        <v xml:space="preserve">Conceptos jurídicos en materia de régimen penitenciario y carcelario, administrativo y legal. solicitados y resueltos </v>
      </c>
      <c r="AC181" s="59" t="str">
        <f>VLOOKUP(AB181,'PLAN INDICATIVO ORIGINAL '!$D$12:$F$313,3,0)</f>
        <v>OFICINA ASESORA JURIDICA</v>
      </c>
      <c r="AD181" s="59" t="str">
        <f>VLOOKUP(AB181,'PLAN INDICATIVO ORIGINAL '!$D$12:$F$313,3,0)</f>
        <v>OFICINA ASESORA JURIDICA</v>
      </c>
      <c r="AE181" s="59" t="s">
        <v>780</v>
      </c>
      <c r="AF181" s="268">
        <f>VLOOKUP(AA181,'PLAN INDICATIVO ORIGINAL '!$C$13:$M$343,6,0)</f>
        <v>0.8</v>
      </c>
      <c r="AG181" s="269">
        <f>VLOOKUP(AA181,'PLAN INDICATIVO ORIGINAL '!$C$13:$M$343,7,0)</f>
        <v>0.83</v>
      </c>
      <c r="AH181" s="269">
        <f>VLOOKUP(AA181,'PLAN INDICATIVO ORIGINAL '!$C$13:$M$343,8,0)</f>
        <v>0.85</v>
      </c>
      <c r="AI181" s="269">
        <f>VLOOKUP(AA181,'PLAN INDICATIVO ORIGINAL '!$C$13:$M$343,9,0)</f>
        <v>0.9</v>
      </c>
      <c r="AJ181" s="269">
        <f>VLOOKUP(AA181,'PLAN INDICATIVO ORIGINAL '!$C$13:$M$343,10,0)</f>
        <v>0.9</v>
      </c>
      <c r="AK181" s="269" t="str">
        <f>VLOOKUP(AA181,'PLAN INDICATIVO ORIGINAL '!$C$13:$M$343,11,0)</f>
        <v>Porcentaje</v>
      </c>
      <c r="AL181" s="262" t="e">
        <f>VLOOKUP(AA181,'PLAN INDICATIVO ORIGINAL '!$C$13:$M$343,12,0)</f>
        <v>#REF!</v>
      </c>
      <c r="AM181" s="270">
        <f t="shared" ref="AM181:AR181" si="338">+AF181*100</f>
        <v>80</v>
      </c>
      <c r="AN181" s="270">
        <f t="shared" si="338"/>
        <v>83</v>
      </c>
      <c r="AO181" s="270">
        <f t="shared" si="338"/>
        <v>85</v>
      </c>
      <c r="AP181" s="270">
        <f t="shared" si="338"/>
        <v>90</v>
      </c>
      <c r="AQ181" s="270">
        <f t="shared" si="338"/>
        <v>90</v>
      </c>
      <c r="AR181" s="270" t="e">
        <f t="shared" si="338"/>
        <v>#VALUE!</v>
      </c>
      <c r="AS181" s="264" t="s">
        <v>765</v>
      </c>
      <c r="AV181" s="214" t="s">
        <v>567</v>
      </c>
      <c r="AW181" s="214" t="s">
        <v>127</v>
      </c>
      <c r="AX181" s="214" t="s">
        <v>780</v>
      </c>
      <c r="BI181" s="254">
        <v>223</v>
      </c>
      <c r="BJ181" s="59" t="s">
        <v>127</v>
      </c>
    </row>
    <row r="182" spans="1:62" ht="75.75" customHeight="1" x14ac:dyDescent="0.25">
      <c r="A182" s="254">
        <v>221</v>
      </c>
      <c r="B182" s="254" t="str">
        <f t="shared" si="149"/>
        <v>P221</v>
      </c>
      <c r="C182" s="127" t="s">
        <v>36</v>
      </c>
      <c r="D182" s="288" t="s">
        <v>417</v>
      </c>
      <c r="E182" s="284" t="str">
        <f>+'PLAN INDICATIVO ORIGINAL '!$D$171</f>
        <v>GESTIÓN INSTITUCIONAL, JURIDICA Y DEFENSA</v>
      </c>
      <c r="F182" s="256" t="str">
        <f>+'PLAN INDICATIVO ORIGINAL '!$D$172</f>
        <v>PLANEACIÓN Y GESTIÓN</v>
      </c>
      <c r="G182" s="256" t="s">
        <v>549</v>
      </c>
      <c r="H182" s="297" t="str">
        <f>+'PLAN INDICATIVO ORIGINAL '!$D$228</f>
        <v xml:space="preserve">Realizar asesoría jurídica y orientar las políticas a nivel nacional sobre la aplicación de normas jurídicas para la defensa judicial y directrices normativas del Inpec. </v>
      </c>
      <c r="I182" s="256" t="s">
        <v>813</v>
      </c>
      <c r="J182" s="265" t="str">
        <f>+'PLAN INDICATIVO ORIGINAL '!$D$229</f>
        <v>JURIDICA Y DEFENSA</v>
      </c>
      <c r="K182" s="265" t="s">
        <v>767</v>
      </c>
      <c r="L182" s="142" t="str">
        <f>+'PLAN INDICATIVO ORIGINAL '!$C$230</f>
        <v>I30</v>
      </c>
      <c r="M182" s="188" t="str">
        <f>+'PLAN INDICATIVO ORIGINAL '!$E$230</f>
        <v>Porcentaje de procesos disciplinarios resueltos</v>
      </c>
      <c r="N182" s="267">
        <f>VLOOKUP(L182,'PLAN INDICATIVO ORIGINAL '!$C$13:$M$343,6,0)</f>
        <v>0.85</v>
      </c>
      <c r="O182" s="267">
        <f>VLOOKUP(L182,'PLAN INDICATIVO ORIGINAL '!$C$13:$M$343,7,0)</f>
        <v>0.88</v>
      </c>
      <c r="P182" s="267">
        <f>VLOOKUP(L182,'PLAN INDICATIVO ORIGINAL '!$C$13:$M$343,8,0)</f>
        <v>0.91</v>
      </c>
      <c r="Q182" s="267">
        <f>VLOOKUP(L182,'PLAN INDICATIVO ORIGINAL '!$C$13:$M$343,9,0)</f>
        <v>0.94</v>
      </c>
      <c r="R182" s="267">
        <f>VLOOKUP(L182,'PLAN INDICATIVO ORIGINAL '!$C$13:$M$343,10,0)</f>
        <v>0.94</v>
      </c>
      <c r="S182" s="267" t="str">
        <f>VLOOKUP(L182,'PLAN INDICATIVO ORIGINAL '!$C$13:$M$343,11,0)</f>
        <v>Porcentaje</v>
      </c>
      <c r="T182" s="259" t="e">
        <f>VLOOKUP(L182,'PLAN INDICATIVO ORIGINAL '!$C$13:$M$343,12,0)</f>
        <v>#REF!</v>
      </c>
      <c r="U182" s="259">
        <f t="shared" ref="U182:Z182" si="339">+N182*100</f>
        <v>85</v>
      </c>
      <c r="V182" s="259">
        <f t="shared" si="339"/>
        <v>88</v>
      </c>
      <c r="W182" s="259">
        <f t="shared" si="339"/>
        <v>91</v>
      </c>
      <c r="X182" s="259">
        <f t="shared" si="339"/>
        <v>94</v>
      </c>
      <c r="Y182" s="259">
        <f t="shared" si="339"/>
        <v>94</v>
      </c>
      <c r="Z182" s="259" t="e">
        <f t="shared" si="339"/>
        <v>#VALUE!</v>
      </c>
      <c r="AA182" s="115" t="str">
        <f>+'PLAN INDICATIVO ORIGINAL '!C236</f>
        <v>P221</v>
      </c>
      <c r="AB182" s="254" t="str">
        <f>+'PLAN INDICATIVO ORIGINAL '!D236</f>
        <v>Procesos de jurisdicción coactiva gestionados de las vigencias  2005-2015</v>
      </c>
      <c r="AC182" s="59" t="str">
        <f>VLOOKUP(AB182,'PLAN INDICATIVO ORIGINAL '!$D$12:$F$313,3,0)</f>
        <v>OFICINA ASESORA JURIDICA</v>
      </c>
      <c r="AD182" s="59" t="str">
        <f>VLOOKUP(AB182,'PLAN INDICATIVO ORIGINAL '!$D$12:$F$313,3,0)</f>
        <v>OFICINA ASESORA JURIDICA</v>
      </c>
      <c r="AE182" s="59" t="s">
        <v>780</v>
      </c>
      <c r="AF182" s="268">
        <f>VLOOKUP(AA182,'PLAN INDICATIVO ORIGINAL '!$C$13:$M$343,6,0)</f>
        <v>0.1</v>
      </c>
      <c r="AG182" s="269">
        <f>VLOOKUP(AA182,'PLAN INDICATIVO ORIGINAL '!$C$13:$M$343,7,0)</f>
        <v>0.11</v>
      </c>
      <c r="AH182" s="269">
        <f>VLOOKUP(AA182,'PLAN INDICATIVO ORIGINAL '!$C$13:$M$343,8,0)</f>
        <v>0.12</v>
      </c>
      <c r="AI182" s="269">
        <f>VLOOKUP(AA182,'PLAN INDICATIVO ORIGINAL '!$C$13:$M$343,9,0)</f>
        <v>0.15</v>
      </c>
      <c r="AJ182" s="269">
        <f>VLOOKUP(AA182,'PLAN INDICATIVO ORIGINAL '!$C$13:$M$343,10,0)</f>
        <v>0.15</v>
      </c>
      <c r="AK182" s="269" t="str">
        <f>VLOOKUP(AA182,'PLAN INDICATIVO ORIGINAL '!$C$13:$M$343,11,0)</f>
        <v>Porcentaje</v>
      </c>
      <c r="AL182" s="262" t="e">
        <f>VLOOKUP(AA182,'PLAN INDICATIVO ORIGINAL '!$C$13:$M$343,12,0)</f>
        <v>#REF!</v>
      </c>
      <c r="AM182" s="270">
        <f t="shared" ref="AM182:AR182" si="340">+AF182*100</f>
        <v>10</v>
      </c>
      <c r="AN182" s="270">
        <f t="shared" si="340"/>
        <v>11</v>
      </c>
      <c r="AO182" s="270">
        <f t="shared" si="340"/>
        <v>12</v>
      </c>
      <c r="AP182" s="270">
        <f t="shared" si="340"/>
        <v>15</v>
      </c>
      <c r="AQ182" s="270">
        <f t="shared" si="340"/>
        <v>15</v>
      </c>
      <c r="AR182" s="270" t="e">
        <f t="shared" si="340"/>
        <v>#VALUE!</v>
      </c>
      <c r="AS182" s="264" t="s">
        <v>765</v>
      </c>
      <c r="AV182" s="214" t="s">
        <v>569</v>
      </c>
      <c r="AW182" s="214" t="s">
        <v>127</v>
      </c>
      <c r="AX182" s="214" t="s">
        <v>780</v>
      </c>
      <c r="BI182" s="254">
        <v>93</v>
      </c>
      <c r="BJ182" s="59" t="s">
        <v>127</v>
      </c>
    </row>
    <row r="183" spans="1:62" ht="99" customHeight="1" x14ac:dyDescent="0.25">
      <c r="A183" s="254">
        <v>223</v>
      </c>
      <c r="B183" s="254" t="str">
        <f t="shared" si="149"/>
        <v>P223</v>
      </c>
      <c r="C183" s="127" t="s">
        <v>36</v>
      </c>
      <c r="D183" s="288" t="s">
        <v>417</v>
      </c>
      <c r="E183" s="284" t="str">
        <f>+'PLAN INDICATIVO ORIGINAL '!$D$171</f>
        <v>GESTIÓN INSTITUCIONAL, JURIDICA Y DEFENSA</v>
      </c>
      <c r="F183" s="256" t="str">
        <f>+'PLAN INDICATIVO ORIGINAL '!$D$172</f>
        <v>PLANEACIÓN Y GESTIÓN</v>
      </c>
      <c r="G183" s="256" t="s">
        <v>549</v>
      </c>
      <c r="H183" s="297" t="str">
        <f>+'PLAN INDICATIVO ORIGINAL '!$D$228</f>
        <v xml:space="preserve">Realizar asesoría jurídica y orientar las políticas a nivel nacional sobre la aplicación de normas jurídicas para la defensa judicial y directrices normativas del Inpec. </v>
      </c>
      <c r="I183" s="256" t="s">
        <v>813</v>
      </c>
      <c r="J183" s="265" t="str">
        <f>+'PLAN INDICATIVO ORIGINAL '!$D$229</f>
        <v>JURIDICA Y DEFENSA</v>
      </c>
      <c r="K183" s="265" t="s">
        <v>767</v>
      </c>
      <c r="L183" s="142" t="str">
        <f>+'PLAN INDICATIVO ORIGINAL '!$C$230</f>
        <v>I30</v>
      </c>
      <c r="M183" s="188" t="str">
        <f>+'PLAN INDICATIVO ORIGINAL '!$E$230</f>
        <v>Porcentaje de procesos disciplinarios resueltos</v>
      </c>
      <c r="N183" s="267">
        <f>VLOOKUP(L183,'PLAN INDICATIVO ORIGINAL '!$C$13:$M$343,6,0)</f>
        <v>0.85</v>
      </c>
      <c r="O183" s="267">
        <f>VLOOKUP(L183,'PLAN INDICATIVO ORIGINAL '!$C$13:$M$343,7,0)</f>
        <v>0.88</v>
      </c>
      <c r="P183" s="267">
        <f>VLOOKUP(L183,'PLAN INDICATIVO ORIGINAL '!$C$13:$M$343,8,0)</f>
        <v>0.91</v>
      </c>
      <c r="Q183" s="267">
        <f>VLOOKUP(L183,'PLAN INDICATIVO ORIGINAL '!$C$13:$M$343,9,0)</f>
        <v>0.94</v>
      </c>
      <c r="R183" s="267">
        <f>VLOOKUP(L183,'PLAN INDICATIVO ORIGINAL '!$C$13:$M$343,10,0)</f>
        <v>0.94</v>
      </c>
      <c r="S183" s="267" t="str">
        <f>VLOOKUP(L183,'PLAN INDICATIVO ORIGINAL '!$C$13:$M$343,11,0)</f>
        <v>Porcentaje</v>
      </c>
      <c r="T183" s="259" t="e">
        <f>VLOOKUP(L183,'PLAN INDICATIVO ORIGINAL '!$C$13:$M$343,12,0)</f>
        <v>#REF!</v>
      </c>
      <c r="U183" s="259">
        <f t="shared" ref="U183:Z183" si="341">+N183*100</f>
        <v>85</v>
      </c>
      <c r="V183" s="259">
        <f t="shared" si="341"/>
        <v>88</v>
      </c>
      <c r="W183" s="259">
        <f t="shared" si="341"/>
        <v>91</v>
      </c>
      <c r="X183" s="259">
        <f t="shared" si="341"/>
        <v>94</v>
      </c>
      <c r="Y183" s="259">
        <f t="shared" si="341"/>
        <v>94</v>
      </c>
      <c r="Z183" s="259" t="e">
        <f t="shared" si="341"/>
        <v>#VALUE!</v>
      </c>
      <c r="AA183" s="115" t="str">
        <f>+'PLAN INDICATIVO ORIGINAL '!C237</f>
        <v>P223</v>
      </c>
      <c r="AB183" s="254" t="str">
        <f>+'PLAN INDICATIVO ORIGINAL '!D237</f>
        <v>Normas jurídicas  relacionada con la legislación Nacional  vigentes del periodo 1992-2015 compiladas.</v>
      </c>
      <c r="AC183" s="59" t="str">
        <f>VLOOKUP(AB183,'PLAN INDICATIVO ORIGINAL '!$D$12:$F$313,3,0)</f>
        <v>OFICINA ASESORA JURIDICA</v>
      </c>
      <c r="AD183" s="59" t="str">
        <f>VLOOKUP(AB183,'PLAN INDICATIVO ORIGINAL '!$D$12:$F$313,3,0)</f>
        <v>OFICINA ASESORA JURIDICA</v>
      </c>
      <c r="AE183" s="59" t="s">
        <v>780</v>
      </c>
      <c r="AF183" s="260">
        <f>VLOOKUP(AA183,'PLAN INDICATIVO ORIGINAL '!$C$13:$M$343,6,0)</f>
        <v>1</v>
      </c>
      <c r="AG183" s="261">
        <f>VLOOKUP(AA183,'PLAN INDICATIVO ORIGINAL '!$C$13:$M$343,7,0)</f>
        <v>0</v>
      </c>
      <c r="AH183" s="261">
        <f>VLOOKUP(AA183,'PLAN INDICATIVO ORIGINAL '!$C$13:$M$343,8,0)</f>
        <v>0</v>
      </c>
      <c r="AI183" s="261">
        <f>VLOOKUP(AA183,'PLAN INDICATIVO ORIGINAL '!$C$13:$M$343,9,0)</f>
        <v>0</v>
      </c>
      <c r="AJ183" s="261">
        <f>VLOOKUP(AA183,'PLAN INDICATIVO ORIGINAL '!$C$13:$M$343,10,0)</f>
        <v>1</v>
      </c>
      <c r="AK183" s="261" t="str">
        <f>VLOOKUP(AA183,'PLAN INDICATIVO ORIGINAL '!$C$13:$M$343,11,0)</f>
        <v>Número</v>
      </c>
      <c r="AL183" s="262" t="e">
        <f>VLOOKUP(AA183,'PLAN INDICATIVO ORIGINAL '!$C$13:$M$343,12,0)</f>
        <v>#REF!</v>
      </c>
      <c r="AM183" s="263">
        <f t="shared" ref="AM183:AR183" si="342">+AF183</f>
        <v>1</v>
      </c>
      <c r="AN183" s="263">
        <f t="shared" si="342"/>
        <v>0</v>
      </c>
      <c r="AO183" s="263">
        <f t="shared" si="342"/>
        <v>0</v>
      </c>
      <c r="AP183" s="263">
        <f t="shared" si="342"/>
        <v>0</v>
      </c>
      <c r="AQ183" s="263">
        <f t="shared" si="342"/>
        <v>1</v>
      </c>
      <c r="AR183" s="263" t="str">
        <f t="shared" si="342"/>
        <v>Número</v>
      </c>
      <c r="AS183" s="264" t="s">
        <v>765</v>
      </c>
      <c r="AV183" s="214" t="s">
        <v>571</v>
      </c>
      <c r="AW183" s="214" t="s">
        <v>127</v>
      </c>
      <c r="AX183" s="214" t="s">
        <v>780</v>
      </c>
      <c r="BI183" s="254">
        <v>88</v>
      </c>
      <c r="BJ183" s="59" t="s">
        <v>127</v>
      </c>
    </row>
    <row r="184" spans="1:62" ht="42.75" customHeight="1" x14ac:dyDescent="0.25">
      <c r="A184" s="254">
        <v>93</v>
      </c>
      <c r="B184" s="254" t="str">
        <f t="shared" si="149"/>
        <v>P93</v>
      </c>
      <c r="C184" s="121" t="s">
        <v>59</v>
      </c>
      <c r="D184" s="288" t="s">
        <v>417</v>
      </c>
      <c r="E184" s="284" t="str">
        <f>+'PLAN INDICATIVO ORIGINAL '!$D$171</f>
        <v>GESTIÓN INSTITUCIONAL, JURIDICA Y DEFENSA</v>
      </c>
      <c r="F184" s="256" t="str">
        <f>+'PLAN INDICATIVO ORIGINAL '!$D$172</f>
        <v>PLANEACIÓN Y GESTIÓN</v>
      </c>
      <c r="G184" s="256" t="s">
        <v>549</v>
      </c>
      <c r="H184" s="297" t="str">
        <f>+'PLAN INDICATIVO ORIGINAL '!$D$228</f>
        <v xml:space="preserve">Realizar asesoría jurídica y orientar las políticas a nivel nacional sobre la aplicación de normas jurídicas para la defensa judicial y directrices normativas del Inpec. </v>
      </c>
      <c r="I184" s="256" t="s">
        <v>813</v>
      </c>
      <c r="J184" s="265" t="str">
        <f>+'PLAN INDICATIVO ORIGINAL '!$D$229</f>
        <v>JURIDICA Y DEFENSA</v>
      </c>
      <c r="K184" s="265" t="s">
        <v>767</v>
      </c>
      <c r="L184" s="142" t="str">
        <f>+'PLAN INDICATIVO ORIGINAL '!$C$230</f>
        <v>I30</v>
      </c>
      <c r="M184" s="188" t="str">
        <f>+'PLAN INDICATIVO ORIGINAL '!$E$230</f>
        <v>Porcentaje de procesos disciplinarios resueltos</v>
      </c>
      <c r="N184" s="267">
        <f>VLOOKUP(L184,'PLAN INDICATIVO ORIGINAL '!$C$13:$M$343,6,0)</f>
        <v>0.85</v>
      </c>
      <c r="O184" s="267">
        <f>VLOOKUP(L184,'PLAN INDICATIVO ORIGINAL '!$C$13:$M$343,7,0)</f>
        <v>0.88</v>
      </c>
      <c r="P184" s="267">
        <f>VLOOKUP(L184,'PLAN INDICATIVO ORIGINAL '!$C$13:$M$343,8,0)</f>
        <v>0.91</v>
      </c>
      <c r="Q184" s="267">
        <f>VLOOKUP(L184,'PLAN INDICATIVO ORIGINAL '!$C$13:$M$343,9,0)</f>
        <v>0.94</v>
      </c>
      <c r="R184" s="267">
        <f>VLOOKUP(L184,'PLAN INDICATIVO ORIGINAL '!$C$13:$M$343,10,0)</f>
        <v>0.94</v>
      </c>
      <c r="S184" s="267" t="str">
        <f>VLOOKUP(L184,'PLAN INDICATIVO ORIGINAL '!$C$13:$M$343,11,0)</f>
        <v>Porcentaje</v>
      </c>
      <c r="T184" s="259" t="e">
        <f>VLOOKUP(L184,'PLAN INDICATIVO ORIGINAL '!$C$13:$M$343,12,0)</f>
        <v>#REF!</v>
      </c>
      <c r="U184" s="259">
        <f t="shared" ref="U184:Z184" si="343">+N184*100</f>
        <v>85</v>
      </c>
      <c r="V184" s="259">
        <f t="shared" si="343"/>
        <v>88</v>
      </c>
      <c r="W184" s="259">
        <f t="shared" si="343"/>
        <v>91</v>
      </c>
      <c r="X184" s="259">
        <f t="shared" si="343"/>
        <v>94</v>
      </c>
      <c r="Y184" s="259">
        <f t="shared" si="343"/>
        <v>94</v>
      </c>
      <c r="Z184" s="259" t="e">
        <f t="shared" si="343"/>
        <v>#VALUE!</v>
      </c>
      <c r="AA184" s="115" t="str">
        <f>+'PLAN INDICATIVO ORIGINAL '!C238</f>
        <v>P93</v>
      </c>
      <c r="AB184" s="254" t="str">
        <f>+'PLAN INDICATIVO ORIGINAL '!D238</f>
        <v xml:space="preserve">Mesas de trabajo para evaluar el avance y las complejidades presentadas en el estudio de los procesos disciplinarios, realizadas mensualmente </v>
      </c>
      <c r="AC184" s="59" t="str">
        <f>VLOOKUP(AB184,'PLAN INDICATIVO ORIGINAL '!$D$12:$F$313,3,0)</f>
        <v>OFICINA ASESORA JURIDICA</v>
      </c>
      <c r="AD184" s="59" t="str">
        <f>VLOOKUP(AB184,'PLAN INDICATIVO ORIGINAL '!$D$12:$F$313,3,0)</f>
        <v>OFICINA ASESORA JURIDICA</v>
      </c>
      <c r="AE184" s="59" t="s">
        <v>780</v>
      </c>
      <c r="AF184" s="260">
        <f>VLOOKUP(AA184,'PLAN INDICATIVO ORIGINAL '!$C$13:$M$343,6,0)</f>
        <v>12</v>
      </c>
      <c r="AG184" s="261">
        <f>VLOOKUP(AA184,'PLAN INDICATIVO ORIGINAL '!$C$13:$M$343,7,0)</f>
        <v>12</v>
      </c>
      <c r="AH184" s="261">
        <f>VLOOKUP(AA184,'PLAN INDICATIVO ORIGINAL '!$C$13:$M$343,8,0)</f>
        <v>12</v>
      </c>
      <c r="AI184" s="261">
        <f>VLOOKUP(AA184,'PLAN INDICATIVO ORIGINAL '!$C$13:$M$343,9,0)</f>
        <v>12</v>
      </c>
      <c r="AJ184" s="261">
        <f>VLOOKUP(AA184,'PLAN INDICATIVO ORIGINAL '!$C$13:$M$343,10,0)</f>
        <v>12</v>
      </c>
      <c r="AK184" s="261" t="str">
        <f>VLOOKUP(AA184,'PLAN INDICATIVO ORIGINAL '!$C$13:$M$343,11,0)</f>
        <v>Número</v>
      </c>
      <c r="AL184" s="262" t="e">
        <f>VLOOKUP(AA184,'PLAN INDICATIVO ORIGINAL '!$C$13:$M$343,12,0)</f>
        <v>#REF!</v>
      </c>
      <c r="AM184" s="263">
        <f t="shared" ref="AM184:AR184" si="344">+AF184</f>
        <v>12</v>
      </c>
      <c r="AN184" s="263">
        <f t="shared" si="344"/>
        <v>12</v>
      </c>
      <c r="AO184" s="263">
        <f t="shared" si="344"/>
        <v>12</v>
      </c>
      <c r="AP184" s="263">
        <f t="shared" si="344"/>
        <v>12</v>
      </c>
      <c r="AQ184" s="263">
        <f t="shared" si="344"/>
        <v>12</v>
      </c>
      <c r="AR184" s="263" t="str">
        <f t="shared" si="344"/>
        <v>Número</v>
      </c>
      <c r="AS184" s="264" t="s">
        <v>765</v>
      </c>
      <c r="AV184" s="214" t="s">
        <v>573</v>
      </c>
      <c r="AW184" s="214" t="s">
        <v>127</v>
      </c>
      <c r="AX184" s="214" t="s">
        <v>780</v>
      </c>
      <c r="BI184" s="254">
        <v>65</v>
      </c>
      <c r="BJ184" s="59" t="s">
        <v>558</v>
      </c>
    </row>
    <row r="185" spans="1:62" ht="30" customHeight="1" x14ac:dyDescent="0.25">
      <c r="A185" s="254">
        <v>88</v>
      </c>
      <c r="B185" s="254" t="str">
        <f t="shared" si="149"/>
        <v>P88</v>
      </c>
      <c r="C185" s="121" t="s">
        <v>59</v>
      </c>
      <c r="D185" s="288" t="s">
        <v>417</v>
      </c>
      <c r="E185" s="284" t="str">
        <f>+'PLAN INDICATIVO ORIGINAL '!$D$171</f>
        <v>GESTIÓN INSTITUCIONAL, JURIDICA Y DEFENSA</v>
      </c>
      <c r="F185" s="256" t="str">
        <f>+'PLAN INDICATIVO ORIGINAL '!$D$172</f>
        <v>PLANEACIÓN Y GESTIÓN</v>
      </c>
      <c r="G185" s="256" t="s">
        <v>549</v>
      </c>
      <c r="H185" s="297" t="str">
        <f>+'PLAN INDICATIVO ORIGINAL '!$D$228</f>
        <v xml:space="preserve">Realizar asesoría jurídica y orientar las políticas a nivel nacional sobre la aplicación de normas jurídicas para la defensa judicial y directrices normativas del Inpec. </v>
      </c>
      <c r="I185" s="256" t="s">
        <v>813</v>
      </c>
      <c r="J185" s="265" t="str">
        <f>+'PLAN INDICATIVO ORIGINAL '!$D$229</f>
        <v>JURIDICA Y DEFENSA</v>
      </c>
      <c r="K185" s="265" t="s">
        <v>767</v>
      </c>
      <c r="L185" s="142" t="str">
        <f>+'PLAN INDICATIVO ORIGINAL '!$C$230</f>
        <v>I30</v>
      </c>
      <c r="M185" s="188" t="str">
        <f>+'PLAN INDICATIVO ORIGINAL '!$E$230</f>
        <v>Porcentaje de procesos disciplinarios resueltos</v>
      </c>
      <c r="N185" s="267">
        <f>VLOOKUP(L185,'PLAN INDICATIVO ORIGINAL '!$C$13:$M$343,6,0)</f>
        <v>0.85</v>
      </c>
      <c r="O185" s="267">
        <f>VLOOKUP(L185,'PLAN INDICATIVO ORIGINAL '!$C$13:$M$343,7,0)</f>
        <v>0.88</v>
      </c>
      <c r="P185" s="267">
        <f>VLOOKUP(L185,'PLAN INDICATIVO ORIGINAL '!$C$13:$M$343,8,0)</f>
        <v>0.91</v>
      </c>
      <c r="Q185" s="267">
        <f>VLOOKUP(L185,'PLAN INDICATIVO ORIGINAL '!$C$13:$M$343,9,0)</f>
        <v>0.94</v>
      </c>
      <c r="R185" s="267">
        <f>VLOOKUP(L185,'PLAN INDICATIVO ORIGINAL '!$C$13:$M$343,10,0)</f>
        <v>0.94</v>
      </c>
      <c r="S185" s="267" t="str">
        <f>VLOOKUP(L185,'PLAN INDICATIVO ORIGINAL '!$C$13:$M$343,11,0)</f>
        <v>Porcentaje</v>
      </c>
      <c r="T185" s="259" t="e">
        <f>VLOOKUP(L185,'PLAN INDICATIVO ORIGINAL '!$C$13:$M$343,12,0)</f>
        <v>#REF!</v>
      </c>
      <c r="U185" s="259">
        <f t="shared" ref="U185:Z185" si="345">+N185*100</f>
        <v>85</v>
      </c>
      <c r="V185" s="259">
        <f t="shared" si="345"/>
        <v>88</v>
      </c>
      <c r="W185" s="259">
        <f t="shared" si="345"/>
        <v>91</v>
      </c>
      <c r="X185" s="259">
        <f t="shared" si="345"/>
        <v>94</v>
      </c>
      <c r="Y185" s="259">
        <f t="shared" si="345"/>
        <v>94</v>
      </c>
      <c r="Z185" s="259" t="e">
        <f t="shared" si="345"/>
        <v>#VALUE!</v>
      </c>
      <c r="AA185" s="115" t="str">
        <f>+'PLAN INDICATIVO ORIGINAL '!C239</f>
        <v>P88</v>
      </c>
      <c r="AB185" s="254" t="str">
        <f>+'PLAN INDICATIVO ORIGINAL '!D239</f>
        <v>Base de datos de los procesos disciplinarios en segunda instancia que alerte sobre los vencimientos de los tiempos para resolver, crear y actualizada</v>
      </c>
      <c r="AC185" s="59" t="str">
        <f>VLOOKUP(AB185,'PLAN INDICATIVO ORIGINAL '!$D$12:$F$313,3,0)</f>
        <v>OFICINA ASESORA JURIDICA</v>
      </c>
      <c r="AD185" s="59" t="str">
        <f>VLOOKUP(AB185,'PLAN INDICATIVO ORIGINAL '!$D$12:$F$313,3,0)</f>
        <v>OFICINA ASESORA JURIDICA</v>
      </c>
      <c r="AE185" s="59" t="s">
        <v>780</v>
      </c>
      <c r="AF185" s="260">
        <f>VLOOKUP(AA185,'PLAN INDICATIVO ORIGINAL '!$C$13:$M$343,6,0)</f>
        <v>1</v>
      </c>
      <c r="AG185" s="261">
        <f>VLOOKUP(AA185,'PLAN INDICATIVO ORIGINAL '!$C$13:$M$343,7,0)</f>
        <v>1</v>
      </c>
      <c r="AH185" s="261">
        <f>VLOOKUP(AA185,'PLAN INDICATIVO ORIGINAL '!$C$13:$M$343,8,0)</f>
        <v>1</v>
      </c>
      <c r="AI185" s="261">
        <f>VLOOKUP(AA185,'PLAN INDICATIVO ORIGINAL '!$C$13:$M$343,9,0)</f>
        <v>1</v>
      </c>
      <c r="AJ185" s="261">
        <f>VLOOKUP(AA185,'PLAN INDICATIVO ORIGINAL '!$C$13:$M$343,10,0)</f>
        <v>1</v>
      </c>
      <c r="AK185" s="261" t="str">
        <f>VLOOKUP(AA185,'PLAN INDICATIVO ORIGINAL '!$C$13:$M$343,11,0)</f>
        <v>Número</v>
      </c>
      <c r="AL185" s="262" t="e">
        <f>VLOOKUP(AA185,'PLAN INDICATIVO ORIGINAL '!$C$13:$M$343,12,0)</f>
        <v>#REF!</v>
      </c>
      <c r="AM185" s="263">
        <f t="shared" ref="AM185:AR185" si="346">+AF185</f>
        <v>1</v>
      </c>
      <c r="AN185" s="263">
        <f t="shared" si="346"/>
        <v>1</v>
      </c>
      <c r="AO185" s="263">
        <f t="shared" si="346"/>
        <v>1</v>
      </c>
      <c r="AP185" s="263">
        <f t="shared" si="346"/>
        <v>1</v>
      </c>
      <c r="AQ185" s="263">
        <f t="shared" si="346"/>
        <v>1</v>
      </c>
      <c r="AR185" s="263" t="str">
        <f t="shared" si="346"/>
        <v>Número</v>
      </c>
      <c r="AS185" s="264" t="s">
        <v>765</v>
      </c>
      <c r="AV185" s="214" t="s">
        <v>575</v>
      </c>
      <c r="AW185" s="214" t="s">
        <v>127</v>
      </c>
      <c r="AX185" s="214" t="s">
        <v>780</v>
      </c>
      <c r="BI185" s="254">
        <v>66</v>
      </c>
      <c r="BJ185" s="59" t="s">
        <v>558</v>
      </c>
    </row>
    <row r="186" spans="1:62" ht="21.75" customHeight="1" x14ac:dyDescent="0.25">
      <c r="A186" s="254">
        <v>65</v>
      </c>
      <c r="B186" s="254" t="str">
        <f t="shared" si="149"/>
        <v>P65</v>
      </c>
      <c r="C186" s="121" t="s">
        <v>56</v>
      </c>
      <c r="D186" s="288" t="s">
        <v>417</v>
      </c>
      <c r="E186" s="284" t="str">
        <f>+'PLAN INDICATIVO ORIGINAL '!$D$171</f>
        <v>GESTIÓN INSTITUCIONAL, JURIDICA Y DEFENSA</v>
      </c>
      <c r="F186" s="256" t="str">
        <f>+'PLAN INDICATIVO ORIGINAL '!$D$172</f>
        <v>PLANEACIÓN Y GESTIÓN</v>
      </c>
      <c r="G186" s="256" t="s">
        <v>549</v>
      </c>
      <c r="H186" s="297" t="str">
        <f>+'PLAN INDICATIVO ORIGINAL '!$D$228</f>
        <v xml:space="preserve">Realizar asesoría jurídica y orientar las políticas a nivel nacional sobre la aplicación de normas jurídicas para la defensa judicial y directrices normativas del Inpec. </v>
      </c>
      <c r="I186" s="256" t="s">
        <v>813</v>
      </c>
      <c r="J186" s="265" t="str">
        <f>+'PLAN INDICATIVO ORIGINAL '!$D$229</f>
        <v>JURIDICA Y DEFENSA</v>
      </c>
      <c r="K186" s="265" t="s">
        <v>767</v>
      </c>
      <c r="L186" s="142" t="str">
        <f>+'PLAN INDICATIVO ORIGINAL '!$C$230</f>
        <v>I30</v>
      </c>
      <c r="M186" s="188" t="str">
        <f>+'PLAN INDICATIVO ORIGINAL '!$E$230</f>
        <v>Porcentaje de procesos disciplinarios resueltos</v>
      </c>
      <c r="N186" s="267">
        <f>VLOOKUP(L186,'PLAN INDICATIVO ORIGINAL '!$C$13:$M$343,6,0)</f>
        <v>0.85</v>
      </c>
      <c r="O186" s="267">
        <f>VLOOKUP(L186,'PLAN INDICATIVO ORIGINAL '!$C$13:$M$343,7,0)</f>
        <v>0.88</v>
      </c>
      <c r="P186" s="267">
        <f>VLOOKUP(L186,'PLAN INDICATIVO ORIGINAL '!$C$13:$M$343,8,0)</f>
        <v>0.91</v>
      </c>
      <c r="Q186" s="267">
        <f>VLOOKUP(L186,'PLAN INDICATIVO ORIGINAL '!$C$13:$M$343,9,0)</f>
        <v>0.94</v>
      </c>
      <c r="R186" s="267">
        <f>VLOOKUP(L186,'PLAN INDICATIVO ORIGINAL '!$C$13:$M$343,10,0)</f>
        <v>0.94</v>
      </c>
      <c r="S186" s="267" t="str">
        <f>VLOOKUP(L186,'PLAN INDICATIVO ORIGINAL '!$C$13:$M$343,11,0)</f>
        <v>Porcentaje</v>
      </c>
      <c r="T186" s="259" t="e">
        <f>VLOOKUP(L186,'PLAN INDICATIVO ORIGINAL '!$C$13:$M$343,12,0)</f>
        <v>#REF!</v>
      </c>
      <c r="U186" s="259">
        <f t="shared" ref="U186:Z186" si="347">+N186*100</f>
        <v>85</v>
      </c>
      <c r="V186" s="259">
        <f t="shared" si="347"/>
        <v>88</v>
      </c>
      <c r="W186" s="259">
        <f t="shared" si="347"/>
        <v>91</v>
      </c>
      <c r="X186" s="259">
        <f t="shared" si="347"/>
        <v>94</v>
      </c>
      <c r="Y186" s="259">
        <f t="shared" si="347"/>
        <v>94</v>
      </c>
      <c r="Z186" s="259" t="e">
        <f t="shared" si="347"/>
        <v>#VALUE!</v>
      </c>
      <c r="AA186" s="254" t="str">
        <f>+'PLAN INDICATIVO ORIGINAL '!C240</f>
        <v>P65</v>
      </c>
      <c r="AB186" s="254" t="str">
        <f>+'PLAN INDICATIVO ORIGINAL '!D240</f>
        <v>Procesos con hechos 2010 finalizados</v>
      </c>
      <c r="AC186" s="59" t="str">
        <f>VLOOKUP(AB186,'PLAN INDICATIVO ORIGINAL '!$D$12:$F$313,3,0)</f>
        <v>OFICINA DE CONTROL INTERNO DISCIPLINARIO</v>
      </c>
      <c r="AD186" s="59" t="str">
        <f>VLOOKUP(AB186,'PLAN INDICATIVO ORIGINAL '!$D$12:$F$313,3,0)</f>
        <v>OFICINA DE CONTROL INTERNO DISCIPLINARIO</v>
      </c>
      <c r="AE186" s="59" t="s">
        <v>814</v>
      </c>
      <c r="AF186" s="268">
        <f>VLOOKUP(AA186,'PLAN INDICATIVO ORIGINAL '!$C$13:$M$343,6,0)</f>
        <v>0.9</v>
      </c>
      <c r="AG186" s="269">
        <f>VLOOKUP(AA186,'PLAN INDICATIVO ORIGINAL '!$C$13:$M$343,7,0)</f>
        <v>0</v>
      </c>
      <c r="AH186" s="269">
        <f>VLOOKUP(AA186,'PLAN INDICATIVO ORIGINAL '!$C$13:$M$343,8,0)</f>
        <v>0</v>
      </c>
      <c r="AI186" s="269">
        <f>VLOOKUP(AA186,'PLAN INDICATIVO ORIGINAL '!$C$13:$M$343,9,0)</f>
        <v>0</v>
      </c>
      <c r="AJ186" s="269">
        <f>VLOOKUP(AA186,'PLAN INDICATIVO ORIGINAL '!$C$13:$M$343,10,0)</f>
        <v>1</v>
      </c>
      <c r="AK186" s="269" t="str">
        <f>VLOOKUP(AA186,'PLAN INDICATIVO ORIGINAL '!$C$13:$M$343,11,0)</f>
        <v>Porcentaje</v>
      </c>
      <c r="AL186" s="262" t="e">
        <f>VLOOKUP(AA186,'PLAN INDICATIVO ORIGINAL '!$C$13:$M$343,12,0)</f>
        <v>#REF!</v>
      </c>
      <c r="AM186" s="270">
        <f t="shared" ref="AM186:AR186" si="348">+AF186*100</f>
        <v>90</v>
      </c>
      <c r="AN186" s="270">
        <f t="shared" si="348"/>
        <v>0</v>
      </c>
      <c r="AO186" s="270">
        <f t="shared" si="348"/>
        <v>0</v>
      </c>
      <c r="AP186" s="270">
        <f t="shared" si="348"/>
        <v>0</v>
      </c>
      <c r="AQ186" s="270">
        <f t="shared" si="348"/>
        <v>100</v>
      </c>
      <c r="AR186" s="270" t="e">
        <f t="shared" si="348"/>
        <v>#VALUE!</v>
      </c>
      <c r="AS186" s="264" t="s">
        <v>765</v>
      </c>
      <c r="AV186" s="214" t="s">
        <v>577</v>
      </c>
      <c r="AW186" s="214" t="s">
        <v>558</v>
      </c>
      <c r="AX186" s="214" t="s">
        <v>814</v>
      </c>
      <c r="BI186" s="254">
        <v>224</v>
      </c>
      <c r="BJ186" s="59" t="s">
        <v>558</v>
      </c>
    </row>
    <row r="187" spans="1:62" ht="56.25" customHeight="1" x14ac:dyDescent="0.25">
      <c r="A187" s="254">
        <v>66</v>
      </c>
      <c r="B187" s="254" t="str">
        <f t="shared" si="149"/>
        <v>P66</v>
      </c>
      <c r="C187" s="127" t="s">
        <v>59</v>
      </c>
      <c r="D187" s="288" t="s">
        <v>417</v>
      </c>
      <c r="E187" s="284" t="str">
        <f>+'PLAN INDICATIVO ORIGINAL '!$D$171</f>
        <v>GESTIÓN INSTITUCIONAL, JURIDICA Y DEFENSA</v>
      </c>
      <c r="F187" s="256" t="str">
        <f>+'PLAN INDICATIVO ORIGINAL '!$D$172</f>
        <v>PLANEACIÓN Y GESTIÓN</v>
      </c>
      <c r="G187" s="256" t="s">
        <v>549</v>
      </c>
      <c r="H187" s="297" t="str">
        <f>+'PLAN INDICATIVO ORIGINAL '!$D$228</f>
        <v xml:space="preserve">Realizar asesoría jurídica y orientar las políticas a nivel nacional sobre la aplicación de normas jurídicas para la defensa judicial y directrices normativas del Inpec. </v>
      </c>
      <c r="I187" s="256" t="s">
        <v>813</v>
      </c>
      <c r="J187" s="265" t="str">
        <f>+'PLAN INDICATIVO ORIGINAL '!$D$229</f>
        <v>JURIDICA Y DEFENSA</v>
      </c>
      <c r="K187" s="265" t="s">
        <v>767</v>
      </c>
      <c r="L187" s="142" t="str">
        <f>+'PLAN INDICATIVO ORIGINAL '!$C$230</f>
        <v>I30</v>
      </c>
      <c r="M187" s="188" t="str">
        <f>+'PLAN INDICATIVO ORIGINAL '!$E$230</f>
        <v>Porcentaje de procesos disciplinarios resueltos</v>
      </c>
      <c r="N187" s="267">
        <f>VLOOKUP(L187,'PLAN INDICATIVO ORIGINAL '!$C$13:$M$343,6,0)</f>
        <v>0.85</v>
      </c>
      <c r="O187" s="267">
        <f>VLOOKUP(L187,'PLAN INDICATIVO ORIGINAL '!$C$13:$M$343,7,0)</f>
        <v>0.88</v>
      </c>
      <c r="P187" s="267">
        <f>VLOOKUP(L187,'PLAN INDICATIVO ORIGINAL '!$C$13:$M$343,8,0)</f>
        <v>0.91</v>
      </c>
      <c r="Q187" s="267">
        <f>VLOOKUP(L187,'PLAN INDICATIVO ORIGINAL '!$C$13:$M$343,9,0)</f>
        <v>0.94</v>
      </c>
      <c r="R187" s="267">
        <f>VLOOKUP(L187,'PLAN INDICATIVO ORIGINAL '!$C$13:$M$343,10,0)</f>
        <v>0.94</v>
      </c>
      <c r="S187" s="267" t="str">
        <f>VLOOKUP(L187,'PLAN INDICATIVO ORIGINAL '!$C$13:$M$343,11,0)</f>
        <v>Porcentaje</v>
      </c>
      <c r="T187" s="259" t="e">
        <f>VLOOKUP(L187,'PLAN INDICATIVO ORIGINAL '!$C$13:$M$343,12,0)</f>
        <v>#REF!</v>
      </c>
      <c r="U187" s="259">
        <f t="shared" ref="U187:Z187" si="349">+N187*100</f>
        <v>85</v>
      </c>
      <c r="V187" s="259">
        <f t="shared" si="349"/>
        <v>88</v>
      </c>
      <c r="W187" s="259">
        <f t="shared" si="349"/>
        <v>91</v>
      </c>
      <c r="X187" s="259">
        <f t="shared" si="349"/>
        <v>94</v>
      </c>
      <c r="Y187" s="259">
        <f t="shared" si="349"/>
        <v>94</v>
      </c>
      <c r="Z187" s="259" t="e">
        <f t="shared" si="349"/>
        <v>#VALUE!</v>
      </c>
      <c r="AA187" s="254" t="str">
        <f>+'PLAN INDICATIVO ORIGINAL '!C241</f>
        <v>P66</v>
      </c>
      <c r="AB187" s="254" t="str">
        <f>+'PLAN INDICATIVO ORIGINAL '!D241</f>
        <v>Procesos con hechos 2011 finalizados</v>
      </c>
      <c r="AC187" s="59" t="str">
        <f>VLOOKUP(AB187,'PLAN INDICATIVO ORIGINAL '!$D$12:$F$313,3,0)</f>
        <v>OFICINA DE CONTROL INTERNO DISCIPLINARIO</v>
      </c>
      <c r="AD187" s="59" t="str">
        <f>VLOOKUP(AB187,'PLAN INDICATIVO ORIGINAL '!$D$12:$F$313,3,0)</f>
        <v>OFICINA DE CONTROL INTERNO DISCIPLINARIO</v>
      </c>
      <c r="AE187" s="59" t="s">
        <v>814</v>
      </c>
      <c r="AF187" s="268">
        <f>VLOOKUP(AA187,'PLAN INDICATIVO ORIGINAL '!$C$13:$M$343,6,0)</f>
        <v>0.75</v>
      </c>
      <c r="AG187" s="269">
        <f>VLOOKUP(AA187,'PLAN INDICATIVO ORIGINAL '!$C$13:$M$343,7,0)</f>
        <v>0.25</v>
      </c>
      <c r="AH187" s="269">
        <f>VLOOKUP(AA187,'PLAN INDICATIVO ORIGINAL '!$C$13:$M$343,8,0)</f>
        <v>0</v>
      </c>
      <c r="AI187" s="269">
        <f>VLOOKUP(AA187,'PLAN INDICATIVO ORIGINAL '!$C$13:$M$343,9,0)</f>
        <v>0</v>
      </c>
      <c r="AJ187" s="269">
        <f>VLOOKUP(AA187,'PLAN INDICATIVO ORIGINAL '!$C$13:$M$343,10,0)</f>
        <v>1</v>
      </c>
      <c r="AK187" s="269" t="str">
        <f>VLOOKUP(AA187,'PLAN INDICATIVO ORIGINAL '!$C$13:$M$343,11,0)</f>
        <v>Porcentaje</v>
      </c>
      <c r="AL187" s="262" t="e">
        <f>VLOOKUP(AA187,'PLAN INDICATIVO ORIGINAL '!$C$13:$M$343,12,0)</f>
        <v>#REF!</v>
      </c>
      <c r="AM187" s="270">
        <f t="shared" ref="AM187:AR187" si="350">+AF187*100</f>
        <v>75</v>
      </c>
      <c r="AN187" s="270">
        <f t="shared" si="350"/>
        <v>25</v>
      </c>
      <c r="AO187" s="270">
        <f t="shared" si="350"/>
        <v>0</v>
      </c>
      <c r="AP187" s="270">
        <f t="shared" si="350"/>
        <v>0</v>
      </c>
      <c r="AQ187" s="270">
        <f t="shared" si="350"/>
        <v>100</v>
      </c>
      <c r="AR187" s="270" t="e">
        <f t="shared" si="350"/>
        <v>#VALUE!</v>
      </c>
      <c r="AS187" s="264" t="s">
        <v>765</v>
      </c>
      <c r="AV187" s="214" t="s">
        <v>579</v>
      </c>
      <c r="AW187" s="214" t="s">
        <v>558</v>
      </c>
      <c r="AX187" s="214" t="s">
        <v>814</v>
      </c>
      <c r="BI187" s="254">
        <v>222</v>
      </c>
      <c r="BJ187" s="59" t="s">
        <v>127</v>
      </c>
    </row>
    <row r="188" spans="1:62" ht="52.5" customHeight="1" x14ac:dyDescent="0.25">
      <c r="A188" s="254">
        <v>224</v>
      </c>
      <c r="B188" s="254" t="str">
        <f t="shared" si="149"/>
        <v>P224</v>
      </c>
      <c r="C188" s="298" t="s">
        <v>62</v>
      </c>
      <c r="D188" s="288" t="s">
        <v>417</v>
      </c>
      <c r="E188" s="284" t="str">
        <f>+'PLAN INDICATIVO ORIGINAL '!$D$171</f>
        <v>GESTIÓN INSTITUCIONAL, JURIDICA Y DEFENSA</v>
      </c>
      <c r="F188" s="256" t="str">
        <f>+'PLAN INDICATIVO ORIGINAL '!$D$172</f>
        <v>PLANEACIÓN Y GESTIÓN</v>
      </c>
      <c r="G188" s="256" t="s">
        <v>549</v>
      </c>
      <c r="H188" s="297" t="str">
        <f>+'PLAN INDICATIVO ORIGINAL '!$D$228</f>
        <v xml:space="preserve">Realizar asesoría jurídica y orientar las políticas a nivel nacional sobre la aplicación de normas jurídicas para la defensa judicial y directrices normativas del Inpec. </v>
      </c>
      <c r="I188" s="256" t="s">
        <v>813</v>
      </c>
      <c r="J188" s="265" t="str">
        <f>+'PLAN INDICATIVO ORIGINAL '!$D$229</f>
        <v>JURIDICA Y DEFENSA</v>
      </c>
      <c r="K188" s="265" t="s">
        <v>767</v>
      </c>
      <c r="L188" s="142" t="str">
        <f>+'PLAN INDICATIVO ORIGINAL '!$C$230</f>
        <v>I30</v>
      </c>
      <c r="M188" s="188" t="str">
        <f>+'PLAN INDICATIVO ORIGINAL '!$E$230</f>
        <v>Porcentaje de procesos disciplinarios resueltos</v>
      </c>
      <c r="N188" s="267">
        <f>VLOOKUP(L188,'PLAN INDICATIVO ORIGINAL '!$C$13:$M$343,6,0)</f>
        <v>0.85</v>
      </c>
      <c r="O188" s="267">
        <f>VLOOKUP(L188,'PLAN INDICATIVO ORIGINAL '!$C$13:$M$343,7,0)</f>
        <v>0.88</v>
      </c>
      <c r="P188" s="267">
        <f>VLOOKUP(L188,'PLAN INDICATIVO ORIGINAL '!$C$13:$M$343,8,0)</f>
        <v>0.91</v>
      </c>
      <c r="Q188" s="267">
        <f>VLOOKUP(L188,'PLAN INDICATIVO ORIGINAL '!$C$13:$M$343,9,0)</f>
        <v>0.94</v>
      </c>
      <c r="R188" s="267">
        <f>VLOOKUP(L188,'PLAN INDICATIVO ORIGINAL '!$C$13:$M$343,10,0)</f>
        <v>0.94</v>
      </c>
      <c r="S188" s="267" t="str">
        <f>VLOOKUP(L188,'PLAN INDICATIVO ORIGINAL '!$C$13:$M$343,11,0)</f>
        <v>Porcentaje</v>
      </c>
      <c r="T188" s="259" t="e">
        <f>VLOOKUP(L188,'PLAN INDICATIVO ORIGINAL '!$C$13:$M$343,12,0)</f>
        <v>#REF!</v>
      </c>
      <c r="U188" s="259">
        <f t="shared" ref="U188:Z188" si="351">+N188*100</f>
        <v>85</v>
      </c>
      <c r="V188" s="259">
        <f t="shared" si="351"/>
        <v>88</v>
      </c>
      <c r="W188" s="259">
        <f t="shared" si="351"/>
        <v>91</v>
      </c>
      <c r="X188" s="259">
        <f t="shared" si="351"/>
        <v>94</v>
      </c>
      <c r="Y188" s="259">
        <f t="shared" si="351"/>
        <v>94</v>
      </c>
      <c r="Z188" s="259" t="e">
        <f t="shared" si="351"/>
        <v>#VALUE!</v>
      </c>
      <c r="AA188" s="115" t="str">
        <f>+'PLAN INDICATIVO ORIGINAL '!C242</f>
        <v>P224</v>
      </c>
      <c r="AB188" s="254" t="str">
        <f>+'PLAN INDICATIVO ORIGINAL '!D242</f>
        <v xml:space="preserve">Quejas e informes radicados a la oficina de control interno disciplinario, tramitadas en un término máximo de 30 días </v>
      </c>
      <c r="AC188" s="59" t="str">
        <f>VLOOKUP(AB188,'PLAN INDICATIVO ORIGINAL '!$D$12:$F$313,3,0)</f>
        <v>OFICINA DE CONTROL INTERNO DISCIPLINARIO</v>
      </c>
      <c r="AD188" s="59" t="str">
        <f>VLOOKUP(AB188,'PLAN INDICATIVO ORIGINAL '!$D$12:$F$313,3,0)</f>
        <v>OFICINA DE CONTROL INTERNO DISCIPLINARIO</v>
      </c>
      <c r="AE188" s="59" t="s">
        <v>814</v>
      </c>
      <c r="AF188" s="268">
        <f>VLOOKUP(AA188,'PLAN INDICATIVO ORIGINAL '!$C$13:$M$343,6,0)</f>
        <v>1</v>
      </c>
      <c r="AG188" s="269">
        <f>VLOOKUP(AA188,'PLAN INDICATIVO ORIGINAL '!$C$13:$M$343,7,0)</f>
        <v>1</v>
      </c>
      <c r="AH188" s="269">
        <f>VLOOKUP(AA188,'PLAN INDICATIVO ORIGINAL '!$C$13:$M$343,8,0)</f>
        <v>1</v>
      </c>
      <c r="AI188" s="269">
        <f>VLOOKUP(AA188,'PLAN INDICATIVO ORIGINAL '!$C$13:$M$343,9,0)</f>
        <v>1</v>
      </c>
      <c r="AJ188" s="269">
        <f>VLOOKUP(AA188,'PLAN INDICATIVO ORIGINAL '!$C$13:$M$343,10,0)</f>
        <v>1</v>
      </c>
      <c r="AK188" s="269" t="str">
        <f>VLOOKUP(AA188,'PLAN INDICATIVO ORIGINAL '!$C$13:$M$343,11,0)</f>
        <v>Porcentaje</v>
      </c>
      <c r="AL188" s="262" t="e">
        <f>VLOOKUP(AA188,'PLAN INDICATIVO ORIGINAL '!$C$13:$M$343,12,0)</f>
        <v>#REF!</v>
      </c>
      <c r="AM188" s="270">
        <f t="shared" ref="AM188:AR188" si="352">+AF188*100</f>
        <v>100</v>
      </c>
      <c r="AN188" s="270">
        <f t="shared" si="352"/>
        <v>100</v>
      </c>
      <c r="AO188" s="270">
        <f t="shared" si="352"/>
        <v>100</v>
      </c>
      <c r="AP188" s="270">
        <f t="shared" si="352"/>
        <v>100</v>
      </c>
      <c r="AQ188" s="270">
        <f t="shared" si="352"/>
        <v>100</v>
      </c>
      <c r="AR188" s="270" t="e">
        <f t="shared" si="352"/>
        <v>#VALUE!</v>
      </c>
      <c r="AS188" s="264" t="s">
        <v>765</v>
      </c>
      <c r="AV188" s="214" t="s">
        <v>581</v>
      </c>
      <c r="AW188" s="214" t="s">
        <v>558</v>
      </c>
      <c r="AX188" s="214" t="s">
        <v>814</v>
      </c>
      <c r="BI188" s="254">
        <v>225</v>
      </c>
      <c r="BJ188" s="59" t="s">
        <v>558</v>
      </c>
    </row>
    <row r="189" spans="1:62" ht="51.75" customHeight="1" x14ac:dyDescent="0.25">
      <c r="A189" s="254">
        <v>222</v>
      </c>
      <c r="B189" s="254" t="str">
        <f t="shared" si="149"/>
        <v>P222</v>
      </c>
      <c r="C189" s="127" t="s">
        <v>36</v>
      </c>
      <c r="D189" s="288" t="s">
        <v>417</v>
      </c>
      <c r="E189" s="284" t="str">
        <f>+'PLAN INDICATIVO ORIGINAL '!$D$171</f>
        <v>GESTIÓN INSTITUCIONAL, JURIDICA Y DEFENSA</v>
      </c>
      <c r="F189" s="256" t="str">
        <f>+'PLAN INDICATIVO ORIGINAL '!$D$172</f>
        <v>PLANEACIÓN Y GESTIÓN</v>
      </c>
      <c r="G189" s="256" t="s">
        <v>549</v>
      </c>
      <c r="H189" s="297" t="str">
        <f>+'PLAN INDICATIVO ORIGINAL '!$D$228</f>
        <v xml:space="preserve">Realizar asesoría jurídica y orientar las políticas a nivel nacional sobre la aplicación de normas jurídicas para la defensa judicial y directrices normativas del Inpec. </v>
      </c>
      <c r="I189" s="256" t="s">
        <v>813</v>
      </c>
      <c r="J189" s="265" t="str">
        <f>+'PLAN INDICATIVO ORIGINAL '!$D$229</f>
        <v>JURIDICA Y DEFENSA</v>
      </c>
      <c r="K189" s="142" t="s">
        <v>763</v>
      </c>
      <c r="L189" s="142"/>
      <c r="M189" s="258"/>
      <c r="N189" s="259"/>
      <c r="O189" s="259"/>
      <c r="P189" s="259"/>
      <c r="Q189" s="259"/>
      <c r="R189" s="259"/>
      <c r="S189" s="259"/>
      <c r="T189" s="259" t="s">
        <v>774</v>
      </c>
      <c r="U189" s="259"/>
      <c r="V189" s="259"/>
      <c r="W189" s="259"/>
      <c r="X189" s="259"/>
      <c r="Y189" s="259"/>
      <c r="Z189" s="259" t="s">
        <v>774</v>
      </c>
      <c r="AA189" s="115" t="str">
        <f>+'PLAN INDICATIVO ORIGINAL '!C243</f>
        <v>P222</v>
      </c>
      <c r="AB189" s="254" t="str">
        <f>+'PLAN INDICATIVO ORIGINAL '!D243</f>
        <v>Proyectos de acuerdo y resoluciones sobre  las funciones del instituto con control de legalidad</v>
      </c>
      <c r="AC189" s="59" t="str">
        <f>VLOOKUP(AB189,'PLAN INDICATIVO ORIGINAL '!$D$12:$F$313,3,0)</f>
        <v>OFICINA ASESORA JURIDICA</v>
      </c>
      <c r="AD189" s="59" t="str">
        <f>VLOOKUP(AB189,'PLAN INDICATIVO ORIGINAL '!$D$12:$F$313,3,0)</f>
        <v>OFICINA ASESORA JURIDICA</v>
      </c>
      <c r="AE189" s="59" t="s">
        <v>780</v>
      </c>
      <c r="AF189" s="268">
        <f>VLOOKUP(AA189,'PLAN INDICATIVO ORIGINAL '!$C$13:$M$343,6,0)</f>
        <v>1</v>
      </c>
      <c r="AG189" s="269">
        <f>VLOOKUP(AA189,'PLAN INDICATIVO ORIGINAL '!$C$13:$M$343,7,0)</f>
        <v>1</v>
      </c>
      <c r="AH189" s="269">
        <f>VLOOKUP(AA189,'PLAN INDICATIVO ORIGINAL '!$C$13:$M$343,8,0)</f>
        <v>1</v>
      </c>
      <c r="AI189" s="269">
        <f>VLOOKUP(AA189,'PLAN INDICATIVO ORIGINAL '!$C$13:$M$343,9,0)</f>
        <v>1</v>
      </c>
      <c r="AJ189" s="269">
        <f>VLOOKUP(AA189,'PLAN INDICATIVO ORIGINAL '!$C$13:$M$343,10,0)</f>
        <v>1</v>
      </c>
      <c r="AK189" s="269" t="str">
        <f>VLOOKUP(AA189,'PLAN INDICATIVO ORIGINAL '!$C$13:$M$343,11,0)</f>
        <v>Porcentaje</v>
      </c>
      <c r="AL189" s="262" t="e">
        <f>VLOOKUP(AA189,'PLAN INDICATIVO ORIGINAL '!$C$13:$M$343,12,0)</f>
        <v>#REF!</v>
      </c>
      <c r="AM189" s="270">
        <f t="shared" ref="AM189:AR189" si="353">+AF189*100</f>
        <v>100</v>
      </c>
      <c r="AN189" s="270">
        <f t="shared" si="353"/>
        <v>100</v>
      </c>
      <c r="AO189" s="270">
        <f t="shared" si="353"/>
        <v>100</v>
      </c>
      <c r="AP189" s="270">
        <f t="shared" si="353"/>
        <v>100</v>
      </c>
      <c r="AQ189" s="270">
        <f t="shared" si="353"/>
        <v>100</v>
      </c>
      <c r="AR189" s="270" t="e">
        <f t="shared" si="353"/>
        <v>#VALUE!</v>
      </c>
      <c r="AS189" s="264" t="s">
        <v>765</v>
      </c>
      <c r="AV189" s="214" t="s">
        <v>583</v>
      </c>
      <c r="AW189" s="214" t="s">
        <v>127</v>
      </c>
      <c r="AX189" s="214" t="s">
        <v>780</v>
      </c>
      <c r="BI189" s="254">
        <v>193</v>
      </c>
      <c r="BJ189" s="59" t="s">
        <v>558</v>
      </c>
    </row>
    <row r="190" spans="1:62" ht="53.25" customHeight="1" x14ac:dyDescent="0.25">
      <c r="A190" s="254">
        <v>225</v>
      </c>
      <c r="B190" s="254" t="str">
        <f t="shared" si="149"/>
        <v>P28</v>
      </c>
      <c r="C190" s="298" t="s">
        <v>62</v>
      </c>
      <c r="D190" s="288" t="s">
        <v>417</v>
      </c>
      <c r="E190" s="284" t="str">
        <f>+'PLAN INDICATIVO ORIGINAL '!$D$171</f>
        <v>GESTIÓN INSTITUCIONAL, JURIDICA Y DEFENSA</v>
      </c>
      <c r="F190" s="256" t="str">
        <f>+'PLAN INDICATIVO ORIGINAL '!$D$172</f>
        <v>PLANEACIÓN Y GESTIÓN</v>
      </c>
      <c r="G190" s="256" t="s">
        <v>549</v>
      </c>
      <c r="H190" s="297" t="str">
        <f>+'PLAN INDICATIVO ORIGINAL '!$D$228</f>
        <v xml:space="preserve">Realizar asesoría jurídica y orientar las políticas a nivel nacional sobre la aplicación de normas jurídicas para la defensa judicial y directrices normativas del Inpec. </v>
      </c>
      <c r="I190" s="256" t="s">
        <v>813</v>
      </c>
      <c r="J190" s="265" t="str">
        <f>+'PLAN INDICATIVO ORIGINAL '!$D$229</f>
        <v>JURIDICA Y DEFENSA</v>
      </c>
      <c r="K190" s="142" t="s">
        <v>791</v>
      </c>
      <c r="L190" s="142"/>
      <c r="M190" s="299"/>
      <c r="N190" s="259"/>
      <c r="O190" s="259"/>
      <c r="P190" s="259"/>
      <c r="Q190" s="259"/>
      <c r="R190" s="259"/>
      <c r="S190" s="259"/>
      <c r="T190" s="259" t="s">
        <v>774</v>
      </c>
      <c r="U190" s="259"/>
      <c r="V190" s="259"/>
      <c r="W190" s="259"/>
      <c r="X190" s="259"/>
      <c r="Y190" s="259"/>
      <c r="Z190" s="259" t="s">
        <v>774</v>
      </c>
      <c r="AA190" s="115" t="str">
        <f>+'PLAN INDICATIVO ORIGINAL '!C244</f>
        <v>P28</v>
      </c>
      <c r="AB190" s="254" t="str">
        <f>+'PLAN INDICATIVO ORIGINAL '!D244</f>
        <v>Establecimientos de Reclusión con cobertura ampliada en el nivel de atención e intervención de las conductas reiterativas (Ausentismo laboral, ingreso de elementos prohibidos y vulneración a los Derechos Humanos)</v>
      </c>
      <c r="AC190" s="59" t="str">
        <f>VLOOKUP(AB190,'PLAN INDICATIVO ORIGINAL '!$D$12:$F$313,3,0)</f>
        <v>OFICINA DE CONTROL INTERNO DISCIPLINARIO</v>
      </c>
      <c r="AD190" s="59" t="str">
        <f>VLOOKUP(AB190,'PLAN INDICATIVO ORIGINAL '!$D$12:$F$313,3,0)</f>
        <v>OFICINA DE CONTROL INTERNO DISCIPLINARIO</v>
      </c>
      <c r="AE190" s="59" t="s">
        <v>814</v>
      </c>
      <c r="AF190" s="268">
        <f>VLOOKUP(AA190,'PLAN INDICATIVO ORIGINAL '!$C$13:$M$343,6,0)</f>
        <v>1</v>
      </c>
      <c r="AG190" s="269">
        <f>VLOOKUP(AA190,'PLAN INDICATIVO ORIGINAL '!$C$13:$M$343,7,0)</f>
        <v>1</v>
      </c>
      <c r="AH190" s="269">
        <f>VLOOKUP(AA190,'PLAN INDICATIVO ORIGINAL '!$C$13:$M$343,8,0)</f>
        <v>1</v>
      </c>
      <c r="AI190" s="269">
        <f>VLOOKUP(AA190,'PLAN INDICATIVO ORIGINAL '!$C$13:$M$343,9,0)</f>
        <v>1</v>
      </c>
      <c r="AJ190" s="269">
        <f>VLOOKUP(AA190,'PLAN INDICATIVO ORIGINAL '!$C$13:$M$343,10,0)</f>
        <v>1</v>
      </c>
      <c r="AK190" s="269" t="str">
        <f>VLOOKUP(AA190,'PLAN INDICATIVO ORIGINAL '!$C$13:$M$343,11,0)</f>
        <v>Porcentaje</v>
      </c>
      <c r="AL190" s="262" t="e">
        <f>VLOOKUP(AA190,'PLAN INDICATIVO ORIGINAL '!$C$13:$M$343,12,0)</f>
        <v>#REF!</v>
      </c>
      <c r="AM190" s="270">
        <f t="shared" ref="AM190:AR190" si="354">+AF190*100</f>
        <v>100</v>
      </c>
      <c r="AN190" s="270">
        <f t="shared" si="354"/>
        <v>100</v>
      </c>
      <c r="AO190" s="270">
        <f t="shared" si="354"/>
        <v>100</v>
      </c>
      <c r="AP190" s="270">
        <f t="shared" si="354"/>
        <v>100</v>
      </c>
      <c r="AQ190" s="270">
        <f t="shared" si="354"/>
        <v>100</v>
      </c>
      <c r="AR190" s="270" t="e">
        <f t="shared" si="354"/>
        <v>#VALUE!</v>
      </c>
      <c r="AS190" s="264" t="s">
        <v>765</v>
      </c>
      <c r="AV190" s="214" t="s">
        <v>585</v>
      </c>
      <c r="AW190" s="214" t="s">
        <v>558</v>
      </c>
      <c r="AX190" s="214" t="s">
        <v>814</v>
      </c>
      <c r="BI190" s="254">
        <v>185</v>
      </c>
      <c r="BJ190" s="59" t="s">
        <v>127</v>
      </c>
    </row>
    <row r="191" spans="1:62" ht="52.5" customHeight="1" x14ac:dyDescent="0.25">
      <c r="A191" s="254">
        <v>193</v>
      </c>
      <c r="B191" s="254" t="str">
        <f t="shared" si="149"/>
        <v>P193</v>
      </c>
      <c r="C191" s="298" t="s">
        <v>62</v>
      </c>
      <c r="D191" s="288" t="s">
        <v>417</v>
      </c>
      <c r="E191" s="284" t="str">
        <f>+'PLAN INDICATIVO ORIGINAL '!$D$171</f>
        <v>GESTIÓN INSTITUCIONAL, JURIDICA Y DEFENSA</v>
      </c>
      <c r="F191" s="256" t="str">
        <f>+'PLAN INDICATIVO ORIGINAL '!$D$172</f>
        <v>PLANEACIÓN Y GESTIÓN</v>
      </c>
      <c r="G191" s="256" t="s">
        <v>549</v>
      </c>
      <c r="H191" s="297" t="str">
        <f>+'PLAN INDICATIVO ORIGINAL '!$D$228</f>
        <v xml:space="preserve">Realizar asesoría jurídica y orientar las políticas a nivel nacional sobre la aplicación de normas jurídicas para la defensa judicial y directrices normativas del Inpec. </v>
      </c>
      <c r="I191" s="256" t="s">
        <v>813</v>
      </c>
      <c r="J191" s="265" t="str">
        <f>+'PLAN INDICATIVO ORIGINAL '!$D$229</f>
        <v>JURIDICA Y DEFENSA</v>
      </c>
      <c r="K191" s="142"/>
      <c r="L191" s="142"/>
      <c r="M191" s="299"/>
      <c r="N191" s="259"/>
      <c r="O191" s="259"/>
      <c r="P191" s="259"/>
      <c r="Q191" s="259"/>
      <c r="R191" s="259"/>
      <c r="S191" s="259"/>
      <c r="T191" s="259" t="s">
        <v>774</v>
      </c>
      <c r="U191" s="259"/>
      <c r="V191" s="259"/>
      <c r="W191" s="259"/>
      <c r="X191" s="259"/>
      <c r="Y191" s="259"/>
      <c r="Z191" s="259" t="s">
        <v>774</v>
      </c>
      <c r="AA191" s="254" t="str">
        <f>+'PLAN INDICATIVO ORIGINAL '!C245</f>
        <v>P193</v>
      </c>
      <c r="AB191" s="254" t="str">
        <f>+'PLAN INDICATIVO ORIGINAL '!D245</f>
        <v>Plan Nacional de Prevención integral para los funcionarios del Instituto Nacional Penitenciario y Carcelario INPEC implementado.</v>
      </c>
      <c r="AC191" s="59" t="str">
        <f>VLOOKUP(AB191,'PLAN INDICATIVO ORIGINAL '!$D$12:$F$313,3,0)</f>
        <v>OFICINA DE CONTROL INTERNO DISCIPLINARIO</v>
      </c>
      <c r="AD191" s="59" t="str">
        <f>VLOOKUP(AB191,'PLAN INDICATIVO ORIGINAL '!$D$12:$F$313,3,0)</f>
        <v>OFICINA DE CONTROL INTERNO DISCIPLINARIO</v>
      </c>
      <c r="AE191" s="59" t="s">
        <v>814</v>
      </c>
      <c r="AF191" s="268">
        <f>VLOOKUP(AA191,'PLAN INDICATIVO ORIGINAL '!$C$13:$M$343,6,0)</f>
        <v>0</v>
      </c>
      <c r="AG191" s="269">
        <f>VLOOKUP(AA191,'PLAN INDICATIVO ORIGINAL '!$C$13:$M$343,7,0)</f>
        <v>0.5</v>
      </c>
      <c r="AH191" s="269">
        <f>VLOOKUP(AA191,'PLAN INDICATIVO ORIGINAL '!$C$13:$M$343,8,0)</f>
        <v>0.5</v>
      </c>
      <c r="AI191" s="269">
        <f>VLOOKUP(AA191,'PLAN INDICATIVO ORIGINAL '!$C$13:$M$343,9,0)</f>
        <v>0</v>
      </c>
      <c r="AJ191" s="269">
        <f>VLOOKUP(AA191,'PLAN INDICATIVO ORIGINAL '!$C$13:$M$343,10,0)</f>
        <v>1</v>
      </c>
      <c r="AK191" s="269" t="str">
        <f>VLOOKUP(AA191,'PLAN INDICATIVO ORIGINAL '!$C$13:$M$343,11,0)</f>
        <v>Porcentaje</v>
      </c>
      <c r="AL191" s="262" t="e">
        <f>VLOOKUP(AA191,'PLAN INDICATIVO ORIGINAL '!$C$13:$M$343,12,0)</f>
        <v>#REF!</v>
      </c>
      <c r="AM191" s="270">
        <f t="shared" ref="AM191:AR191" si="355">+AF191*100</f>
        <v>0</v>
      </c>
      <c r="AN191" s="270">
        <f t="shared" si="355"/>
        <v>50</v>
      </c>
      <c r="AO191" s="270">
        <f t="shared" si="355"/>
        <v>50</v>
      </c>
      <c r="AP191" s="270">
        <f t="shared" si="355"/>
        <v>0</v>
      </c>
      <c r="AQ191" s="270">
        <f t="shared" si="355"/>
        <v>100</v>
      </c>
      <c r="AR191" s="270" t="e">
        <f t="shared" si="355"/>
        <v>#VALUE!</v>
      </c>
      <c r="AS191" s="264" t="s">
        <v>765</v>
      </c>
      <c r="AV191" s="214" t="s">
        <v>587</v>
      </c>
      <c r="AW191" s="214" t="s">
        <v>558</v>
      </c>
      <c r="AX191" s="214" t="s">
        <v>814</v>
      </c>
      <c r="BI191" s="254">
        <v>200</v>
      </c>
      <c r="BJ191" s="59" t="s">
        <v>558</v>
      </c>
    </row>
    <row r="192" spans="1:62" ht="52.5" customHeight="1" x14ac:dyDescent="0.25">
      <c r="A192" s="254">
        <v>185</v>
      </c>
      <c r="B192" s="254" t="str">
        <f t="shared" si="149"/>
        <v>P185</v>
      </c>
      <c r="C192" s="127" t="s">
        <v>36</v>
      </c>
      <c r="D192" s="288" t="s">
        <v>417</v>
      </c>
      <c r="E192" s="284" t="str">
        <f>+'PLAN INDICATIVO ORIGINAL '!$D$171</f>
        <v>GESTIÓN INSTITUCIONAL, JURIDICA Y DEFENSA</v>
      </c>
      <c r="F192" s="256" t="str">
        <f>+'PLAN INDICATIVO ORIGINAL '!$D$172</f>
        <v>PLANEACIÓN Y GESTIÓN</v>
      </c>
      <c r="G192" s="256" t="s">
        <v>549</v>
      </c>
      <c r="H192" s="297" t="str">
        <f>+'PLAN INDICATIVO ORIGINAL '!$D$228</f>
        <v xml:space="preserve">Realizar asesoría jurídica y orientar las políticas a nivel nacional sobre la aplicación de normas jurídicas para la defensa judicial y directrices normativas del Inpec. </v>
      </c>
      <c r="I192" s="256" t="s">
        <v>813</v>
      </c>
      <c r="J192" s="265" t="str">
        <f>+'PLAN INDICATIVO ORIGINAL '!$D$229</f>
        <v>JURIDICA Y DEFENSA</v>
      </c>
      <c r="K192" s="142"/>
      <c r="L192" s="142"/>
      <c r="M192" s="299"/>
      <c r="N192" s="259"/>
      <c r="O192" s="259"/>
      <c r="P192" s="259"/>
      <c r="Q192" s="259"/>
      <c r="R192" s="259"/>
      <c r="S192" s="259"/>
      <c r="T192" s="259" t="s">
        <v>774</v>
      </c>
      <c r="U192" s="259"/>
      <c r="V192" s="259"/>
      <c r="W192" s="259"/>
      <c r="X192" s="259"/>
      <c r="Y192" s="259"/>
      <c r="Z192" s="259" t="s">
        <v>774</v>
      </c>
      <c r="AA192" s="115" t="str">
        <f>+'PLAN INDICATIVO ORIGINAL '!C246</f>
        <v>P185</v>
      </c>
      <c r="AB192" s="254" t="str">
        <f>+'PLAN INDICATIVO ORIGINAL '!D246</f>
        <v>Proceso de identificación, medición y control de riesgos jurídicos del Instituto elaborado</v>
      </c>
      <c r="AC192" s="59" t="str">
        <f>VLOOKUP(AB192,'PLAN INDICATIVO ORIGINAL '!$D$12:$F$313,3,0)</f>
        <v>OFICINA ASESORA JURIDICA</v>
      </c>
      <c r="AD192" s="59" t="str">
        <f>VLOOKUP(AB192,'PLAN INDICATIVO ORIGINAL '!$D$12:$F$313,3,0)</f>
        <v>OFICINA ASESORA JURIDICA</v>
      </c>
      <c r="AE192" s="59" t="s">
        <v>780</v>
      </c>
      <c r="AF192" s="268">
        <f>VLOOKUP(AA192,'PLAN INDICATIVO ORIGINAL '!$C$13:$M$343,6,0)</f>
        <v>1</v>
      </c>
      <c r="AG192" s="269">
        <f>VLOOKUP(AA192,'PLAN INDICATIVO ORIGINAL '!$C$13:$M$343,7,0)</f>
        <v>0</v>
      </c>
      <c r="AH192" s="269">
        <f>VLOOKUP(AA192,'PLAN INDICATIVO ORIGINAL '!$C$13:$M$343,8,0)</f>
        <v>0</v>
      </c>
      <c r="AI192" s="269">
        <f>VLOOKUP(AA192,'PLAN INDICATIVO ORIGINAL '!$C$13:$M$343,9,0)</f>
        <v>0</v>
      </c>
      <c r="AJ192" s="269">
        <f>VLOOKUP(AA192,'PLAN INDICATIVO ORIGINAL '!$C$13:$M$343,10,0)</f>
        <v>1</v>
      </c>
      <c r="AK192" s="269" t="str">
        <f>VLOOKUP(AA192,'PLAN INDICATIVO ORIGINAL '!$C$13:$M$343,11,0)</f>
        <v>Porcentaje</v>
      </c>
      <c r="AL192" s="262" t="e">
        <f>VLOOKUP(AA192,'PLAN INDICATIVO ORIGINAL '!$C$13:$M$343,12,0)</f>
        <v>#REF!</v>
      </c>
      <c r="AM192" s="270">
        <f t="shared" ref="AM192:AR192" si="356">+AF192*100</f>
        <v>100</v>
      </c>
      <c r="AN192" s="270">
        <f t="shared" si="356"/>
        <v>0</v>
      </c>
      <c r="AO192" s="270">
        <f t="shared" si="356"/>
        <v>0</v>
      </c>
      <c r="AP192" s="270">
        <f t="shared" si="356"/>
        <v>0</v>
      </c>
      <c r="AQ192" s="270">
        <f t="shared" si="356"/>
        <v>100</v>
      </c>
      <c r="AR192" s="270" t="e">
        <f t="shared" si="356"/>
        <v>#VALUE!</v>
      </c>
      <c r="AS192" s="264" t="s">
        <v>765</v>
      </c>
      <c r="AV192" s="214" t="s">
        <v>589</v>
      </c>
      <c r="AW192" s="214" t="s">
        <v>127</v>
      </c>
      <c r="AX192" s="214" t="s">
        <v>780</v>
      </c>
      <c r="BI192" s="254">
        <v>220</v>
      </c>
      <c r="BJ192" s="59" t="s">
        <v>558</v>
      </c>
    </row>
    <row r="193" spans="1:62" ht="51.75" customHeight="1" x14ac:dyDescent="0.25">
      <c r="A193" s="254">
        <v>200</v>
      </c>
      <c r="B193" s="254" t="str">
        <f t="shared" si="149"/>
        <v>P200</v>
      </c>
      <c r="C193" s="127" t="s">
        <v>36</v>
      </c>
      <c r="D193" s="288" t="s">
        <v>417</v>
      </c>
      <c r="E193" s="284" t="str">
        <f>+'PLAN INDICATIVO ORIGINAL '!$D$171</f>
        <v>GESTIÓN INSTITUCIONAL, JURIDICA Y DEFENSA</v>
      </c>
      <c r="F193" s="256" t="str">
        <f>+'PLAN INDICATIVO ORIGINAL '!$D$172</f>
        <v>PLANEACIÓN Y GESTIÓN</v>
      </c>
      <c r="G193" s="256" t="s">
        <v>549</v>
      </c>
      <c r="H193" s="297" t="str">
        <f>+'PLAN INDICATIVO ORIGINAL '!$D$228</f>
        <v xml:space="preserve">Realizar asesoría jurídica y orientar las políticas a nivel nacional sobre la aplicación de normas jurídicas para la defensa judicial y directrices normativas del Inpec. </v>
      </c>
      <c r="I193" s="256" t="s">
        <v>813</v>
      </c>
      <c r="J193" s="265" t="str">
        <f>+'PLAN INDICATIVO ORIGINAL '!$D$229</f>
        <v>JURIDICA Y DEFENSA</v>
      </c>
      <c r="K193" s="142" t="s">
        <v>763</v>
      </c>
      <c r="L193" s="142"/>
      <c r="M193" s="299"/>
      <c r="N193" s="259"/>
      <c r="O193" s="259"/>
      <c r="P193" s="259"/>
      <c r="Q193" s="259"/>
      <c r="R193" s="259"/>
      <c r="S193" s="259"/>
      <c r="T193" s="259" t="s">
        <v>774</v>
      </c>
      <c r="U193" s="259"/>
      <c r="V193" s="259"/>
      <c r="W193" s="259"/>
      <c r="X193" s="259"/>
      <c r="Y193" s="259"/>
      <c r="Z193" s="259" t="s">
        <v>774</v>
      </c>
      <c r="AA193" s="115" t="str">
        <f>+'PLAN INDICATIVO ORIGINAL '!C247</f>
        <v>P200</v>
      </c>
      <c r="AB193" s="254" t="str">
        <f>+'PLAN INDICATIVO ORIGINAL '!D247</f>
        <v>Información reportada en el SIID depurada en su totalidad</v>
      </c>
      <c r="AC193" s="59" t="str">
        <f>VLOOKUP(AB193,'PLAN INDICATIVO ORIGINAL '!$D$12:$F$313,3,0)</f>
        <v>OFICINA DE CONTROL INTERNO DISCIPLINARIO</v>
      </c>
      <c r="AD193" s="59" t="str">
        <f>VLOOKUP(AB193,'PLAN INDICATIVO ORIGINAL '!$D$12:$F$313,3,0)</f>
        <v>OFICINA DE CONTROL INTERNO DISCIPLINARIO</v>
      </c>
      <c r="AE193" s="59" t="s">
        <v>814</v>
      </c>
      <c r="AF193" s="268">
        <f>VLOOKUP(AA193,'PLAN INDICATIVO ORIGINAL '!$C$13:$M$343,6,0)</f>
        <v>0.75</v>
      </c>
      <c r="AG193" s="269">
        <f>VLOOKUP(AA193,'PLAN INDICATIVO ORIGINAL '!$C$13:$M$343,7,0)</f>
        <v>1</v>
      </c>
      <c r="AH193" s="269">
        <f>VLOOKUP(AA193,'PLAN INDICATIVO ORIGINAL '!$C$13:$M$343,8,0)</f>
        <v>0</v>
      </c>
      <c r="AI193" s="269">
        <f>VLOOKUP(AA193,'PLAN INDICATIVO ORIGINAL '!$C$13:$M$343,9,0)</f>
        <v>0</v>
      </c>
      <c r="AJ193" s="269">
        <f>VLOOKUP(AA193,'PLAN INDICATIVO ORIGINAL '!$C$13:$M$343,10,0)</f>
        <v>1</v>
      </c>
      <c r="AK193" s="269" t="str">
        <f>VLOOKUP(AA193,'PLAN INDICATIVO ORIGINAL '!$C$13:$M$343,11,0)</f>
        <v>Porcentaje</v>
      </c>
      <c r="AL193" s="262" t="e">
        <f>VLOOKUP(AA193,'PLAN INDICATIVO ORIGINAL '!$C$13:$M$343,12,0)</f>
        <v>#REF!</v>
      </c>
      <c r="AM193" s="270">
        <f>+AF193*100</f>
        <v>75</v>
      </c>
      <c r="AN193" s="270">
        <v>100</v>
      </c>
      <c r="AO193" s="270">
        <v>0</v>
      </c>
      <c r="AP193" s="270">
        <f t="shared" ref="AP193:AR194" si="357">+AI193*100</f>
        <v>0</v>
      </c>
      <c r="AQ193" s="270">
        <f t="shared" si="357"/>
        <v>100</v>
      </c>
      <c r="AR193" s="270" t="e">
        <f t="shared" si="357"/>
        <v>#VALUE!</v>
      </c>
      <c r="AS193" s="264" t="s">
        <v>765</v>
      </c>
      <c r="AV193" s="214" t="s">
        <v>591</v>
      </c>
      <c r="AW193" s="214" t="s">
        <v>558</v>
      </c>
      <c r="AX193" s="214" t="s">
        <v>814</v>
      </c>
      <c r="BI193" s="254">
        <v>226</v>
      </c>
      <c r="BJ193" s="59" t="s">
        <v>598</v>
      </c>
    </row>
    <row r="194" spans="1:62" ht="51.75" customHeight="1" x14ac:dyDescent="0.25">
      <c r="A194" s="254">
        <v>220</v>
      </c>
      <c r="B194" s="254" t="str">
        <f t="shared" si="149"/>
        <v>P220</v>
      </c>
      <c r="C194" s="127" t="s">
        <v>36</v>
      </c>
      <c r="D194" s="288" t="s">
        <v>417</v>
      </c>
      <c r="E194" s="284" t="str">
        <f>+'PLAN INDICATIVO ORIGINAL '!$D$171</f>
        <v>GESTIÓN INSTITUCIONAL, JURIDICA Y DEFENSA</v>
      </c>
      <c r="F194" s="256" t="str">
        <f>+'PLAN INDICATIVO ORIGINAL '!$D$172</f>
        <v>PLANEACIÓN Y GESTIÓN</v>
      </c>
      <c r="G194" s="256" t="s">
        <v>549</v>
      </c>
      <c r="H194" s="297" t="str">
        <f>+'PLAN INDICATIVO ORIGINAL '!$D$228</f>
        <v xml:space="preserve">Realizar asesoría jurídica y orientar las políticas a nivel nacional sobre la aplicación de normas jurídicas para la defensa judicial y directrices normativas del Inpec. </v>
      </c>
      <c r="I194" s="256" t="s">
        <v>813</v>
      </c>
      <c r="J194" s="265" t="str">
        <f>+'PLAN INDICATIVO ORIGINAL '!$D$229</f>
        <v>JURIDICA Y DEFENSA</v>
      </c>
      <c r="K194" s="142" t="s">
        <v>763</v>
      </c>
      <c r="L194" s="142"/>
      <c r="M194" s="299"/>
      <c r="N194" s="259"/>
      <c r="O194" s="259"/>
      <c r="P194" s="259"/>
      <c r="Q194" s="259"/>
      <c r="R194" s="259"/>
      <c r="S194" s="259"/>
      <c r="T194" s="259" t="s">
        <v>774</v>
      </c>
      <c r="U194" s="259"/>
      <c r="V194" s="259"/>
      <c r="W194" s="259"/>
      <c r="X194" s="259"/>
      <c r="Y194" s="259"/>
      <c r="Z194" s="259" t="s">
        <v>774</v>
      </c>
      <c r="AA194" s="300" t="s">
        <v>593</v>
      </c>
      <c r="AB194" s="301" t="s">
        <v>594</v>
      </c>
      <c r="AC194" s="59" t="str">
        <f>VLOOKUP(AB194,'PLAN INDICATIVO ORIGINAL '!$D$12:$F$313,3,0)</f>
        <v>OFICINA DE CONTROL INTERNO DISCIPLINARIO</v>
      </c>
      <c r="AD194" s="59" t="str">
        <f>VLOOKUP(AB194,'PLAN INDICATIVO ORIGINAL '!$D$12:$F$313,3,0)</f>
        <v>OFICINA DE CONTROL INTERNO DISCIPLINARIO</v>
      </c>
      <c r="AE194" s="59" t="s">
        <v>814</v>
      </c>
      <c r="AF194" s="268">
        <f>VLOOKUP(AA194,'PLAN INDICATIVO ORIGINAL '!$C$13:$M$343,6,0)</f>
        <v>1</v>
      </c>
      <c r="AG194" s="269">
        <f>VLOOKUP(AA194,'PLAN INDICATIVO ORIGINAL '!$C$13:$M$343,7,0)</f>
        <v>1</v>
      </c>
      <c r="AH194" s="269">
        <f>VLOOKUP(AA194,'PLAN INDICATIVO ORIGINAL '!$C$13:$M$343,8,0)</f>
        <v>1</v>
      </c>
      <c r="AI194" s="269">
        <f>VLOOKUP(AA194,'PLAN INDICATIVO ORIGINAL '!$C$13:$M$343,9,0)</f>
        <v>1</v>
      </c>
      <c r="AJ194" s="269">
        <f>VLOOKUP(AA194,'PLAN INDICATIVO ORIGINAL '!$C$13:$M$343,10,0)</f>
        <v>1</v>
      </c>
      <c r="AK194" s="269" t="str">
        <f>VLOOKUP(AA194,'PLAN INDICATIVO ORIGINAL '!$C$13:$M$343,11,0)</f>
        <v>Porcentaje</v>
      </c>
      <c r="AL194" s="262" t="e">
        <f>VLOOKUP(AA194,'PLAN INDICATIVO ORIGINAL '!$C$13:$M$343,12,0)</f>
        <v>#REF!</v>
      </c>
      <c r="AM194" s="270">
        <f>+AF194*100</f>
        <v>100</v>
      </c>
      <c r="AN194" s="270">
        <f>+AG194*100</f>
        <v>100</v>
      </c>
      <c r="AO194" s="270">
        <f>+AH194*100</f>
        <v>100</v>
      </c>
      <c r="AP194" s="270">
        <f t="shared" si="357"/>
        <v>100</v>
      </c>
      <c r="AQ194" s="270">
        <f t="shared" si="357"/>
        <v>100</v>
      </c>
      <c r="AR194" s="270" t="e">
        <f t="shared" si="357"/>
        <v>#VALUE!</v>
      </c>
      <c r="AS194" s="264" t="s">
        <v>765</v>
      </c>
      <c r="AV194" s="214" t="s">
        <v>593</v>
      </c>
      <c r="AW194" s="214" t="s">
        <v>558</v>
      </c>
      <c r="AX194" s="214" t="s">
        <v>814</v>
      </c>
      <c r="BI194" s="254">
        <v>227</v>
      </c>
      <c r="BJ194" s="59" t="s">
        <v>598</v>
      </c>
    </row>
    <row r="195" spans="1:62" ht="51.75" customHeight="1" x14ac:dyDescent="0.25">
      <c r="A195" s="254">
        <v>226</v>
      </c>
      <c r="B195" s="254" t="str">
        <f t="shared" si="149"/>
        <v>P226</v>
      </c>
      <c r="C195" s="121" t="s">
        <v>33</v>
      </c>
      <c r="D195" s="288" t="s">
        <v>596</v>
      </c>
      <c r="E195" s="284" t="str">
        <f>+'PLAN INDICATIVO ORIGINAL '!$D$249</f>
        <v>PROMOCIÓN DE LOS DERECHOS HUMANOS</v>
      </c>
      <c r="F195" s="256" t="str">
        <f>+'PLAN INDICATIVO ORIGINAL '!$D$250</f>
        <v>DERECHOS HUMANOS</v>
      </c>
      <c r="G195" s="256" t="s">
        <v>603</v>
      </c>
      <c r="H195" s="257" t="str">
        <f>+'PLAN INDICATIVO ORIGINAL '!$D$251</f>
        <v xml:space="preserve">Contribuir a la protección y el fomento de los derechos humanos de la población privada de la libertad en la prestación de los servicios penitenciarios y carcelarios. </v>
      </c>
      <c r="I195" s="257" t="s">
        <v>815</v>
      </c>
      <c r="J195" s="265" t="str">
        <f>+'PLAN INDICATIVO ORIGINAL '!$D$252</f>
        <v>PROMOCIÓN DE LOS DERECHOS HUMANOS</v>
      </c>
      <c r="K195" s="265" t="s">
        <v>767</v>
      </c>
      <c r="L195" s="142" t="s">
        <v>606</v>
      </c>
      <c r="M195" s="266" t="str">
        <f>+'PLAN INDICATIVO ORIGINAL '!$E$252</f>
        <v>Número de herramientas  realizadas para la Promoción de los Derechos Humanos</v>
      </c>
      <c r="N195" s="259">
        <f>VLOOKUP(L195,'PLAN INDICATIVO ORIGINAL '!$C$13:$M$343,6,0)</f>
        <v>10</v>
      </c>
      <c r="O195" s="259">
        <f>VLOOKUP(L195,'PLAN INDICATIVO ORIGINAL '!$C$13:$M$343,7,0)</f>
        <v>11</v>
      </c>
      <c r="P195" s="259">
        <f>VLOOKUP(L195,'PLAN INDICATIVO ORIGINAL '!$C$13:$M$343,8,0)</f>
        <v>10</v>
      </c>
      <c r="Q195" s="259">
        <f>VLOOKUP(L195,'PLAN INDICATIVO ORIGINAL '!$C$13:$M$343,9,0)</f>
        <v>10</v>
      </c>
      <c r="R195" s="259">
        <f>VLOOKUP(L195,'PLAN INDICATIVO ORIGINAL '!$C$13:$M$343,10,0)</f>
        <v>41</v>
      </c>
      <c r="S195" s="259" t="str">
        <f>VLOOKUP(L195,'PLAN INDICATIVO ORIGINAL '!$C$13:$M$343,11,0)</f>
        <v>Número</v>
      </c>
      <c r="T195" s="259" t="e">
        <f>VLOOKUP(L195,'PLAN INDICATIVO ORIGINAL '!$C$13:$M$343,12,0)</f>
        <v>#REF!</v>
      </c>
      <c r="U195" s="259">
        <f t="shared" ref="U195:Z195" si="358">+N195</f>
        <v>10</v>
      </c>
      <c r="V195" s="259">
        <f t="shared" si="358"/>
        <v>11</v>
      </c>
      <c r="W195" s="259">
        <f t="shared" si="358"/>
        <v>10</v>
      </c>
      <c r="X195" s="259">
        <f t="shared" si="358"/>
        <v>10</v>
      </c>
      <c r="Y195" s="259">
        <f t="shared" si="358"/>
        <v>41</v>
      </c>
      <c r="Z195" s="259" t="str">
        <f t="shared" si="358"/>
        <v>Número</v>
      </c>
      <c r="AA195" s="115" t="str">
        <f>+'PLAN INDICATIVO ORIGINAL '!C253</f>
        <v>P226</v>
      </c>
      <c r="AB195" s="254" t="str">
        <f>+'PLAN INDICATIVO ORIGINAL '!D253</f>
        <v xml:space="preserve">Estrategia de comunicación para la Promoción de los Derechos Humanos realizada </v>
      </c>
      <c r="AC195" s="59" t="str">
        <f>VLOOKUP(AB195,'PLAN INDICATIVO ORIGINAL '!$D$12:$F$313,3,0)</f>
        <v>GRUPO DE DERECHOS HUMANOS</v>
      </c>
      <c r="AD195" s="59" t="str">
        <f>VLOOKUP(AB195,'PLAN INDICATIVO ORIGINAL '!$D$12:$F$313,3,0)</f>
        <v>GRUPO DE DERECHOS HUMANOS</v>
      </c>
      <c r="AE195" s="59" t="s">
        <v>816</v>
      </c>
      <c r="AF195" s="260">
        <f>VLOOKUP(AA195,'PLAN INDICATIVO ORIGINAL '!$C$13:$M$343,6,0)</f>
        <v>1</v>
      </c>
      <c r="AG195" s="261">
        <f>VLOOKUP(AA195,'PLAN INDICATIVO ORIGINAL '!$C$13:$M$343,7,0)</f>
        <v>1</v>
      </c>
      <c r="AH195" s="261">
        <f>VLOOKUP(AA195,'PLAN INDICATIVO ORIGINAL '!$C$13:$M$343,8,0)</f>
        <v>1</v>
      </c>
      <c r="AI195" s="261">
        <f>VLOOKUP(AA195,'PLAN INDICATIVO ORIGINAL '!$C$13:$M$343,9,0)</f>
        <v>1</v>
      </c>
      <c r="AJ195" s="261">
        <f>VLOOKUP(AA195,'PLAN INDICATIVO ORIGINAL '!$C$13:$M$343,10,0)</f>
        <v>4</v>
      </c>
      <c r="AK195" s="261" t="str">
        <f>VLOOKUP(AA195,'PLAN INDICATIVO ORIGINAL '!$C$13:$M$343,11,0)</f>
        <v>Número</v>
      </c>
      <c r="AL195" s="262" t="e">
        <f>VLOOKUP(AA195,'PLAN INDICATIVO ORIGINAL '!$C$13:$M$343,12,0)</f>
        <v>#REF!</v>
      </c>
      <c r="AM195" s="263">
        <f t="shared" ref="AM195:AR195" si="359">+AF195</f>
        <v>1</v>
      </c>
      <c r="AN195" s="263">
        <f t="shared" si="359"/>
        <v>1</v>
      </c>
      <c r="AO195" s="263">
        <f t="shared" si="359"/>
        <v>1</v>
      </c>
      <c r="AP195" s="263">
        <f t="shared" si="359"/>
        <v>1</v>
      </c>
      <c r="AQ195" s="263">
        <f t="shared" si="359"/>
        <v>4</v>
      </c>
      <c r="AR195" s="263" t="str">
        <f t="shared" si="359"/>
        <v>Número</v>
      </c>
      <c r="AS195" s="264" t="s">
        <v>765</v>
      </c>
      <c r="AV195" s="214" t="s">
        <v>608</v>
      </c>
      <c r="AW195" s="214" t="s">
        <v>598</v>
      </c>
      <c r="AX195" s="214" t="s">
        <v>816</v>
      </c>
      <c r="BI195" s="254">
        <v>228</v>
      </c>
      <c r="BJ195" s="59" t="s">
        <v>598</v>
      </c>
    </row>
    <row r="196" spans="1:62" ht="53.25" customHeight="1" x14ac:dyDescent="0.25">
      <c r="A196" s="254">
        <v>227</v>
      </c>
      <c r="B196" s="254" t="str">
        <f t="shared" si="149"/>
        <v>P227</v>
      </c>
      <c r="C196" s="121" t="s">
        <v>36</v>
      </c>
      <c r="D196" s="288" t="s">
        <v>596</v>
      </c>
      <c r="E196" s="284" t="str">
        <f>+'PLAN INDICATIVO ORIGINAL '!$D$249</f>
        <v>PROMOCIÓN DE LOS DERECHOS HUMANOS</v>
      </c>
      <c r="F196" s="256" t="str">
        <f>+'PLAN INDICATIVO ORIGINAL '!$D$250</f>
        <v>DERECHOS HUMANOS</v>
      </c>
      <c r="G196" s="256" t="s">
        <v>603</v>
      </c>
      <c r="H196" s="257" t="str">
        <f>+'PLAN INDICATIVO ORIGINAL '!$D$251</f>
        <v xml:space="preserve">Contribuir a la protección y el fomento de los derechos humanos de la población privada de la libertad en la prestación de los servicios penitenciarios y carcelarios. </v>
      </c>
      <c r="I196" s="257" t="s">
        <v>815</v>
      </c>
      <c r="J196" s="265" t="str">
        <f>+'PLAN INDICATIVO ORIGINAL '!$D$252</f>
        <v>PROMOCIÓN DE LOS DERECHOS HUMANOS</v>
      </c>
      <c r="K196" s="265" t="s">
        <v>767</v>
      </c>
      <c r="L196" s="142" t="s">
        <v>606</v>
      </c>
      <c r="M196" s="266" t="str">
        <f>+'PLAN INDICATIVO ORIGINAL '!$E$252</f>
        <v>Número de herramientas  realizadas para la Promoción de los Derechos Humanos</v>
      </c>
      <c r="N196" s="259">
        <f>VLOOKUP(L196,'PLAN INDICATIVO ORIGINAL '!$C$13:$M$343,6,0)</f>
        <v>10</v>
      </c>
      <c r="O196" s="259">
        <f>VLOOKUP(L196,'PLAN INDICATIVO ORIGINAL '!$C$13:$M$343,7,0)</f>
        <v>11</v>
      </c>
      <c r="P196" s="259">
        <f>VLOOKUP(L196,'PLAN INDICATIVO ORIGINAL '!$C$13:$M$343,8,0)</f>
        <v>10</v>
      </c>
      <c r="Q196" s="259">
        <f>VLOOKUP(L196,'PLAN INDICATIVO ORIGINAL '!$C$13:$M$343,9,0)</f>
        <v>10</v>
      </c>
      <c r="R196" s="259">
        <f>VLOOKUP(L196,'PLAN INDICATIVO ORIGINAL '!$C$13:$M$343,10,0)</f>
        <v>41</v>
      </c>
      <c r="S196" s="259" t="str">
        <f>VLOOKUP(L196,'PLAN INDICATIVO ORIGINAL '!$C$13:$M$343,11,0)</f>
        <v>Número</v>
      </c>
      <c r="T196" s="259" t="e">
        <f>VLOOKUP(L196,'PLAN INDICATIVO ORIGINAL '!$C$13:$M$343,12,0)</f>
        <v>#REF!</v>
      </c>
      <c r="U196" s="259">
        <f t="shared" ref="U196:Z196" si="360">+N196</f>
        <v>10</v>
      </c>
      <c r="V196" s="259">
        <f t="shared" si="360"/>
        <v>11</v>
      </c>
      <c r="W196" s="259">
        <f t="shared" si="360"/>
        <v>10</v>
      </c>
      <c r="X196" s="259">
        <f t="shared" si="360"/>
        <v>10</v>
      </c>
      <c r="Y196" s="259">
        <f t="shared" si="360"/>
        <v>41</v>
      </c>
      <c r="Z196" s="259" t="str">
        <f t="shared" si="360"/>
        <v>Número</v>
      </c>
      <c r="AA196" s="115" t="str">
        <f>+'PLAN INDICATIVO ORIGINAL '!C254</f>
        <v>P227</v>
      </c>
      <c r="AB196" s="254" t="str">
        <f>+'PLAN INDICATIVO ORIGINAL '!D254</f>
        <v>Cápsula informativa en Derechos Humanos diseñada, elaborada y difundida</v>
      </c>
      <c r="AC196" s="59" t="str">
        <f>VLOOKUP(AB196,'PLAN INDICATIVO ORIGINAL '!$D$12:$F$313,3,0)</f>
        <v>GRUPO DE DERECHOS HUMANOS</v>
      </c>
      <c r="AD196" s="59" t="str">
        <f>VLOOKUP(AB196,'PLAN INDICATIVO ORIGINAL '!$D$12:$F$313,3,0)</f>
        <v>GRUPO DE DERECHOS HUMANOS</v>
      </c>
      <c r="AE196" s="59" t="s">
        <v>816</v>
      </c>
      <c r="AF196" s="260">
        <f>VLOOKUP(AA196,'PLAN INDICATIVO ORIGINAL '!$C$13:$M$343,6,0)</f>
        <v>8</v>
      </c>
      <c r="AG196" s="261">
        <f>VLOOKUP(AA196,'PLAN INDICATIVO ORIGINAL '!$C$13:$M$343,7,0)</f>
        <v>8</v>
      </c>
      <c r="AH196" s="261">
        <f>VLOOKUP(AA196,'PLAN INDICATIVO ORIGINAL '!$C$13:$M$343,8,0)</f>
        <v>8</v>
      </c>
      <c r="AI196" s="261">
        <f>VLOOKUP(AA196,'PLAN INDICATIVO ORIGINAL '!$C$13:$M$343,9,0)</f>
        <v>8</v>
      </c>
      <c r="AJ196" s="261">
        <f>VLOOKUP(AA196,'PLAN INDICATIVO ORIGINAL '!$C$13:$M$343,10,0)</f>
        <v>32</v>
      </c>
      <c r="AK196" s="261" t="str">
        <f>VLOOKUP(AA196,'PLAN INDICATIVO ORIGINAL '!$C$13:$M$343,11,0)</f>
        <v>Número</v>
      </c>
      <c r="AL196" s="262" t="e">
        <f>VLOOKUP(AA196,'PLAN INDICATIVO ORIGINAL '!$C$13:$M$343,12,0)</f>
        <v>#REF!</v>
      </c>
      <c r="AM196" s="263">
        <f t="shared" ref="AM196:AR196" si="361">+AF196</f>
        <v>8</v>
      </c>
      <c r="AN196" s="263">
        <f t="shared" si="361"/>
        <v>8</v>
      </c>
      <c r="AO196" s="263">
        <f t="shared" si="361"/>
        <v>8</v>
      </c>
      <c r="AP196" s="263">
        <f t="shared" si="361"/>
        <v>8</v>
      </c>
      <c r="AQ196" s="263">
        <f t="shared" si="361"/>
        <v>32</v>
      </c>
      <c r="AR196" s="263" t="str">
        <f t="shared" si="361"/>
        <v>Número</v>
      </c>
      <c r="AS196" s="264" t="s">
        <v>765</v>
      </c>
      <c r="AV196" s="214" t="s">
        <v>610</v>
      </c>
      <c r="AW196" s="214" t="s">
        <v>598</v>
      </c>
      <c r="AX196" s="214" t="s">
        <v>816</v>
      </c>
      <c r="BI196" s="254">
        <v>229</v>
      </c>
      <c r="BJ196" s="59" t="s">
        <v>598</v>
      </c>
    </row>
    <row r="197" spans="1:62" ht="57" customHeight="1" x14ac:dyDescent="0.25">
      <c r="A197" s="254">
        <v>228</v>
      </c>
      <c r="B197" s="254" t="str">
        <f t="shared" si="149"/>
        <v>P228</v>
      </c>
      <c r="C197" s="121" t="s">
        <v>50</v>
      </c>
      <c r="D197" s="288" t="s">
        <v>596</v>
      </c>
      <c r="E197" s="284" t="str">
        <f>+'PLAN INDICATIVO ORIGINAL '!$D$249</f>
        <v>PROMOCIÓN DE LOS DERECHOS HUMANOS</v>
      </c>
      <c r="F197" s="256" t="str">
        <f>+'PLAN INDICATIVO ORIGINAL '!$D$250</f>
        <v>DERECHOS HUMANOS</v>
      </c>
      <c r="G197" s="256" t="s">
        <v>603</v>
      </c>
      <c r="H197" s="257" t="str">
        <f>+'PLAN INDICATIVO ORIGINAL '!$D$251</f>
        <v xml:space="preserve">Contribuir a la protección y el fomento de los derechos humanos de la población privada de la libertad en la prestación de los servicios penitenciarios y carcelarios. </v>
      </c>
      <c r="I197" s="257" t="s">
        <v>815</v>
      </c>
      <c r="J197" s="265" t="str">
        <f>+'PLAN INDICATIVO ORIGINAL '!$D$252</f>
        <v>PROMOCIÓN DE LOS DERECHOS HUMANOS</v>
      </c>
      <c r="K197" s="265" t="s">
        <v>767</v>
      </c>
      <c r="L197" s="142" t="s">
        <v>606</v>
      </c>
      <c r="M197" s="266" t="str">
        <f>+'PLAN INDICATIVO ORIGINAL '!$E$252</f>
        <v>Número de herramientas  realizadas para la Promoción de los Derechos Humanos</v>
      </c>
      <c r="N197" s="259">
        <f>VLOOKUP(L197,'PLAN INDICATIVO ORIGINAL '!$C$13:$M$343,6,0)</f>
        <v>10</v>
      </c>
      <c r="O197" s="259">
        <f>VLOOKUP(L197,'PLAN INDICATIVO ORIGINAL '!$C$13:$M$343,7,0)</f>
        <v>11</v>
      </c>
      <c r="P197" s="259">
        <f>VLOOKUP(L197,'PLAN INDICATIVO ORIGINAL '!$C$13:$M$343,8,0)</f>
        <v>10</v>
      </c>
      <c r="Q197" s="259">
        <f>VLOOKUP(L197,'PLAN INDICATIVO ORIGINAL '!$C$13:$M$343,9,0)</f>
        <v>10</v>
      </c>
      <c r="R197" s="259">
        <f>VLOOKUP(L197,'PLAN INDICATIVO ORIGINAL '!$C$13:$M$343,10,0)</f>
        <v>41</v>
      </c>
      <c r="S197" s="259" t="str">
        <f>VLOOKUP(L197,'PLAN INDICATIVO ORIGINAL '!$C$13:$M$343,11,0)</f>
        <v>Número</v>
      </c>
      <c r="T197" s="259" t="e">
        <f>VLOOKUP(L197,'PLAN INDICATIVO ORIGINAL '!$C$13:$M$343,12,0)</f>
        <v>#REF!</v>
      </c>
      <c r="U197" s="259">
        <f t="shared" ref="U197:Z197" si="362">+N197</f>
        <v>10</v>
      </c>
      <c r="V197" s="259">
        <f t="shared" si="362"/>
        <v>11</v>
      </c>
      <c r="W197" s="259">
        <f t="shared" si="362"/>
        <v>10</v>
      </c>
      <c r="X197" s="259">
        <f t="shared" si="362"/>
        <v>10</v>
      </c>
      <c r="Y197" s="259">
        <f t="shared" si="362"/>
        <v>41</v>
      </c>
      <c r="Z197" s="259" t="str">
        <f t="shared" si="362"/>
        <v>Número</v>
      </c>
      <c r="AA197" s="115" t="str">
        <f>+'PLAN INDICATIVO ORIGINAL '!C255</f>
        <v>P228</v>
      </c>
      <c r="AB197" s="254" t="str">
        <f>+'PLAN INDICATIVO ORIGINAL '!D255</f>
        <v>Vídeo sobre Derechos Humanos diseñado, elaborado y difundido</v>
      </c>
      <c r="AC197" s="59" t="str">
        <f>VLOOKUP(AB197,'PLAN INDICATIVO ORIGINAL '!$D$12:$F$313,3,0)</f>
        <v>GRUPO DE DERECHOS HUMANOS</v>
      </c>
      <c r="AD197" s="59" t="str">
        <f>VLOOKUP(AB197,'PLAN INDICATIVO ORIGINAL '!$D$12:$F$313,3,0)</f>
        <v>GRUPO DE DERECHOS HUMANOS</v>
      </c>
      <c r="AE197" s="59" t="s">
        <v>816</v>
      </c>
      <c r="AF197" s="260">
        <f>VLOOKUP(AA197,'PLAN INDICATIVO ORIGINAL '!$C$13:$M$343,6,0)</f>
        <v>1</v>
      </c>
      <c r="AG197" s="261">
        <f>VLOOKUP(AA197,'PLAN INDICATIVO ORIGINAL '!$C$13:$M$343,7,0)</f>
        <v>1</v>
      </c>
      <c r="AH197" s="261">
        <f>VLOOKUP(AA197,'PLAN INDICATIVO ORIGINAL '!$C$13:$M$343,8,0)</f>
        <v>1</v>
      </c>
      <c r="AI197" s="261">
        <f>VLOOKUP(AA197,'PLAN INDICATIVO ORIGINAL '!$C$13:$M$343,9,0)</f>
        <v>1</v>
      </c>
      <c r="AJ197" s="261">
        <f>VLOOKUP(AA197,'PLAN INDICATIVO ORIGINAL '!$C$13:$M$343,10,0)</f>
        <v>4</v>
      </c>
      <c r="AK197" s="261" t="str">
        <f>VLOOKUP(AA197,'PLAN INDICATIVO ORIGINAL '!$C$13:$M$343,11,0)</f>
        <v>Número</v>
      </c>
      <c r="AL197" s="262" t="e">
        <f>VLOOKUP(AA197,'PLAN INDICATIVO ORIGINAL '!$C$13:$M$343,12,0)</f>
        <v>#REF!</v>
      </c>
      <c r="AM197" s="263">
        <f t="shared" ref="AM197:AR197" si="363">+AF197</f>
        <v>1</v>
      </c>
      <c r="AN197" s="263">
        <f t="shared" si="363"/>
        <v>1</v>
      </c>
      <c r="AO197" s="263">
        <f t="shared" si="363"/>
        <v>1</v>
      </c>
      <c r="AP197" s="263">
        <f t="shared" si="363"/>
        <v>1</v>
      </c>
      <c r="AQ197" s="263">
        <f t="shared" si="363"/>
        <v>4</v>
      </c>
      <c r="AR197" s="263" t="str">
        <f t="shared" si="363"/>
        <v>Número</v>
      </c>
      <c r="AS197" s="264" t="s">
        <v>765</v>
      </c>
      <c r="AV197" s="214" t="s">
        <v>611</v>
      </c>
      <c r="AW197" s="214" t="s">
        <v>598</v>
      </c>
      <c r="AX197" s="214" t="s">
        <v>816</v>
      </c>
      <c r="BI197" s="254">
        <v>35</v>
      </c>
      <c r="BJ197" s="59" t="s">
        <v>598</v>
      </c>
    </row>
    <row r="198" spans="1:62" ht="57" customHeight="1" x14ac:dyDescent="0.25">
      <c r="A198" s="254">
        <v>229</v>
      </c>
      <c r="B198" s="254" t="str">
        <f t="shared" si="149"/>
        <v>P229</v>
      </c>
      <c r="C198" s="121" t="s">
        <v>53</v>
      </c>
      <c r="D198" s="288" t="s">
        <v>596</v>
      </c>
      <c r="E198" s="284" t="str">
        <f>+'PLAN INDICATIVO ORIGINAL '!$D$249</f>
        <v>PROMOCIÓN DE LOS DERECHOS HUMANOS</v>
      </c>
      <c r="F198" s="256" t="str">
        <f>+'PLAN INDICATIVO ORIGINAL '!$D$250</f>
        <v>DERECHOS HUMANOS</v>
      </c>
      <c r="G198" s="256" t="s">
        <v>603</v>
      </c>
      <c r="H198" s="257" t="str">
        <f>+'PLAN INDICATIVO ORIGINAL '!$D$251</f>
        <v xml:space="preserve">Contribuir a la protección y el fomento de los derechos humanos de la población privada de la libertad en la prestación de los servicios penitenciarios y carcelarios. </v>
      </c>
      <c r="I198" s="257" t="s">
        <v>815</v>
      </c>
      <c r="J198" s="265" t="str">
        <f>+'PLAN INDICATIVO ORIGINAL '!$D$252</f>
        <v>PROMOCIÓN DE LOS DERECHOS HUMANOS</v>
      </c>
      <c r="K198" s="265" t="s">
        <v>767</v>
      </c>
      <c r="L198" s="142" t="s">
        <v>606</v>
      </c>
      <c r="M198" s="266" t="str">
        <f>+'PLAN INDICATIVO ORIGINAL '!$E$252</f>
        <v>Número de herramientas  realizadas para la Promoción de los Derechos Humanos</v>
      </c>
      <c r="N198" s="259">
        <f>VLOOKUP(L198,'PLAN INDICATIVO ORIGINAL '!$C$13:$M$343,6,0)</f>
        <v>10</v>
      </c>
      <c r="O198" s="259">
        <f>VLOOKUP(L198,'PLAN INDICATIVO ORIGINAL '!$C$13:$M$343,7,0)</f>
        <v>11</v>
      </c>
      <c r="P198" s="259">
        <f>VLOOKUP(L198,'PLAN INDICATIVO ORIGINAL '!$C$13:$M$343,8,0)</f>
        <v>10</v>
      </c>
      <c r="Q198" s="259">
        <f>VLOOKUP(L198,'PLAN INDICATIVO ORIGINAL '!$C$13:$M$343,9,0)</f>
        <v>10</v>
      </c>
      <c r="R198" s="259">
        <f>VLOOKUP(L198,'PLAN INDICATIVO ORIGINAL '!$C$13:$M$343,10,0)</f>
        <v>41</v>
      </c>
      <c r="S198" s="259" t="str">
        <f>VLOOKUP(L198,'PLAN INDICATIVO ORIGINAL '!$C$13:$M$343,11,0)</f>
        <v>Número</v>
      </c>
      <c r="T198" s="259" t="e">
        <f>VLOOKUP(L198,'PLAN INDICATIVO ORIGINAL '!$C$13:$M$343,12,0)</f>
        <v>#REF!</v>
      </c>
      <c r="U198" s="259">
        <f t="shared" ref="U198:Z198" si="364">+N198</f>
        <v>10</v>
      </c>
      <c r="V198" s="259">
        <f t="shared" si="364"/>
        <v>11</v>
      </c>
      <c r="W198" s="259">
        <f t="shared" si="364"/>
        <v>10</v>
      </c>
      <c r="X198" s="259">
        <f t="shared" si="364"/>
        <v>10</v>
      </c>
      <c r="Y198" s="259">
        <f t="shared" si="364"/>
        <v>41</v>
      </c>
      <c r="Z198" s="259" t="str">
        <f t="shared" si="364"/>
        <v>Número</v>
      </c>
      <c r="AA198" s="115" t="str">
        <f>+'PLAN INDICATIVO ORIGINAL '!C256</f>
        <v>P229</v>
      </c>
      <c r="AB198" s="254" t="str">
        <f>+'PLAN INDICATIVO ORIGINAL '!D256</f>
        <v>Diplomado en Derechos Humanos en el Sistema Penitenciario diseñado</v>
      </c>
      <c r="AC198" s="59" t="str">
        <f>VLOOKUP(AB198,'PLAN INDICATIVO ORIGINAL '!$D$12:$F$313,3,0)</f>
        <v>GRUPO DE DERECHOS HUMANOS</v>
      </c>
      <c r="AD198" s="59" t="str">
        <f>VLOOKUP(AB198,'PLAN INDICATIVO ORIGINAL '!$D$12:$F$313,3,0)</f>
        <v>GRUPO DE DERECHOS HUMANOS</v>
      </c>
      <c r="AE198" s="59" t="s">
        <v>816</v>
      </c>
      <c r="AF198" s="260">
        <f>VLOOKUP(AA198,'PLAN INDICATIVO ORIGINAL '!$C$13:$M$343,6,0)</f>
        <v>0</v>
      </c>
      <c r="AG198" s="261">
        <f>VLOOKUP(AA198,'PLAN INDICATIVO ORIGINAL '!$C$13:$M$343,7,0)</f>
        <v>1</v>
      </c>
      <c r="AH198" s="261">
        <f>VLOOKUP(AA198,'PLAN INDICATIVO ORIGINAL '!$C$13:$M$343,8,0)</f>
        <v>0</v>
      </c>
      <c r="AI198" s="261">
        <f>VLOOKUP(AA198,'PLAN INDICATIVO ORIGINAL '!$C$13:$M$343,9,0)</f>
        <v>0</v>
      </c>
      <c r="AJ198" s="261">
        <f>VLOOKUP(AA198,'PLAN INDICATIVO ORIGINAL '!$C$13:$M$343,10,0)</f>
        <v>1</v>
      </c>
      <c r="AK198" s="261" t="str">
        <f>VLOOKUP(AA198,'PLAN INDICATIVO ORIGINAL '!$C$13:$M$343,11,0)</f>
        <v>Número</v>
      </c>
      <c r="AL198" s="262" t="e">
        <f>VLOOKUP(AA198,'PLAN INDICATIVO ORIGINAL '!$C$13:$M$343,12,0)</f>
        <v>#REF!</v>
      </c>
      <c r="AM198" s="263">
        <f t="shared" ref="AM198:AR198" si="365">+AF198</f>
        <v>0</v>
      </c>
      <c r="AN198" s="263">
        <f t="shared" si="365"/>
        <v>1</v>
      </c>
      <c r="AO198" s="263">
        <f t="shared" si="365"/>
        <v>0</v>
      </c>
      <c r="AP198" s="263">
        <f t="shared" si="365"/>
        <v>0</v>
      </c>
      <c r="AQ198" s="263">
        <f t="shared" si="365"/>
        <v>1</v>
      </c>
      <c r="AR198" s="263" t="str">
        <f t="shared" si="365"/>
        <v>Número</v>
      </c>
      <c r="AS198" s="264" t="s">
        <v>765</v>
      </c>
      <c r="AV198" s="214" t="s">
        <v>613</v>
      </c>
      <c r="AW198" s="214" t="s">
        <v>598</v>
      </c>
      <c r="AX198" s="214" t="s">
        <v>816</v>
      </c>
      <c r="BI198" s="254">
        <v>230</v>
      </c>
      <c r="BJ198" s="59" t="s">
        <v>598</v>
      </c>
    </row>
    <row r="199" spans="1:62" ht="57" customHeight="1" x14ac:dyDescent="0.25">
      <c r="A199" s="254">
        <v>35</v>
      </c>
      <c r="B199" s="254" t="str">
        <f t="shared" si="149"/>
        <v>P35</v>
      </c>
      <c r="C199" s="127" t="s">
        <v>56</v>
      </c>
      <c r="D199" s="293" t="s">
        <v>596</v>
      </c>
      <c r="E199" s="284" t="str">
        <f>+'PLAN INDICATIVO ORIGINAL '!$D$249</f>
        <v>PROMOCIÓN DE LOS DERECHOS HUMANOS</v>
      </c>
      <c r="F199" s="256" t="str">
        <f>+'PLAN INDICATIVO ORIGINAL '!$D$250</f>
        <v>DERECHOS HUMANOS</v>
      </c>
      <c r="G199" s="256" t="s">
        <v>603</v>
      </c>
      <c r="H199" s="257" t="str">
        <f>+'PLAN INDICATIVO ORIGINAL '!$D$251</f>
        <v xml:space="preserve">Contribuir a la protección y el fomento de los derechos humanos de la población privada de la libertad en la prestación de los servicios penitenciarios y carcelarios. </v>
      </c>
      <c r="I199" s="257" t="s">
        <v>815</v>
      </c>
      <c r="J199" s="265" t="str">
        <f>+'PLAN INDICATIVO ORIGINAL '!$D$252</f>
        <v>PROMOCIÓN DE LOS DERECHOS HUMANOS</v>
      </c>
      <c r="K199" s="265" t="s">
        <v>767</v>
      </c>
      <c r="L199" s="142" t="s">
        <v>606</v>
      </c>
      <c r="M199" s="266" t="str">
        <f>+'PLAN INDICATIVO ORIGINAL '!$E$252</f>
        <v>Número de herramientas  realizadas para la Promoción de los Derechos Humanos</v>
      </c>
      <c r="N199" s="259">
        <f>VLOOKUP(L199,'PLAN INDICATIVO ORIGINAL '!$C$13:$M$343,6,0)</f>
        <v>10</v>
      </c>
      <c r="O199" s="259">
        <f>VLOOKUP(L199,'PLAN INDICATIVO ORIGINAL '!$C$13:$M$343,7,0)</f>
        <v>11</v>
      </c>
      <c r="P199" s="259">
        <f>VLOOKUP(L199,'PLAN INDICATIVO ORIGINAL '!$C$13:$M$343,8,0)</f>
        <v>10</v>
      </c>
      <c r="Q199" s="259">
        <f>VLOOKUP(L199,'PLAN INDICATIVO ORIGINAL '!$C$13:$M$343,9,0)</f>
        <v>10</v>
      </c>
      <c r="R199" s="259">
        <f>VLOOKUP(L199,'PLAN INDICATIVO ORIGINAL '!$C$13:$M$343,10,0)</f>
        <v>41</v>
      </c>
      <c r="S199" s="259" t="str">
        <f>VLOOKUP(L199,'PLAN INDICATIVO ORIGINAL '!$C$13:$M$343,11,0)</f>
        <v>Número</v>
      </c>
      <c r="T199" s="259" t="e">
        <f>VLOOKUP(L199,'PLAN INDICATIVO ORIGINAL '!$C$13:$M$343,12,0)</f>
        <v>#REF!</v>
      </c>
      <c r="U199" s="259">
        <f t="shared" ref="U199:Z199" si="366">+N199</f>
        <v>10</v>
      </c>
      <c r="V199" s="259">
        <f t="shared" si="366"/>
        <v>11</v>
      </c>
      <c r="W199" s="259">
        <f t="shared" si="366"/>
        <v>10</v>
      </c>
      <c r="X199" s="259">
        <f t="shared" si="366"/>
        <v>10</v>
      </c>
      <c r="Y199" s="259">
        <f t="shared" si="366"/>
        <v>41</v>
      </c>
      <c r="Z199" s="259" t="str">
        <f t="shared" si="366"/>
        <v>Número</v>
      </c>
      <c r="AA199" s="115" t="str">
        <f>+'PLAN INDICATIVO ORIGINAL '!C257</f>
        <v>P35</v>
      </c>
      <c r="AB199" s="254" t="str">
        <f>+'PLAN INDICATIVO ORIGINAL '!D257</f>
        <v>Establecimientos sensibilizados en el tema de Derechos Humanos</v>
      </c>
      <c r="AC199" s="59" t="str">
        <f>VLOOKUP(AB199,'PLAN INDICATIVO ORIGINAL '!$D$12:$F$313,3,0)</f>
        <v>GRUPO DE DERECHOS HUMANOS</v>
      </c>
      <c r="AD199" s="59" t="str">
        <f>VLOOKUP(AB199,'PLAN INDICATIVO ORIGINAL '!$D$12:$F$313,3,0)</f>
        <v>GRUPO DE DERECHOS HUMANOS</v>
      </c>
      <c r="AE199" s="59" t="s">
        <v>816</v>
      </c>
      <c r="AF199" s="260">
        <f>VLOOKUP(AA199,'PLAN INDICATIVO ORIGINAL '!$C$13:$M$343,6,0)</f>
        <v>69</v>
      </c>
      <c r="AG199" s="261">
        <f>VLOOKUP(AA199,'PLAN INDICATIVO ORIGINAL '!$C$13:$M$343,7,0)</f>
        <v>69</v>
      </c>
      <c r="AH199" s="261">
        <f>VLOOKUP(AA199,'PLAN INDICATIVO ORIGINAL '!$C$13:$M$343,8,0)</f>
        <v>69</v>
      </c>
      <c r="AI199" s="261">
        <f>VLOOKUP(AA199,'PLAN INDICATIVO ORIGINAL '!$C$13:$M$343,9,0)</f>
        <v>69</v>
      </c>
      <c r="AJ199" s="261">
        <f>VLOOKUP(AA199,'PLAN INDICATIVO ORIGINAL '!$C$13:$M$343,10,0)</f>
        <v>69</v>
      </c>
      <c r="AK199" s="261" t="str">
        <f>VLOOKUP(AA199,'PLAN INDICATIVO ORIGINAL '!$C$13:$M$343,11,0)</f>
        <v>Número</v>
      </c>
      <c r="AL199" s="262" t="e">
        <f>VLOOKUP(AA199,'PLAN INDICATIVO ORIGINAL '!$C$13:$M$343,12,0)</f>
        <v>#REF!</v>
      </c>
      <c r="AM199" s="263">
        <f t="shared" ref="AM199:AR199" si="367">+AF199</f>
        <v>69</v>
      </c>
      <c r="AN199" s="263">
        <f t="shared" si="367"/>
        <v>69</v>
      </c>
      <c r="AO199" s="263">
        <f t="shared" si="367"/>
        <v>69</v>
      </c>
      <c r="AP199" s="263">
        <f t="shared" si="367"/>
        <v>69</v>
      </c>
      <c r="AQ199" s="263">
        <f t="shared" si="367"/>
        <v>69</v>
      </c>
      <c r="AR199" s="263" t="str">
        <f t="shared" si="367"/>
        <v>Número</v>
      </c>
      <c r="AS199" s="264" t="s">
        <v>765</v>
      </c>
      <c r="AV199" s="214" t="s">
        <v>615</v>
      </c>
      <c r="AW199" s="214" t="s">
        <v>598</v>
      </c>
      <c r="AX199" s="214" t="s">
        <v>816</v>
      </c>
      <c r="BI199" s="254">
        <v>231</v>
      </c>
      <c r="BJ199" s="59" t="s">
        <v>598</v>
      </c>
    </row>
    <row r="200" spans="1:62" ht="49.5" customHeight="1" x14ac:dyDescent="0.25">
      <c r="A200" s="254">
        <v>230</v>
      </c>
      <c r="B200" s="254" t="str">
        <f t="shared" si="149"/>
        <v>P230</v>
      </c>
      <c r="C200" s="121" t="s">
        <v>33</v>
      </c>
      <c r="D200" s="288" t="s">
        <v>596</v>
      </c>
      <c r="E200" s="284" t="str">
        <f>+'PLAN INDICATIVO ORIGINAL '!$D$249</f>
        <v>PROMOCIÓN DE LOS DERECHOS HUMANOS</v>
      </c>
      <c r="F200" s="256" t="str">
        <f>+'PLAN INDICATIVO ORIGINAL '!$D$250</f>
        <v>DERECHOS HUMANOS</v>
      </c>
      <c r="G200" s="256" t="s">
        <v>603</v>
      </c>
      <c r="H200" s="257" t="str">
        <f>+'PLAN INDICATIVO ORIGINAL '!$D$251</f>
        <v xml:space="preserve">Contribuir a la protección y el fomento de los derechos humanos de la población privada de la libertad en la prestación de los servicios penitenciarios y carcelarios. </v>
      </c>
      <c r="I200" s="257" t="s">
        <v>817</v>
      </c>
      <c r="J200" s="265" t="str">
        <f>+'PLAN INDICATIVO ORIGINAL '!$D$258</f>
        <v>RESPETO DE LOS DH CON ENFOQUE DIFERENCIAL</v>
      </c>
      <c r="K200" s="265" t="s">
        <v>791</v>
      </c>
      <c r="L200" s="142" t="s">
        <v>618</v>
      </c>
      <c r="M200" s="280" t="str">
        <f>+'PLAN INDICATIVO ORIGINAL '!$E$258</f>
        <v>Número de Actividades realizadas con enfoque diferencial</v>
      </c>
      <c r="N200" s="259">
        <f>VLOOKUP(L200,'PLAN INDICATIVO ORIGINAL '!$C$13:$M$343,6,0)</f>
        <v>16</v>
      </c>
      <c r="O200" s="259">
        <f>VLOOKUP(L200,'PLAN INDICATIVO ORIGINAL '!$C$13:$M$343,7,0)</f>
        <v>16</v>
      </c>
      <c r="P200" s="259">
        <f>VLOOKUP(L200,'PLAN INDICATIVO ORIGINAL '!$C$13:$M$343,8,0)</f>
        <v>17</v>
      </c>
      <c r="Q200" s="259">
        <f>VLOOKUP(L200,'PLAN INDICATIVO ORIGINAL '!$C$13:$M$343,9,0)</f>
        <v>16</v>
      </c>
      <c r="R200" s="259">
        <f>VLOOKUP(L200,'PLAN INDICATIVO ORIGINAL '!$C$13:$M$343,10,0)</f>
        <v>65</v>
      </c>
      <c r="S200" s="259" t="str">
        <f>VLOOKUP(L200,'PLAN INDICATIVO ORIGINAL '!$C$13:$M$343,11,0)</f>
        <v>Número</v>
      </c>
      <c r="T200" s="259" t="e">
        <f>VLOOKUP(L200,'PLAN INDICATIVO ORIGINAL '!$C$13:$M$343,12,0)</f>
        <v>#REF!</v>
      </c>
      <c r="U200" s="259">
        <f t="shared" ref="U200:Z200" si="368">+N200</f>
        <v>16</v>
      </c>
      <c r="V200" s="259">
        <f t="shared" si="368"/>
        <v>16</v>
      </c>
      <c r="W200" s="259">
        <f t="shared" si="368"/>
        <v>17</v>
      </c>
      <c r="X200" s="259">
        <f t="shared" si="368"/>
        <v>16</v>
      </c>
      <c r="Y200" s="259">
        <f t="shared" si="368"/>
        <v>65</v>
      </c>
      <c r="Z200" s="259" t="str">
        <f t="shared" si="368"/>
        <v>Número</v>
      </c>
      <c r="AA200" s="115" t="str">
        <f>+'PLAN INDICATIVO ORIGINAL '!C259</f>
        <v>P230</v>
      </c>
      <c r="AB200" s="254" t="str">
        <f>+'PLAN INDICATIVO ORIGINAL '!D259</f>
        <v>Sensibilización mensual sobre algunas de las poblaciones excepcionales (grupos étnicos, tercera edad,  extranjeros, mujeres lactantes y gestantes, personas con capacidad limitada) realizada</v>
      </c>
      <c r="AC200" s="59" t="str">
        <f>VLOOKUP(AB200,'PLAN INDICATIVO ORIGINAL '!$D$12:$F$313,3,0)</f>
        <v>GRUPO DE DERECHOS HUMANOS</v>
      </c>
      <c r="AD200" s="59" t="str">
        <f>VLOOKUP(AB200,'PLAN INDICATIVO ORIGINAL '!$D$12:$F$313,3,0)</f>
        <v>GRUPO DE DERECHOS HUMANOS</v>
      </c>
      <c r="AE200" s="59" t="s">
        <v>816</v>
      </c>
      <c r="AF200" s="260">
        <f>VLOOKUP(AA200,'PLAN INDICATIVO ORIGINAL '!$C$13:$M$343,6,0)</f>
        <v>12</v>
      </c>
      <c r="AG200" s="261">
        <f>VLOOKUP(AA200,'PLAN INDICATIVO ORIGINAL '!$C$13:$M$343,7,0)</f>
        <v>12</v>
      </c>
      <c r="AH200" s="261">
        <f>VLOOKUP(AA200,'PLAN INDICATIVO ORIGINAL '!$C$13:$M$343,8,0)</f>
        <v>12</v>
      </c>
      <c r="AI200" s="261">
        <f>VLOOKUP(AA200,'PLAN INDICATIVO ORIGINAL '!$C$13:$M$343,9,0)</f>
        <v>12</v>
      </c>
      <c r="AJ200" s="261">
        <f>VLOOKUP(AA200,'PLAN INDICATIVO ORIGINAL '!$C$13:$M$343,10,0)</f>
        <v>48</v>
      </c>
      <c r="AK200" s="261" t="str">
        <f>VLOOKUP(AA200,'PLAN INDICATIVO ORIGINAL '!$C$13:$M$343,11,0)</f>
        <v>Número</v>
      </c>
      <c r="AL200" s="262" t="e">
        <f>VLOOKUP(AA200,'PLAN INDICATIVO ORIGINAL '!$C$13:$M$343,12,0)</f>
        <v>#REF!</v>
      </c>
      <c r="AM200" s="263">
        <f t="shared" ref="AM200:AR200" si="369">+AF200</f>
        <v>12</v>
      </c>
      <c r="AN200" s="263">
        <f t="shared" si="369"/>
        <v>12</v>
      </c>
      <c r="AO200" s="263">
        <f t="shared" si="369"/>
        <v>12</v>
      </c>
      <c r="AP200" s="263">
        <f t="shared" si="369"/>
        <v>12</v>
      </c>
      <c r="AQ200" s="263">
        <f t="shared" si="369"/>
        <v>48</v>
      </c>
      <c r="AR200" s="263" t="str">
        <f t="shared" si="369"/>
        <v>Número</v>
      </c>
      <c r="AS200" s="264" t="s">
        <v>765</v>
      </c>
      <c r="AV200" s="214" t="s">
        <v>621</v>
      </c>
      <c r="AW200" s="214" t="s">
        <v>598</v>
      </c>
      <c r="AX200" s="214" t="s">
        <v>816</v>
      </c>
      <c r="BI200" s="254">
        <v>232</v>
      </c>
      <c r="BJ200" s="59" t="s">
        <v>598</v>
      </c>
    </row>
    <row r="201" spans="1:62" ht="49.5" customHeight="1" x14ac:dyDescent="0.25">
      <c r="A201" s="254">
        <v>231</v>
      </c>
      <c r="B201" s="254" t="str">
        <f t="shared" si="149"/>
        <v>P231</v>
      </c>
      <c r="C201" s="121" t="s">
        <v>36</v>
      </c>
      <c r="D201" s="288" t="s">
        <v>596</v>
      </c>
      <c r="E201" s="284" t="str">
        <f>+'PLAN INDICATIVO ORIGINAL '!$D$249</f>
        <v>PROMOCIÓN DE LOS DERECHOS HUMANOS</v>
      </c>
      <c r="F201" s="256" t="str">
        <f>+'PLAN INDICATIVO ORIGINAL '!$D$250</f>
        <v>DERECHOS HUMANOS</v>
      </c>
      <c r="G201" s="256" t="s">
        <v>603</v>
      </c>
      <c r="H201" s="257" t="str">
        <f>+'PLAN INDICATIVO ORIGINAL '!$D$251</f>
        <v xml:space="preserve">Contribuir a la protección y el fomento de los derechos humanos de la población privada de la libertad en la prestación de los servicios penitenciarios y carcelarios. </v>
      </c>
      <c r="I201" s="257" t="s">
        <v>817</v>
      </c>
      <c r="J201" s="265" t="str">
        <f>+'PLAN INDICATIVO ORIGINAL '!$D$258</f>
        <v>RESPETO DE LOS DH CON ENFOQUE DIFERENCIAL</v>
      </c>
      <c r="K201" s="265" t="s">
        <v>791</v>
      </c>
      <c r="L201" s="142" t="s">
        <v>618</v>
      </c>
      <c r="M201" s="280" t="str">
        <f>+'PLAN INDICATIVO ORIGINAL '!$E$258</f>
        <v>Número de Actividades realizadas con enfoque diferencial</v>
      </c>
      <c r="N201" s="259">
        <f>VLOOKUP(L201,'PLAN INDICATIVO ORIGINAL '!$C$13:$M$343,6,0)</f>
        <v>16</v>
      </c>
      <c r="O201" s="259">
        <f>VLOOKUP(L201,'PLAN INDICATIVO ORIGINAL '!$C$13:$M$343,7,0)</f>
        <v>16</v>
      </c>
      <c r="P201" s="259">
        <f>VLOOKUP(L201,'PLAN INDICATIVO ORIGINAL '!$C$13:$M$343,8,0)</f>
        <v>17</v>
      </c>
      <c r="Q201" s="259">
        <f>VLOOKUP(L201,'PLAN INDICATIVO ORIGINAL '!$C$13:$M$343,9,0)</f>
        <v>16</v>
      </c>
      <c r="R201" s="259">
        <f>VLOOKUP(L201,'PLAN INDICATIVO ORIGINAL '!$C$13:$M$343,10,0)</f>
        <v>65</v>
      </c>
      <c r="S201" s="259" t="str">
        <f>VLOOKUP(L201,'PLAN INDICATIVO ORIGINAL '!$C$13:$M$343,11,0)</f>
        <v>Número</v>
      </c>
      <c r="T201" s="259" t="e">
        <f>VLOOKUP(L201,'PLAN INDICATIVO ORIGINAL '!$C$13:$M$343,12,0)</f>
        <v>#REF!</v>
      </c>
      <c r="U201" s="259">
        <f t="shared" ref="U201:Z201" si="370">+N201</f>
        <v>16</v>
      </c>
      <c r="V201" s="259">
        <f t="shared" si="370"/>
        <v>16</v>
      </c>
      <c r="W201" s="259">
        <f t="shared" si="370"/>
        <v>17</v>
      </c>
      <c r="X201" s="259">
        <f t="shared" si="370"/>
        <v>16</v>
      </c>
      <c r="Y201" s="259">
        <f t="shared" si="370"/>
        <v>65</v>
      </c>
      <c r="Z201" s="259" t="str">
        <f t="shared" si="370"/>
        <v>Número</v>
      </c>
      <c r="AA201" s="115" t="str">
        <f>+'PLAN INDICATIVO ORIGINAL '!C260</f>
        <v>P231</v>
      </c>
      <c r="AB201" s="254" t="str">
        <f>+'PLAN INDICATIVO ORIGINAL '!D260</f>
        <v>Cápsula informativa trimestral sobre la normatividad de algunas de las poblaciones excepcionales diseñada, elaborada y difundida</v>
      </c>
      <c r="AC201" s="59" t="str">
        <f>VLOOKUP(AB201,'PLAN INDICATIVO ORIGINAL '!$D$12:$F$313,3,0)</f>
        <v>GRUPO DE DERECHOS HUMANOS</v>
      </c>
      <c r="AD201" s="59" t="str">
        <f>VLOOKUP(AB201,'PLAN INDICATIVO ORIGINAL '!$D$12:$F$313,3,0)</f>
        <v>GRUPO DE DERECHOS HUMANOS</v>
      </c>
      <c r="AE201" s="59" t="s">
        <v>816</v>
      </c>
      <c r="AF201" s="260">
        <f>VLOOKUP(AA201,'PLAN INDICATIVO ORIGINAL '!$C$13:$M$343,6,0)</f>
        <v>4</v>
      </c>
      <c r="AG201" s="261">
        <f>VLOOKUP(AA201,'PLAN INDICATIVO ORIGINAL '!$C$13:$M$343,7,0)</f>
        <v>4</v>
      </c>
      <c r="AH201" s="261">
        <f>VLOOKUP(AA201,'PLAN INDICATIVO ORIGINAL '!$C$13:$M$343,8,0)</f>
        <v>4</v>
      </c>
      <c r="AI201" s="261">
        <f>VLOOKUP(AA201,'PLAN INDICATIVO ORIGINAL '!$C$13:$M$343,9,0)</f>
        <v>4</v>
      </c>
      <c r="AJ201" s="261">
        <f>VLOOKUP(AA201,'PLAN INDICATIVO ORIGINAL '!$C$13:$M$343,10,0)</f>
        <v>4</v>
      </c>
      <c r="AK201" s="261" t="str">
        <f>VLOOKUP(AA201,'PLAN INDICATIVO ORIGINAL '!$C$13:$M$343,11,0)</f>
        <v>Número</v>
      </c>
      <c r="AL201" s="262" t="e">
        <f>VLOOKUP(AA201,'PLAN INDICATIVO ORIGINAL '!$C$13:$M$343,12,0)</f>
        <v>#REF!</v>
      </c>
      <c r="AM201" s="263">
        <f t="shared" ref="AM201:AR201" si="371">+AF201</f>
        <v>4</v>
      </c>
      <c r="AN201" s="263">
        <f t="shared" si="371"/>
        <v>4</v>
      </c>
      <c r="AO201" s="263">
        <f t="shared" si="371"/>
        <v>4</v>
      </c>
      <c r="AP201" s="263">
        <f t="shared" si="371"/>
        <v>4</v>
      </c>
      <c r="AQ201" s="263">
        <f t="shared" si="371"/>
        <v>4</v>
      </c>
      <c r="AR201" s="263" t="str">
        <f t="shared" si="371"/>
        <v>Número</v>
      </c>
      <c r="AS201" s="264" t="s">
        <v>765</v>
      </c>
      <c r="AV201" s="214" t="s">
        <v>623</v>
      </c>
      <c r="AW201" s="214" t="s">
        <v>598</v>
      </c>
      <c r="AX201" s="214" t="s">
        <v>816</v>
      </c>
      <c r="BI201" s="254">
        <v>233</v>
      </c>
      <c r="BJ201" s="59" t="s">
        <v>598</v>
      </c>
    </row>
    <row r="202" spans="1:62" ht="53.25" customHeight="1" x14ac:dyDescent="0.25">
      <c r="A202" s="254">
        <v>232</v>
      </c>
      <c r="B202" s="254" t="str">
        <f t="shared" si="149"/>
        <v>P232</v>
      </c>
      <c r="C202" s="121" t="s">
        <v>50</v>
      </c>
      <c r="D202" s="288" t="s">
        <v>596</v>
      </c>
      <c r="E202" s="284" t="str">
        <f>+'PLAN INDICATIVO ORIGINAL '!$D$249</f>
        <v>PROMOCIÓN DE LOS DERECHOS HUMANOS</v>
      </c>
      <c r="F202" s="256" t="str">
        <f>+'PLAN INDICATIVO ORIGINAL '!$D$250</f>
        <v>DERECHOS HUMANOS</v>
      </c>
      <c r="G202" s="256" t="s">
        <v>603</v>
      </c>
      <c r="H202" s="257" t="str">
        <f>+'PLAN INDICATIVO ORIGINAL '!$D$251</f>
        <v xml:space="preserve">Contribuir a la protección y el fomento de los derechos humanos de la población privada de la libertad en la prestación de los servicios penitenciarios y carcelarios. </v>
      </c>
      <c r="I202" s="257" t="s">
        <v>817</v>
      </c>
      <c r="J202" s="265" t="str">
        <f>+'PLAN INDICATIVO ORIGINAL '!$D$258</f>
        <v>RESPETO DE LOS DH CON ENFOQUE DIFERENCIAL</v>
      </c>
      <c r="K202" s="265" t="s">
        <v>791</v>
      </c>
      <c r="L202" s="142" t="s">
        <v>618</v>
      </c>
      <c r="M202" s="280" t="str">
        <f>+'PLAN INDICATIVO ORIGINAL '!$E$258</f>
        <v>Número de Actividades realizadas con enfoque diferencial</v>
      </c>
      <c r="N202" s="259">
        <f>VLOOKUP(L202,'PLAN INDICATIVO ORIGINAL '!$C$13:$M$343,6,0)</f>
        <v>16</v>
      </c>
      <c r="O202" s="259">
        <f>VLOOKUP(L202,'PLAN INDICATIVO ORIGINAL '!$C$13:$M$343,7,0)</f>
        <v>16</v>
      </c>
      <c r="P202" s="259">
        <f>VLOOKUP(L202,'PLAN INDICATIVO ORIGINAL '!$C$13:$M$343,8,0)</f>
        <v>17</v>
      </c>
      <c r="Q202" s="259">
        <f>VLOOKUP(L202,'PLAN INDICATIVO ORIGINAL '!$C$13:$M$343,9,0)</f>
        <v>16</v>
      </c>
      <c r="R202" s="259">
        <f>VLOOKUP(L202,'PLAN INDICATIVO ORIGINAL '!$C$13:$M$343,10,0)</f>
        <v>65</v>
      </c>
      <c r="S202" s="259" t="str">
        <f>VLOOKUP(L202,'PLAN INDICATIVO ORIGINAL '!$C$13:$M$343,11,0)</f>
        <v>Número</v>
      </c>
      <c r="T202" s="259" t="e">
        <f>VLOOKUP(L202,'PLAN INDICATIVO ORIGINAL '!$C$13:$M$343,12,0)</f>
        <v>#REF!</v>
      </c>
      <c r="U202" s="259">
        <f t="shared" ref="U202:Z202" si="372">+N202</f>
        <v>16</v>
      </c>
      <c r="V202" s="259">
        <f t="shared" si="372"/>
        <v>16</v>
      </c>
      <c r="W202" s="259">
        <f t="shared" si="372"/>
        <v>17</v>
      </c>
      <c r="X202" s="259">
        <f t="shared" si="372"/>
        <v>16</v>
      </c>
      <c r="Y202" s="259">
        <f t="shared" si="372"/>
        <v>65</v>
      </c>
      <c r="Z202" s="259" t="str">
        <f t="shared" si="372"/>
        <v>Número</v>
      </c>
      <c r="AA202" s="115" t="str">
        <f>+'PLAN INDICATIVO ORIGINAL '!C261</f>
        <v>P232</v>
      </c>
      <c r="AB202" s="254" t="str">
        <f>+'PLAN INDICATIVO ORIGINAL '!D261</f>
        <v>Lineamiento sobre algunas de las poblaciones excepcionales diseñada, elaborada y difundida</v>
      </c>
      <c r="AC202" s="59" t="str">
        <f>VLOOKUP(AB202,'PLAN INDICATIVO ORIGINAL '!$D$12:$F$313,3,0)</f>
        <v>GRUPO DE DERECHOS HUMANOS</v>
      </c>
      <c r="AD202" s="59" t="str">
        <f>VLOOKUP(AB202,'PLAN INDICATIVO ORIGINAL '!$D$12:$F$313,3,0)</f>
        <v>GRUPO DE DERECHOS HUMANOS</v>
      </c>
      <c r="AE202" s="59" t="s">
        <v>816</v>
      </c>
      <c r="AF202" s="260">
        <f>VLOOKUP(AA202,'PLAN INDICATIVO ORIGINAL '!$C$13:$M$343,6,0)</f>
        <v>0</v>
      </c>
      <c r="AG202" s="261">
        <f>VLOOKUP(AA202,'PLAN INDICATIVO ORIGINAL '!$C$13:$M$343,7,0)</f>
        <v>0</v>
      </c>
      <c r="AH202" s="261">
        <f>VLOOKUP(AA202,'PLAN INDICATIVO ORIGINAL '!$C$13:$M$343,8,0)</f>
        <v>1</v>
      </c>
      <c r="AI202" s="261">
        <f>VLOOKUP(AA202,'PLAN INDICATIVO ORIGINAL '!$C$13:$M$343,9,0)</f>
        <v>0</v>
      </c>
      <c r="AJ202" s="261">
        <f>VLOOKUP(AA202,'PLAN INDICATIVO ORIGINAL '!$C$13:$M$343,10,0)</f>
        <v>1</v>
      </c>
      <c r="AK202" s="261" t="str">
        <f>VLOOKUP(AA202,'PLAN INDICATIVO ORIGINAL '!$C$13:$M$343,11,0)</f>
        <v>Número</v>
      </c>
      <c r="AL202" s="262" t="e">
        <f>VLOOKUP(AA202,'PLAN INDICATIVO ORIGINAL '!$C$13:$M$343,12,0)</f>
        <v>#REF!</v>
      </c>
      <c r="AM202" s="263">
        <f t="shared" ref="AM202:AR202" si="373">+AF202</f>
        <v>0</v>
      </c>
      <c r="AN202" s="263">
        <f t="shared" si="373"/>
        <v>0</v>
      </c>
      <c r="AO202" s="263">
        <f t="shared" si="373"/>
        <v>1</v>
      </c>
      <c r="AP202" s="263">
        <f t="shared" si="373"/>
        <v>0</v>
      </c>
      <c r="AQ202" s="263">
        <f t="shared" si="373"/>
        <v>1</v>
      </c>
      <c r="AR202" s="263" t="str">
        <f t="shared" si="373"/>
        <v>Número</v>
      </c>
      <c r="AS202" s="264" t="s">
        <v>765</v>
      </c>
      <c r="AV202" s="214" t="s">
        <v>625</v>
      </c>
      <c r="AW202" s="214" t="s">
        <v>598</v>
      </c>
      <c r="AX202" s="214" t="s">
        <v>816</v>
      </c>
      <c r="BI202" s="254">
        <v>234</v>
      </c>
      <c r="BJ202" s="59" t="s">
        <v>598</v>
      </c>
    </row>
    <row r="203" spans="1:62" ht="55.5" customHeight="1" x14ac:dyDescent="0.25">
      <c r="A203" s="254">
        <v>233</v>
      </c>
      <c r="B203" s="254" t="str">
        <f t="shared" si="149"/>
        <v>P233</v>
      </c>
      <c r="C203" s="121" t="s">
        <v>33</v>
      </c>
      <c r="D203" s="288" t="s">
        <v>596</v>
      </c>
      <c r="E203" s="284" t="str">
        <f>+'PLAN INDICATIVO ORIGINAL '!$D$249</f>
        <v>PROMOCIÓN DE LOS DERECHOS HUMANOS</v>
      </c>
      <c r="F203" s="256" t="str">
        <f>+'PLAN INDICATIVO ORIGINAL '!$D$250</f>
        <v>DERECHOS HUMANOS</v>
      </c>
      <c r="G203" s="256" t="s">
        <v>603</v>
      </c>
      <c r="H203" s="257" t="str">
        <f>+'PLAN INDICATIVO ORIGINAL '!$D$251</f>
        <v xml:space="preserve">Contribuir a la protección y el fomento de los derechos humanos de la población privada de la libertad en la prestación de los servicios penitenciarios y carcelarios. </v>
      </c>
      <c r="I203" s="257" t="s">
        <v>818</v>
      </c>
      <c r="J203" s="265" t="str">
        <f>+'PLAN INDICATIVO ORIGINAL '!$D$262</f>
        <v>GESTIÓN INSTITUCIONAL DE DERECHOS HUMANOS</v>
      </c>
      <c r="K203" s="265" t="s">
        <v>791</v>
      </c>
      <c r="L203" s="142" t="str">
        <f>+'PLAN INDICATIVO ORIGINAL '!$C$262</f>
        <v>I40</v>
      </c>
      <c r="M203" s="280" t="str">
        <f>+'PLAN INDICATIVO ORIGINAL '!$E$262</f>
        <v>Número de Acciones de Gestión realizadas en Derechos Humanos</v>
      </c>
      <c r="N203" s="259">
        <f>VLOOKUP(L203,'PLAN INDICATIVO ORIGINAL '!$C$13:$M$343,6,0)</f>
        <v>15</v>
      </c>
      <c r="O203" s="259">
        <f>VLOOKUP(L203,'PLAN INDICATIVO ORIGINAL '!$C$13:$M$343,7,0)</f>
        <v>16</v>
      </c>
      <c r="P203" s="259">
        <f>VLOOKUP(L203,'PLAN INDICATIVO ORIGINAL '!$C$13:$M$343,8,0)</f>
        <v>15</v>
      </c>
      <c r="Q203" s="259">
        <f>VLOOKUP(L203,'PLAN INDICATIVO ORIGINAL '!$C$13:$M$343,9,0)</f>
        <v>13</v>
      </c>
      <c r="R203" s="259">
        <f>VLOOKUP(L203,'PLAN INDICATIVO ORIGINAL '!$C$13:$M$343,10,0)</f>
        <v>59</v>
      </c>
      <c r="S203" s="259" t="str">
        <f>VLOOKUP(L203,'PLAN INDICATIVO ORIGINAL '!$C$13:$M$343,11,0)</f>
        <v>Número</v>
      </c>
      <c r="T203" s="259" t="e">
        <f>VLOOKUP(L203,'PLAN INDICATIVO ORIGINAL '!$C$13:$M$343,12,0)</f>
        <v>#REF!</v>
      </c>
      <c r="U203" s="259">
        <f t="shared" ref="U203:Z203" si="374">+N203</f>
        <v>15</v>
      </c>
      <c r="V203" s="259">
        <f t="shared" si="374"/>
        <v>16</v>
      </c>
      <c r="W203" s="259">
        <f t="shared" si="374"/>
        <v>15</v>
      </c>
      <c r="X203" s="259">
        <f t="shared" si="374"/>
        <v>13</v>
      </c>
      <c r="Y203" s="259">
        <f t="shared" si="374"/>
        <v>59</v>
      </c>
      <c r="Z203" s="259" t="str">
        <f t="shared" si="374"/>
        <v>Número</v>
      </c>
      <c r="AA203" s="115" t="str">
        <f>+'PLAN INDICATIVO ORIGINAL '!C263</f>
        <v>P233</v>
      </c>
      <c r="AB203" s="254" t="str">
        <f>+'PLAN INDICATIVO ORIGINAL '!D263</f>
        <v>Coordinaciones interinstitucionales en materia de Derechos Humanos realizadas</v>
      </c>
      <c r="AC203" s="59" t="str">
        <f>VLOOKUP(AB203,'PLAN INDICATIVO ORIGINAL '!$D$12:$F$313,3,0)</f>
        <v>GRUPO DE DERECHOS HUMANOS</v>
      </c>
      <c r="AD203" s="59" t="str">
        <f>VLOOKUP(AB203,'PLAN INDICATIVO ORIGINAL '!$D$12:$F$313,3,0)</f>
        <v>GRUPO DE DERECHOS HUMANOS</v>
      </c>
      <c r="AE203" s="59" t="s">
        <v>816</v>
      </c>
      <c r="AF203" s="260">
        <f>VLOOKUP(AA203,'PLAN INDICATIVO ORIGINAL '!$C$13:$M$343,6,0)</f>
        <v>12</v>
      </c>
      <c r="AG203" s="261">
        <f>VLOOKUP(AA203,'PLAN INDICATIVO ORIGINAL '!$C$13:$M$343,7,0)</f>
        <v>12</v>
      </c>
      <c r="AH203" s="261">
        <f>VLOOKUP(AA203,'PLAN INDICATIVO ORIGINAL '!$C$13:$M$343,8,0)</f>
        <v>12</v>
      </c>
      <c r="AI203" s="261">
        <f>VLOOKUP(AA203,'PLAN INDICATIVO ORIGINAL '!$C$13:$M$343,9,0)</f>
        <v>12</v>
      </c>
      <c r="AJ203" s="261">
        <f>VLOOKUP(AA203,'PLAN INDICATIVO ORIGINAL '!$C$13:$M$343,10,0)</f>
        <v>48</v>
      </c>
      <c r="AK203" s="261" t="str">
        <f>VLOOKUP(AA203,'PLAN INDICATIVO ORIGINAL '!$C$13:$M$343,11,0)</f>
        <v>Número</v>
      </c>
      <c r="AL203" s="262" t="e">
        <f>VLOOKUP(AA203,'PLAN INDICATIVO ORIGINAL '!$C$13:$M$343,12,0)</f>
        <v>#REF!</v>
      </c>
      <c r="AM203" s="263">
        <f t="shared" ref="AM203:AR203" si="375">+AF203</f>
        <v>12</v>
      </c>
      <c r="AN203" s="263">
        <f t="shared" si="375"/>
        <v>12</v>
      </c>
      <c r="AO203" s="263">
        <f t="shared" si="375"/>
        <v>12</v>
      </c>
      <c r="AP203" s="263">
        <f t="shared" si="375"/>
        <v>12</v>
      </c>
      <c r="AQ203" s="263">
        <f t="shared" si="375"/>
        <v>48</v>
      </c>
      <c r="AR203" s="263" t="str">
        <f t="shared" si="375"/>
        <v>Número</v>
      </c>
      <c r="AS203" s="264" t="s">
        <v>765</v>
      </c>
      <c r="AV203" s="214" t="s">
        <v>631</v>
      </c>
      <c r="AW203" s="214" t="s">
        <v>598</v>
      </c>
      <c r="AX203" s="214" t="s">
        <v>816</v>
      </c>
      <c r="BI203" s="254">
        <v>235</v>
      </c>
      <c r="BJ203" s="59" t="s">
        <v>598</v>
      </c>
    </row>
    <row r="204" spans="1:62" ht="53.25" customHeight="1" x14ac:dyDescent="0.25">
      <c r="A204" s="254">
        <v>234</v>
      </c>
      <c r="B204" s="254" t="str">
        <f t="shared" si="149"/>
        <v>P234</v>
      </c>
      <c r="C204" s="121" t="s">
        <v>36</v>
      </c>
      <c r="D204" s="288" t="s">
        <v>596</v>
      </c>
      <c r="E204" s="284" t="str">
        <f>+'PLAN INDICATIVO ORIGINAL '!$D$249</f>
        <v>PROMOCIÓN DE LOS DERECHOS HUMANOS</v>
      </c>
      <c r="F204" s="256" t="str">
        <f>+'PLAN INDICATIVO ORIGINAL '!$D$250</f>
        <v>DERECHOS HUMANOS</v>
      </c>
      <c r="G204" s="256" t="s">
        <v>603</v>
      </c>
      <c r="H204" s="257" t="str">
        <f>+'PLAN INDICATIVO ORIGINAL '!$D$251</f>
        <v xml:space="preserve">Contribuir a la protección y el fomento de los derechos humanos de la población privada de la libertad en la prestación de los servicios penitenciarios y carcelarios. </v>
      </c>
      <c r="I204" s="257" t="s">
        <v>818</v>
      </c>
      <c r="J204" s="265" t="str">
        <f>+'PLAN INDICATIVO ORIGINAL '!$D$262</f>
        <v>GESTIÓN INSTITUCIONAL DE DERECHOS HUMANOS</v>
      </c>
      <c r="K204" s="265" t="s">
        <v>791</v>
      </c>
      <c r="L204" s="142" t="str">
        <f>+'PLAN INDICATIVO ORIGINAL '!$C$262</f>
        <v>I40</v>
      </c>
      <c r="M204" s="280" t="str">
        <f>+'PLAN INDICATIVO ORIGINAL '!$E$262</f>
        <v>Número de Acciones de Gestión realizadas en Derechos Humanos</v>
      </c>
      <c r="N204" s="259">
        <f>VLOOKUP(L204,'PLAN INDICATIVO ORIGINAL '!$C$13:$M$343,6,0)</f>
        <v>15</v>
      </c>
      <c r="O204" s="259">
        <f>VLOOKUP(L204,'PLAN INDICATIVO ORIGINAL '!$C$13:$M$343,7,0)</f>
        <v>16</v>
      </c>
      <c r="P204" s="259">
        <f>VLOOKUP(L204,'PLAN INDICATIVO ORIGINAL '!$C$13:$M$343,8,0)</f>
        <v>15</v>
      </c>
      <c r="Q204" s="259">
        <f>VLOOKUP(L204,'PLAN INDICATIVO ORIGINAL '!$C$13:$M$343,9,0)</f>
        <v>13</v>
      </c>
      <c r="R204" s="259">
        <f>VLOOKUP(L204,'PLAN INDICATIVO ORIGINAL '!$C$13:$M$343,10,0)</f>
        <v>59</v>
      </c>
      <c r="S204" s="259" t="str">
        <f>VLOOKUP(L204,'PLAN INDICATIVO ORIGINAL '!$C$13:$M$343,11,0)</f>
        <v>Número</v>
      </c>
      <c r="T204" s="259" t="e">
        <f>VLOOKUP(L204,'PLAN INDICATIVO ORIGINAL '!$C$13:$M$343,12,0)</f>
        <v>#REF!</v>
      </c>
      <c r="U204" s="259">
        <f t="shared" ref="U204:Z204" si="376">+N204</f>
        <v>15</v>
      </c>
      <c r="V204" s="259">
        <f t="shared" si="376"/>
        <v>16</v>
      </c>
      <c r="W204" s="259">
        <f t="shared" si="376"/>
        <v>15</v>
      </c>
      <c r="X204" s="259">
        <f t="shared" si="376"/>
        <v>13</v>
      </c>
      <c r="Y204" s="259">
        <f t="shared" si="376"/>
        <v>59</v>
      </c>
      <c r="Z204" s="259" t="str">
        <f t="shared" si="376"/>
        <v>Número</v>
      </c>
      <c r="AA204" s="115" t="str">
        <f>+'PLAN INDICATIVO ORIGINAL '!C264</f>
        <v>P234</v>
      </c>
      <c r="AB204" s="254" t="str">
        <f>+'PLAN INDICATIVO ORIGINAL '!D264</f>
        <v xml:space="preserve">Política Institucional  de Derechos Humanos actualizada </v>
      </c>
      <c r="AC204" s="59" t="str">
        <f>VLOOKUP(AB204,'PLAN INDICATIVO ORIGINAL '!$D$12:$F$313,3,0)</f>
        <v>GRUPO DE DERECHOS HUMANOS</v>
      </c>
      <c r="AD204" s="59" t="str">
        <f>VLOOKUP(AB204,'PLAN INDICATIVO ORIGINAL '!$D$12:$F$313,3,0)</f>
        <v>GRUPO DE DERECHOS HUMANOS</v>
      </c>
      <c r="AE204" s="59" t="s">
        <v>816</v>
      </c>
      <c r="AF204" s="260">
        <f>VLOOKUP(AA204,'PLAN INDICATIVO ORIGINAL '!$C$13:$M$343,6,0)</f>
        <v>0</v>
      </c>
      <c r="AG204" s="261">
        <f>VLOOKUP(AA204,'PLAN INDICATIVO ORIGINAL '!$C$13:$M$343,7,0)</f>
        <v>1</v>
      </c>
      <c r="AH204" s="261">
        <f>VLOOKUP(AA204,'PLAN INDICATIVO ORIGINAL '!$C$13:$M$343,8,0)</f>
        <v>0</v>
      </c>
      <c r="AI204" s="261">
        <f>VLOOKUP(AA204,'PLAN INDICATIVO ORIGINAL '!$C$13:$M$343,9,0)</f>
        <v>0</v>
      </c>
      <c r="AJ204" s="261">
        <f>VLOOKUP(AA204,'PLAN INDICATIVO ORIGINAL '!$C$13:$M$343,10,0)</f>
        <v>1</v>
      </c>
      <c r="AK204" s="261" t="str">
        <f>VLOOKUP(AA204,'PLAN INDICATIVO ORIGINAL '!$C$13:$M$343,11,0)</f>
        <v>Número</v>
      </c>
      <c r="AL204" s="262" t="e">
        <f>VLOOKUP(AA204,'PLAN INDICATIVO ORIGINAL '!$C$13:$M$343,12,0)</f>
        <v>#REF!</v>
      </c>
      <c r="AM204" s="263">
        <f t="shared" ref="AM204:AR204" si="377">+AF204</f>
        <v>0</v>
      </c>
      <c r="AN204" s="263">
        <f t="shared" si="377"/>
        <v>1</v>
      </c>
      <c r="AO204" s="263">
        <f t="shared" si="377"/>
        <v>0</v>
      </c>
      <c r="AP204" s="263">
        <f t="shared" si="377"/>
        <v>0</v>
      </c>
      <c r="AQ204" s="263">
        <f t="shared" si="377"/>
        <v>1</v>
      </c>
      <c r="AR204" s="263" t="str">
        <f t="shared" si="377"/>
        <v>Número</v>
      </c>
      <c r="AS204" s="264" t="s">
        <v>765</v>
      </c>
      <c r="AV204" s="214" t="s">
        <v>633</v>
      </c>
      <c r="AW204" s="214" t="s">
        <v>598</v>
      </c>
      <c r="AX204" s="214" t="s">
        <v>816</v>
      </c>
      <c r="BI204" s="254">
        <v>17</v>
      </c>
      <c r="BJ204" s="59" t="s">
        <v>598</v>
      </c>
    </row>
    <row r="205" spans="1:62" ht="56.25" customHeight="1" x14ac:dyDescent="0.25">
      <c r="A205" s="254">
        <v>235</v>
      </c>
      <c r="B205" s="254" t="str">
        <f t="shared" si="149"/>
        <v>P235</v>
      </c>
      <c r="C205" s="121" t="s">
        <v>53</v>
      </c>
      <c r="D205" s="288" t="s">
        <v>596</v>
      </c>
      <c r="E205" s="284" t="str">
        <f>+'PLAN INDICATIVO ORIGINAL '!$D$249</f>
        <v>PROMOCIÓN DE LOS DERECHOS HUMANOS</v>
      </c>
      <c r="F205" s="256" t="str">
        <f>+'PLAN INDICATIVO ORIGINAL '!$D$250</f>
        <v>DERECHOS HUMANOS</v>
      </c>
      <c r="G205" s="256" t="s">
        <v>603</v>
      </c>
      <c r="H205" s="257" t="str">
        <f>+'PLAN INDICATIVO ORIGINAL '!$D$251</f>
        <v xml:space="preserve">Contribuir a la protección y el fomento de los derechos humanos de la población privada de la libertad en la prestación de los servicios penitenciarios y carcelarios. </v>
      </c>
      <c r="I205" s="257" t="s">
        <v>818</v>
      </c>
      <c r="J205" s="265" t="str">
        <f>+'PLAN INDICATIVO ORIGINAL '!$D$262</f>
        <v>GESTIÓN INSTITUCIONAL DE DERECHOS HUMANOS</v>
      </c>
      <c r="K205" s="265" t="s">
        <v>791</v>
      </c>
      <c r="L205" s="142" t="str">
        <f>+'PLAN INDICATIVO ORIGINAL '!$C$262</f>
        <v>I40</v>
      </c>
      <c r="M205" s="280" t="str">
        <f>+'PLAN INDICATIVO ORIGINAL '!$E$262</f>
        <v>Número de Acciones de Gestión realizadas en Derechos Humanos</v>
      </c>
      <c r="N205" s="259">
        <f>VLOOKUP(L205,'PLAN INDICATIVO ORIGINAL '!$C$13:$M$343,6,0)</f>
        <v>15</v>
      </c>
      <c r="O205" s="259">
        <f>VLOOKUP(L205,'PLAN INDICATIVO ORIGINAL '!$C$13:$M$343,7,0)</f>
        <v>16</v>
      </c>
      <c r="P205" s="259">
        <f>VLOOKUP(L205,'PLAN INDICATIVO ORIGINAL '!$C$13:$M$343,8,0)</f>
        <v>15</v>
      </c>
      <c r="Q205" s="259">
        <f>VLOOKUP(L205,'PLAN INDICATIVO ORIGINAL '!$C$13:$M$343,9,0)</f>
        <v>13</v>
      </c>
      <c r="R205" s="259">
        <f>VLOOKUP(L205,'PLAN INDICATIVO ORIGINAL '!$C$13:$M$343,10,0)</f>
        <v>59</v>
      </c>
      <c r="S205" s="259" t="str">
        <f>VLOOKUP(L205,'PLAN INDICATIVO ORIGINAL '!$C$13:$M$343,11,0)</f>
        <v>Número</v>
      </c>
      <c r="T205" s="259" t="e">
        <f>VLOOKUP(L205,'PLAN INDICATIVO ORIGINAL '!$C$13:$M$343,12,0)</f>
        <v>#REF!</v>
      </c>
      <c r="U205" s="259">
        <f t="shared" ref="U205:Z205" si="378">+N205</f>
        <v>15</v>
      </c>
      <c r="V205" s="259">
        <f t="shared" si="378"/>
        <v>16</v>
      </c>
      <c r="W205" s="259">
        <f t="shared" si="378"/>
        <v>15</v>
      </c>
      <c r="X205" s="259">
        <f t="shared" si="378"/>
        <v>13</v>
      </c>
      <c r="Y205" s="259">
        <f t="shared" si="378"/>
        <v>59</v>
      </c>
      <c r="Z205" s="259" t="str">
        <f t="shared" si="378"/>
        <v>Número</v>
      </c>
      <c r="AA205" s="115" t="str">
        <f>+'PLAN INDICATIVO ORIGINAL '!C265</f>
        <v>P235</v>
      </c>
      <c r="AB205" s="254" t="str">
        <f>+'PLAN INDICATIVO ORIGINAL '!D265</f>
        <v>Informe de seguimiento sobre los casos internacionales de los cuales se tenga conocimiento, realizado</v>
      </c>
      <c r="AC205" s="59" t="str">
        <f>VLOOKUP(AB205,'PLAN INDICATIVO ORIGINAL '!$D$12:$F$313,3,0)</f>
        <v>GRUPO DE DERECHOS HUMANOS</v>
      </c>
      <c r="AD205" s="59" t="str">
        <f>VLOOKUP(AB205,'PLAN INDICATIVO ORIGINAL '!$D$12:$F$313,3,0)</f>
        <v>GRUPO DE DERECHOS HUMANOS</v>
      </c>
      <c r="AE205" s="59" t="s">
        <v>816</v>
      </c>
      <c r="AF205" s="260">
        <f>VLOOKUP(AA205,'PLAN INDICATIVO ORIGINAL '!$C$13:$M$343,6,0)</f>
        <v>1</v>
      </c>
      <c r="AG205" s="261">
        <f>VLOOKUP(AA205,'PLAN INDICATIVO ORIGINAL '!$C$13:$M$343,7,0)</f>
        <v>1</v>
      </c>
      <c r="AH205" s="261">
        <f>VLOOKUP(AA205,'PLAN INDICATIVO ORIGINAL '!$C$13:$M$343,8,0)</f>
        <v>1</v>
      </c>
      <c r="AI205" s="261">
        <f>VLOOKUP(AA205,'PLAN INDICATIVO ORIGINAL '!$C$13:$M$343,9,0)</f>
        <v>1</v>
      </c>
      <c r="AJ205" s="261">
        <f>VLOOKUP(AA205,'PLAN INDICATIVO ORIGINAL '!$C$13:$M$343,10,0)</f>
        <v>4</v>
      </c>
      <c r="AK205" s="261" t="str">
        <f>VLOOKUP(AA205,'PLAN INDICATIVO ORIGINAL '!$C$13:$M$343,11,0)</f>
        <v>Número</v>
      </c>
      <c r="AL205" s="262" t="e">
        <f>VLOOKUP(AA205,'PLAN INDICATIVO ORIGINAL '!$C$13:$M$343,12,0)</f>
        <v>#REF!</v>
      </c>
      <c r="AM205" s="263">
        <f t="shared" ref="AM205:AR205" si="379">+AF205</f>
        <v>1</v>
      </c>
      <c r="AN205" s="263">
        <f t="shared" si="379"/>
        <v>1</v>
      </c>
      <c r="AO205" s="263">
        <f t="shared" si="379"/>
        <v>1</v>
      </c>
      <c r="AP205" s="263">
        <f t="shared" si="379"/>
        <v>1</v>
      </c>
      <c r="AQ205" s="263">
        <f t="shared" si="379"/>
        <v>4</v>
      </c>
      <c r="AR205" s="263" t="str">
        <f t="shared" si="379"/>
        <v>Número</v>
      </c>
      <c r="AS205" s="264" t="s">
        <v>765</v>
      </c>
      <c r="AV205" s="214" t="s">
        <v>635</v>
      </c>
      <c r="AW205" s="214" t="s">
        <v>598</v>
      </c>
      <c r="AX205" s="214" t="s">
        <v>816</v>
      </c>
      <c r="BI205" s="165">
        <v>236</v>
      </c>
      <c r="BJ205" s="59" t="s">
        <v>493</v>
      </c>
    </row>
    <row r="206" spans="1:62" ht="56.25" customHeight="1" x14ac:dyDescent="0.25">
      <c r="A206" s="254">
        <v>17</v>
      </c>
      <c r="B206" s="254" t="str">
        <f t="shared" si="149"/>
        <v>P17</v>
      </c>
      <c r="C206" s="127" t="s">
        <v>50</v>
      </c>
      <c r="D206" s="293" t="s">
        <v>596</v>
      </c>
      <c r="E206" s="284" t="str">
        <f>+'PLAN INDICATIVO ORIGINAL '!$D$249</f>
        <v>PROMOCIÓN DE LOS DERECHOS HUMANOS</v>
      </c>
      <c r="F206" s="256" t="str">
        <f>+'PLAN INDICATIVO ORIGINAL '!$D$250</f>
        <v>DERECHOS HUMANOS</v>
      </c>
      <c r="G206" s="256" t="s">
        <v>603</v>
      </c>
      <c r="H206" s="257" t="str">
        <f>+'PLAN INDICATIVO ORIGINAL '!$D$251</f>
        <v xml:space="preserve">Contribuir a la protección y el fomento de los derechos humanos de la población privada de la libertad en la prestación de los servicios penitenciarios y carcelarios. </v>
      </c>
      <c r="I206" s="257" t="s">
        <v>818</v>
      </c>
      <c r="J206" s="265" t="str">
        <f>+'PLAN INDICATIVO ORIGINAL '!$D$262</f>
        <v>GESTIÓN INSTITUCIONAL DE DERECHOS HUMANOS</v>
      </c>
      <c r="K206" s="265" t="s">
        <v>791</v>
      </c>
      <c r="L206" s="142" t="str">
        <f>+'PLAN INDICATIVO ORIGINAL '!$C$262</f>
        <v>I40</v>
      </c>
      <c r="M206" s="280" t="str">
        <f>+'PLAN INDICATIVO ORIGINAL '!$E$262</f>
        <v>Número de Acciones de Gestión realizadas en Derechos Humanos</v>
      </c>
      <c r="N206" s="259">
        <f>VLOOKUP(L206,'PLAN INDICATIVO ORIGINAL '!$C$13:$M$343,6,0)</f>
        <v>15</v>
      </c>
      <c r="O206" s="259">
        <f>VLOOKUP(L206,'PLAN INDICATIVO ORIGINAL '!$C$13:$M$343,7,0)</f>
        <v>16</v>
      </c>
      <c r="P206" s="259">
        <f>VLOOKUP(L206,'PLAN INDICATIVO ORIGINAL '!$C$13:$M$343,8,0)</f>
        <v>15</v>
      </c>
      <c r="Q206" s="259">
        <f>VLOOKUP(L206,'PLAN INDICATIVO ORIGINAL '!$C$13:$M$343,9,0)</f>
        <v>13</v>
      </c>
      <c r="R206" s="259">
        <f>VLOOKUP(L206,'PLAN INDICATIVO ORIGINAL '!$C$13:$M$343,10,0)</f>
        <v>59</v>
      </c>
      <c r="S206" s="259" t="str">
        <f>VLOOKUP(L206,'PLAN INDICATIVO ORIGINAL '!$C$13:$M$343,11,0)</f>
        <v>Número</v>
      </c>
      <c r="T206" s="259" t="e">
        <f>VLOOKUP(L206,'PLAN INDICATIVO ORIGINAL '!$C$13:$M$343,12,0)</f>
        <v>#REF!</v>
      </c>
      <c r="U206" s="259">
        <f t="shared" ref="U206:Z206" si="380">+N206</f>
        <v>15</v>
      </c>
      <c r="V206" s="259">
        <f t="shared" si="380"/>
        <v>16</v>
      </c>
      <c r="W206" s="259">
        <f t="shared" si="380"/>
        <v>15</v>
      </c>
      <c r="X206" s="259">
        <f t="shared" si="380"/>
        <v>13</v>
      </c>
      <c r="Y206" s="259">
        <f t="shared" si="380"/>
        <v>59</v>
      </c>
      <c r="Z206" s="259" t="str">
        <f t="shared" si="380"/>
        <v>Número</v>
      </c>
      <c r="AA206" s="254" t="str">
        <f>+'PLAN INDICATIVO ORIGINAL '!C266</f>
        <v>P17</v>
      </c>
      <c r="AB206" s="254" t="str">
        <f>+'PLAN INDICATIVO ORIGINAL '!D266</f>
        <v>Diagnósticos regionales sobre la situación actual de DDHH realizados</v>
      </c>
      <c r="AC206" s="59" t="str">
        <f>VLOOKUP(AB206,'PLAN INDICATIVO ORIGINAL '!$D$12:$F$313,3,0)</f>
        <v>GRUPO DE DERECHOS HUMANOS</v>
      </c>
      <c r="AD206" s="59" t="str">
        <f>VLOOKUP(AB206,'PLAN INDICATIVO ORIGINAL '!$D$12:$F$313,3,0)</f>
        <v>GRUPO DE DERECHOS HUMANOS</v>
      </c>
      <c r="AE206" s="59" t="s">
        <v>816</v>
      </c>
      <c r="AF206" s="260">
        <f>VLOOKUP(AA206,'PLAN INDICATIVO ORIGINAL '!$C$13:$M$343,6,0)</f>
        <v>2</v>
      </c>
      <c r="AG206" s="261">
        <f>VLOOKUP(AA206,'PLAN INDICATIVO ORIGINAL '!$C$13:$M$343,7,0)</f>
        <v>2</v>
      </c>
      <c r="AH206" s="261">
        <f>VLOOKUP(AA206,'PLAN INDICATIVO ORIGINAL '!$C$13:$M$343,8,0)</f>
        <v>2</v>
      </c>
      <c r="AI206" s="261">
        <f>VLOOKUP(AA206,'PLAN INDICATIVO ORIGINAL '!$C$13:$M$343,9,0)</f>
        <v>0</v>
      </c>
      <c r="AJ206" s="261">
        <f>VLOOKUP(AA206,'PLAN INDICATIVO ORIGINAL '!$C$13:$M$343,10,0)</f>
        <v>6</v>
      </c>
      <c r="AK206" s="261" t="str">
        <f>VLOOKUP(AA206,'PLAN INDICATIVO ORIGINAL '!$C$13:$M$343,11,0)</f>
        <v>Número</v>
      </c>
      <c r="AL206" s="262" t="e">
        <f>VLOOKUP(AA206,'PLAN INDICATIVO ORIGINAL '!$C$13:$M$343,12,0)</f>
        <v>#REF!</v>
      </c>
      <c r="AM206" s="263">
        <f t="shared" ref="AM206:AR206" si="381">+AF206</f>
        <v>2</v>
      </c>
      <c r="AN206" s="263">
        <f t="shared" si="381"/>
        <v>2</v>
      </c>
      <c r="AO206" s="263">
        <f t="shared" si="381"/>
        <v>2</v>
      </c>
      <c r="AP206" s="263">
        <f t="shared" si="381"/>
        <v>0</v>
      </c>
      <c r="AQ206" s="263">
        <f t="shared" si="381"/>
        <v>6</v>
      </c>
      <c r="AR206" s="263" t="str">
        <f t="shared" si="381"/>
        <v>Número</v>
      </c>
      <c r="AS206" s="264" t="s">
        <v>765</v>
      </c>
      <c r="AV206" s="214" t="s">
        <v>637</v>
      </c>
      <c r="AW206" s="214" t="s">
        <v>598</v>
      </c>
      <c r="AX206" s="214" t="s">
        <v>816</v>
      </c>
      <c r="BI206" s="254">
        <v>79</v>
      </c>
      <c r="BJ206" s="59" t="s">
        <v>493</v>
      </c>
    </row>
    <row r="207" spans="1:62" ht="56.25" customHeight="1" x14ac:dyDescent="0.25">
      <c r="A207" s="165">
        <v>236</v>
      </c>
      <c r="B207" s="254" t="str">
        <f t="shared" si="149"/>
        <v>P236</v>
      </c>
      <c r="C207" s="282"/>
      <c r="D207" s="283" t="s">
        <v>640</v>
      </c>
      <c r="E207" s="284" t="str">
        <f>+'PLAN INDICATIVO ORIGINAL '!$D$267</f>
        <v>SISTEMA INTEGRAL DE INFORMACIÓN Y COMUNICACIÓN</v>
      </c>
      <c r="F207" s="256" t="str">
        <f>+'PLAN INDICATIVO ORIGINAL '!$D$268</f>
        <v>INFORMACIÓN Y COMUNICACIÓN</v>
      </c>
      <c r="G207" s="256" t="s">
        <v>647</v>
      </c>
      <c r="H207" s="257" t="str">
        <f>+'PLAN INDICATIVO ORIGINAL '!$D$269</f>
        <v>Administrar, promover el uso y apropiación de las tecnologías de la información y las comunicaciones como soporte de la gestión administrativa del sistema penitenciario y carcelario.</v>
      </c>
      <c r="I207" s="257" t="s">
        <v>819</v>
      </c>
      <c r="J207" s="265" t="str">
        <f>+'PLAN INDICATIVO ORIGINAL '!$D$270</f>
        <v>DESARROLLO TECNOLOGICO</v>
      </c>
      <c r="K207" s="142" t="s">
        <v>763</v>
      </c>
      <c r="L207" s="142" t="str">
        <f>+'PLAN INDICATIVO ORIGINAL '!$C$270</f>
        <v>I34</v>
      </c>
      <c r="M207" s="258" t="str">
        <f>+'PLAN INDICATIVO ORIGINAL '!$E$270</f>
        <v>Porcentaje de avance del componente GEL (Gobierno en Linea) de Seguridad y Privacidad de la Información.</v>
      </c>
      <c r="N207" s="267">
        <f>VLOOKUP(L207,'PLAN INDICATIVO ORIGINAL '!$C$13:$M$343,6,0)</f>
        <v>0.05</v>
      </c>
      <c r="O207" s="267">
        <f>VLOOKUP(L207,'PLAN INDICATIVO ORIGINAL '!$C$13:$M$343,7,0)</f>
        <v>0.6</v>
      </c>
      <c r="P207" s="267">
        <f>VLOOKUP(L207,'PLAN INDICATIVO ORIGINAL '!$C$13:$M$343,8,0)</f>
        <v>0.8</v>
      </c>
      <c r="Q207" s="267">
        <f>VLOOKUP(L207,'PLAN INDICATIVO ORIGINAL '!$C$13:$M$343,9,0)</f>
        <v>0</v>
      </c>
      <c r="R207" s="267">
        <f>VLOOKUP(L207,'PLAN INDICATIVO ORIGINAL '!$C$13:$M$343,10,0)</f>
        <v>0</v>
      </c>
      <c r="S207" s="267" t="str">
        <f>VLOOKUP(L207,'PLAN INDICATIVO ORIGINAL '!$C$13:$M$343,11,0)</f>
        <v>Porcentaje</v>
      </c>
      <c r="T207" s="259" t="e">
        <f>VLOOKUP(L207,'PLAN INDICATIVO ORIGINAL '!$C$13:$M$343,12,0)</f>
        <v>#REF!</v>
      </c>
      <c r="U207" s="259">
        <f t="shared" ref="U207:Z207" si="382">+N207*100</f>
        <v>5</v>
      </c>
      <c r="V207" s="259">
        <f t="shared" si="382"/>
        <v>60</v>
      </c>
      <c r="W207" s="259">
        <f t="shared" si="382"/>
        <v>80</v>
      </c>
      <c r="X207" s="259">
        <f t="shared" si="382"/>
        <v>0</v>
      </c>
      <c r="Y207" s="259">
        <f t="shared" si="382"/>
        <v>0</v>
      </c>
      <c r="Z207" s="259" t="e">
        <f t="shared" si="382"/>
        <v>#VALUE!</v>
      </c>
      <c r="AA207" s="115" t="str">
        <f>+'PLAN INDICATIVO ORIGINAL '!C274</f>
        <v>P236</v>
      </c>
      <c r="AB207" s="165" t="str">
        <f>+'PLAN INDICATIVO ORIGINAL '!D274</f>
        <v>Sistema de Gestión de Seguridad de la Información SGSI, implementado</v>
      </c>
      <c r="AC207" s="59" t="str">
        <f>VLOOKUP(AB207,'PLAN INDICATIVO ORIGINAL '!$D$12:$F$313,3,0)</f>
        <v xml:space="preserve">OFICINA DE SISTEMAS DE INFORMACIÓN </v>
      </c>
      <c r="AD207" s="59" t="str">
        <f>VLOOKUP(AB207,'PLAN INDICATIVO ORIGINAL '!$D$12:$F$313,3,0)</f>
        <v xml:space="preserve">OFICINA DE SISTEMAS DE INFORMACIÓN </v>
      </c>
      <c r="AE207" s="59" t="s">
        <v>807</v>
      </c>
      <c r="AF207" s="268">
        <f>VLOOKUP(AA207,'PLAN INDICATIVO ORIGINAL '!$C$13:$M$343,6,0)</f>
        <v>0</v>
      </c>
      <c r="AG207" s="269">
        <f>VLOOKUP(AA207,'PLAN INDICATIVO ORIGINAL '!$C$13:$M$343,7,0)</f>
        <v>1</v>
      </c>
      <c r="AH207" s="269">
        <f>VLOOKUP(AA207,'PLAN INDICATIVO ORIGINAL '!$C$13:$M$343,8,0)</f>
        <v>2</v>
      </c>
      <c r="AI207" s="269">
        <f>VLOOKUP(AA207,'PLAN INDICATIVO ORIGINAL '!$C$13:$M$343,9,0)</f>
        <v>2</v>
      </c>
      <c r="AJ207" s="269">
        <f>VLOOKUP(AA207,'PLAN INDICATIVO ORIGINAL '!$C$13:$M$343,10,0)</f>
        <v>5</v>
      </c>
      <c r="AK207" s="269" t="str">
        <f>VLOOKUP(AA207,'PLAN INDICATIVO ORIGINAL '!$C$13:$M$343,11,0)</f>
        <v>Número</v>
      </c>
      <c r="AL207" s="262" t="e">
        <f>VLOOKUP(AA207,'PLAN INDICATIVO ORIGINAL '!$C$13:$M$343,12,0)</f>
        <v>#REF!</v>
      </c>
      <c r="AM207" s="270">
        <f t="shared" ref="AM207:AR207" si="383">+AF207*100</f>
        <v>0</v>
      </c>
      <c r="AN207" s="270">
        <f t="shared" si="383"/>
        <v>100</v>
      </c>
      <c r="AO207" s="270">
        <f t="shared" si="383"/>
        <v>200</v>
      </c>
      <c r="AP207" s="270">
        <f t="shared" si="383"/>
        <v>200</v>
      </c>
      <c r="AQ207" s="270">
        <f t="shared" si="383"/>
        <v>500</v>
      </c>
      <c r="AR207" s="270" t="e">
        <f t="shared" si="383"/>
        <v>#VALUE!</v>
      </c>
      <c r="AS207" s="264" t="s">
        <v>765</v>
      </c>
      <c r="AV207" s="214" t="s">
        <v>655</v>
      </c>
      <c r="AW207" s="214" t="s">
        <v>493</v>
      </c>
      <c r="AX207" s="214" t="s">
        <v>807</v>
      </c>
      <c r="BI207" s="254">
        <v>62</v>
      </c>
      <c r="BJ207" s="59" t="s">
        <v>493</v>
      </c>
    </row>
    <row r="208" spans="1:62" ht="55.5" customHeight="1" x14ac:dyDescent="0.25">
      <c r="A208" s="254">
        <v>79</v>
      </c>
      <c r="B208" s="254" t="str">
        <f t="shared" si="149"/>
        <v>P79</v>
      </c>
      <c r="C208" s="127" t="s">
        <v>56</v>
      </c>
      <c r="D208" s="293" t="s">
        <v>640</v>
      </c>
      <c r="E208" s="284" t="str">
        <f>+'PLAN INDICATIVO ORIGINAL '!$D$267</f>
        <v>SISTEMA INTEGRAL DE INFORMACIÓN Y COMUNICACIÓN</v>
      </c>
      <c r="F208" s="256" t="str">
        <f>+'PLAN INDICATIVO ORIGINAL '!$D$268</f>
        <v>INFORMACIÓN Y COMUNICACIÓN</v>
      </c>
      <c r="G208" s="256" t="s">
        <v>647</v>
      </c>
      <c r="H208" s="257" t="str">
        <f>+'PLAN INDICATIVO ORIGINAL '!$D$269</f>
        <v>Administrar, promover el uso y apropiación de las tecnologías de la información y las comunicaciones como soporte de la gestión administrativa del sistema penitenciario y carcelario.</v>
      </c>
      <c r="I208" s="257" t="s">
        <v>819</v>
      </c>
      <c r="J208" s="265" t="str">
        <f>+'PLAN INDICATIVO ORIGINAL '!$D$270</f>
        <v>DESARROLLO TECNOLOGICO</v>
      </c>
      <c r="K208" s="142" t="s">
        <v>763</v>
      </c>
      <c r="L208" s="142" t="str">
        <f>+'PLAN INDICATIVO ORIGINAL '!$C$270</f>
        <v>I34</v>
      </c>
      <c r="M208" s="258" t="str">
        <f>+'PLAN INDICATIVO ORIGINAL '!$E$270</f>
        <v>Porcentaje de avance del componente GEL (Gobierno en Linea) de Seguridad y Privacidad de la Información.</v>
      </c>
      <c r="N208" s="267">
        <f>VLOOKUP(L208,'PLAN INDICATIVO ORIGINAL '!$C$13:$M$343,6,0)</f>
        <v>0.05</v>
      </c>
      <c r="O208" s="267">
        <f>VLOOKUP(L208,'PLAN INDICATIVO ORIGINAL '!$C$13:$M$343,7,0)</f>
        <v>0.6</v>
      </c>
      <c r="P208" s="267">
        <f>VLOOKUP(L208,'PLAN INDICATIVO ORIGINAL '!$C$13:$M$343,8,0)</f>
        <v>0.8</v>
      </c>
      <c r="Q208" s="267">
        <f>VLOOKUP(L208,'PLAN INDICATIVO ORIGINAL '!$C$13:$M$343,9,0)</f>
        <v>0</v>
      </c>
      <c r="R208" s="267">
        <f>VLOOKUP(L208,'PLAN INDICATIVO ORIGINAL '!$C$13:$M$343,10,0)</f>
        <v>0</v>
      </c>
      <c r="S208" s="267" t="str">
        <f>VLOOKUP(L208,'PLAN INDICATIVO ORIGINAL '!$C$13:$M$343,11,0)</f>
        <v>Porcentaje</v>
      </c>
      <c r="T208" s="259" t="e">
        <f>VLOOKUP(L208,'PLAN INDICATIVO ORIGINAL '!$C$13:$M$343,12,0)</f>
        <v>#REF!</v>
      </c>
      <c r="U208" s="259">
        <f t="shared" ref="U208:Z208" si="384">+N208*100</f>
        <v>5</v>
      </c>
      <c r="V208" s="259">
        <f t="shared" si="384"/>
        <v>60</v>
      </c>
      <c r="W208" s="259">
        <f t="shared" si="384"/>
        <v>80</v>
      </c>
      <c r="X208" s="259">
        <f t="shared" si="384"/>
        <v>0</v>
      </c>
      <c r="Y208" s="259">
        <f t="shared" si="384"/>
        <v>0</v>
      </c>
      <c r="Z208" s="259" t="e">
        <f t="shared" si="384"/>
        <v>#VALUE!</v>
      </c>
      <c r="AA208" s="254" t="str">
        <f>+'PLAN INDICATIVO ORIGINAL '!C275</f>
        <v>P79</v>
      </c>
      <c r="AB208" s="254" t="str">
        <f>+'PLAN INDICATIVO ORIGINAL '!D275</f>
        <v>Servicio de servidor de archivos para copia de archivos de usuario dentro del modelo de seguridad de la información implementado</v>
      </c>
      <c r="AC208" s="59" t="str">
        <f>VLOOKUP(AB208,'PLAN INDICATIVO ORIGINAL '!$D$12:$F$313,3,0)</f>
        <v xml:space="preserve">OFICINA DE SISTEMAS DE INFORMACIÓN </v>
      </c>
      <c r="AD208" s="59" t="str">
        <f>VLOOKUP(AB208,'PLAN INDICATIVO ORIGINAL '!$D$12:$F$313,3,0)</f>
        <v xml:space="preserve">OFICINA DE SISTEMAS DE INFORMACIÓN </v>
      </c>
      <c r="AE208" s="59" t="s">
        <v>807</v>
      </c>
      <c r="AF208" s="268">
        <f>VLOOKUP(AA208,'PLAN INDICATIVO ORIGINAL '!$C$13:$M$343,6,0)</f>
        <v>1</v>
      </c>
      <c r="AG208" s="269">
        <f>VLOOKUP(AA208,'PLAN INDICATIVO ORIGINAL '!$C$13:$M$343,7,0)</f>
        <v>0</v>
      </c>
      <c r="AH208" s="269">
        <f>VLOOKUP(AA208,'PLAN INDICATIVO ORIGINAL '!$C$13:$M$343,8,0)</f>
        <v>0</v>
      </c>
      <c r="AI208" s="269">
        <f>VLOOKUP(AA208,'PLAN INDICATIVO ORIGINAL '!$C$13:$M$343,9,0)</f>
        <v>0</v>
      </c>
      <c r="AJ208" s="269">
        <f>VLOOKUP(AA208,'PLAN INDICATIVO ORIGINAL '!$C$13:$M$343,10,0)</f>
        <v>1</v>
      </c>
      <c r="AK208" s="269" t="str">
        <f>VLOOKUP(AA208,'PLAN INDICATIVO ORIGINAL '!$C$13:$M$343,11,0)</f>
        <v>Porcentaje</v>
      </c>
      <c r="AL208" s="262" t="e">
        <f>VLOOKUP(AA208,'PLAN INDICATIVO ORIGINAL '!$C$13:$M$343,12,0)</f>
        <v>#REF!</v>
      </c>
      <c r="AM208" s="270">
        <f t="shared" ref="AM208:AR208" si="385">+AF208*100</f>
        <v>100</v>
      </c>
      <c r="AN208" s="270">
        <f t="shared" si="385"/>
        <v>0</v>
      </c>
      <c r="AO208" s="270">
        <f t="shared" si="385"/>
        <v>0</v>
      </c>
      <c r="AP208" s="270">
        <f t="shared" si="385"/>
        <v>0</v>
      </c>
      <c r="AQ208" s="270">
        <f t="shared" si="385"/>
        <v>100</v>
      </c>
      <c r="AR208" s="270" t="e">
        <f t="shared" si="385"/>
        <v>#VALUE!</v>
      </c>
      <c r="AS208" s="264" t="s">
        <v>765</v>
      </c>
      <c r="AV208" s="214" t="s">
        <v>657</v>
      </c>
      <c r="AW208" s="214" t="s">
        <v>493</v>
      </c>
      <c r="AX208" s="214" t="s">
        <v>807</v>
      </c>
      <c r="BI208" s="254">
        <v>26</v>
      </c>
      <c r="BJ208" s="59" t="s">
        <v>493</v>
      </c>
    </row>
    <row r="209" spans="1:62" ht="55.5" customHeight="1" x14ac:dyDescent="0.25">
      <c r="A209" s="254">
        <v>62</v>
      </c>
      <c r="B209" s="254" t="e">
        <f t="shared" si="149"/>
        <v>#REF!</v>
      </c>
      <c r="C209" s="127" t="s">
        <v>56</v>
      </c>
      <c r="D209" s="293" t="s">
        <v>640</v>
      </c>
      <c r="E209" s="284" t="str">
        <f>+'PLAN INDICATIVO ORIGINAL '!$D$267</f>
        <v>SISTEMA INTEGRAL DE INFORMACIÓN Y COMUNICACIÓN</v>
      </c>
      <c r="F209" s="256" t="str">
        <f>+'PLAN INDICATIVO ORIGINAL '!$D$268</f>
        <v>INFORMACIÓN Y COMUNICACIÓN</v>
      </c>
      <c r="G209" s="256" t="s">
        <v>647</v>
      </c>
      <c r="H209" s="257" t="str">
        <f>+'PLAN INDICATIVO ORIGINAL '!$D$269</f>
        <v>Administrar, promover el uso y apropiación de las tecnologías de la información y las comunicaciones como soporte de la gestión administrativa del sistema penitenciario y carcelario.</v>
      </c>
      <c r="I209" s="257" t="s">
        <v>819</v>
      </c>
      <c r="J209" s="265" t="str">
        <f>+'PLAN INDICATIVO ORIGINAL '!$D$270</f>
        <v>DESARROLLO TECNOLOGICO</v>
      </c>
      <c r="K209" s="142" t="s">
        <v>763</v>
      </c>
      <c r="L209" s="142" t="str">
        <f>+'PLAN INDICATIVO ORIGINAL '!$C$270</f>
        <v>I34</v>
      </c>
      <c r="M209" s="258" t="str">
        <f>+'PLAN INDICATIVO ORIGINAL '!$E$270</f>
        <v>Porcentaje de avance del componente GEL (Gobierno en Linea) de Seguridad y Privacidad de la Información.</v>
      </c>
      <c r="N209" s="267">
        <f>VLOOKUP(L209,'PLAN INDICATIVO ORIGINAL '!$C$13:$M$343,6,0)</f>
        <v>0.05</v>
      </c>
      <c r="O209" s="267">
        <f>VLOOKUP(L209,'PLAN INDICATIVO ORIGINAL '!$C$13:$M$343,7,0)</f>
        <v>0.6</v>
      </c>
      <c r="P209" s="267">
        <f>VLOOKUP(L209,'PLAN INDICATIVO ORIGINAL '!$C$13:$M$343,8,0)</f>
        <v>0.8</v>
      </c>
      <c r="Q209" s="267">
        <f>VLOOKUP(L209,'PLAN INDICATIVO ORIGINAL '!$C$13:$M$343,9,0)</f>
        <v>0</v>
      </c>
      <c r="R209" s="267">
        <f>VLOOKUP(L209,'PLAN INDICATIVO ORIGINAL '!$C$13:$M$343,10,0)</f>
        <v>0</v>
      </c>
      <c r="S209" s="267" t="str">
        <f>VLOOKUP(L209,'PLAN INDICATIVO ORIGINAL '!$C$13:$M$343,11,0)</f>
        <v>Porcentaje</v>
      </c>
      <c r="T209" s="259" t="e">
        <f>VLOOKUP(L209,'PLAN INDICATIVO ORIGINAL '!$C$13:$M$343,12,0)</f>
        <v>#REF!</v>
      </c>
      <c r="U209" s="259">
        <f t="shared" ref="U209:Z209" si="386">+N209*100</f>
        <v>5</v>
      </c>
      <c r="V209" s="259">
        <f t="shared" si="386"/>
        <v>60</v>
      </c>
      <c r="W209" s="259">
        <f t="shared" si="386"/>
        <v>80</v>
      </c>
      <c r="X209" s="259">
        <f t="shared" si="386"/>
        <v>0</v>
      </c>
      <c r="Y209" s="259">
        <f t="shared" si="386"/>
        <v>0</v>
      </c>
      <c r="Z209" s="259" t="e">
        <f t="shared" si="386"/>
        <v>#VALUE!</v>
      </c>
      <c r="AA209" s="254" t="e">
        <f>+'PLAN INDICATIVO ORIGINAL '!#REF!</f>
        <v>#REF!</v>
      </c>
      <c r="AB209" s="254" t="e">
        <f>+'PLAN INDICATIVO ORIGINAL '!#REF!</f>
        <v>#REF!</v>
      </c>
      <c r="AC209" s="59" t="e">
        <f>VLOOKUP(AB209,'PLAN INDICATIVO ORIGINAL '!$D$12:$F$313,3,0)</f>
        <v>#REF!</v>
      </c>
      <c r="AD209" s="59" t="e">
        <f>VLOOKUP(AB209,'PLAN INDICATIVO ORIGINAL '!$D$12:$F$313,3,0)</f>
        <v>#REF!</v>
      </c>
      <c r="AE209" s="59" t="s">
        <v>807</v>
      </c>
      <c r="AF209" s="268" t="e">
        <f>VLOOKUP(AA209,'PLAN INDICATIVO ORIGINAL '!$C$13:$M$343,6,0)</f>
        <v>#REF!</v>
      </c>
      <c r="AG209" s="269" t="e">
        <f>VLOOKUP(AA209,'PLAN INDICATIVO ORIGINAL '!$C$13:$M$343,7,0)</f>
        <v>#REF!</v>
      </c>
      <c r="AH209" s="269" t="e">
        <f>VLOOKUP(AA209,'PLAN INDICATIVO ORIGINAL '!$C$13:$M$343,8,0)</f>
        <v>#REF!</v>
      </c>
      <c r="AI209" s="269" t="e">
        <f>VLOOKUP(AA209,'PLAN INDICATIVO ORIGINAL '!$C$13:$M$343,9,0)</f>
        <v>#REF!</v>
      </c>
      <c r="AJ209" s="269" t="e">
        <f>VLOOKUP(AA209,'PLAN INDICATIVO ORIGINAL '!$C$13:$M$343,10,0)</f>
        <v>#REF!</v>
      </c>
      <c r="AK209" s="269" t="e">
        <f>VLOOKUP(AA209,'PLAN INDICATIVO ORIGINAL '!$C$13:$M$343,11,0)</f>
        <v>#REF!</v>
      </c>
      <c r="AL209" s="262" t="e">
        <f>VLOOKUP(AA209,'PLAN INDICATIVO ORIGINAL '!$C$13:$M$343,12,0)</f>
        <v>#REF!</v>
      </c>
      <c r="AM209" s="270" t="e">
        <f t="shared" ref="AM209:AR209" si="387">+AF209*100</f>
        <v>#REF!</v>
      </c>
      <c r="AN209" s="270" t="e">
        <f t="shared" si="387"/>
        <v>#REF!</v>
      </c>
      <c r="AO209" s="270" t="e">
        <f t="shared" si="387"/>
        <v>#REF!</v>
      </c>
      <c r="AP209" s="270" t="e">
        <f t="shared" si="387"/>
        <v>#REF!</v>
      </c>
      <c r="AQ209" s="270" t="e">
        <f t="shared" si="387"/>
        <v>#REF!</v>
      </c>
      <c r="AR209" s="270" t="e">
        <f t="shared" si="387"/>
        <v>#REF!</v>
      </c>
      <c r="AS209" s="264" t="s">
        <v>765</v>
      </c>
      <c r="AV209" s="214" t="s">
        <v>659</v>
      </c>
      <c r="AW209" s="214" t="s">
        <v>493</v>
      </c>
      <c r="AX209" s="214" t="s">
        <v>807</v>
      </c>
      <c r="BI209" s="254">
        <v>25</v>
      </c>
      <c r="BJ209" s="59" t="s">
        <v>493</v>
      </c>
    </row>
    <row r="210" spans="1:62" ht="51" customHeight="1" x14ac:dyDescent="0.25">
      <c r="A210" s="254">
        <v>143</v>
      </c>
      <c r="B210" s="254" t="str">
        <f t="shared" si="149"/>
        <v>P143</v>
      </c>
      <c r="C210" s="136" t="s">
        <v>33</v>
      </c>
      <c r="D210" s="255" t="s">
        <v>640</v>
      </c>
      <c r="E210" s="284" t="str">
        <f>+'PLAN INDICATIVO ORIGINAL '!$D$267</f>
        <v>SISTEMA INTEGRAL DE INFORMACIÓN Y COMUNICACIÓN</v>
      </c>
      <c r="F210" s="256" t="str">
        <f>+'PLAN INDICATIVO ORIGINAL '!$D$268</f>
        <v>INFORMACIÓN Y COMUNICACIÓN</v>
      </c>
      <c r="G210" s="256" t="s">
        <v>647</v>
      </c>
      <c r="H210" s="257" t="str">
        <f>+'PLAN INDICATIVO ORIGINAL '!$D$269</f>
        <v>Administrar, promover el uso y apropiación de las tecnologías de la información y las comunicaciones como soporte de la gestión administrativa del sistema penitenciario y carcelario.</v>
      </c>
      <c r="I210" s="257" t="s">
        <v>819</v>
      </c>
      <c r="J210" s="265" t="str">
        <f>+'PLAN INDICATIVO ORIGINAL '!$D$270</f>
        <v>DESARROLLO TECNOLOGICO</v>
      </c>
      <c r="K210" s="142" t="s">
        <v>763</v>
      </c>
      <c r="L210" s="142" t="str">
        <f>+'PLAN INDICATIVO ORIGINAL '!C271</f>
        <v>I33</v>
      </c>
      <c r="M210" s="258" t="str">
        <f>+'PLAN INDICATIVO ORIGINAL '!E271</f>
        <v>Porcentaje de ERON con sistemas de bloqueadores de señal</v>
      </c>
      <c r="N210" s="267">
        <f>VLOOKUP(L210,'PLAN INDICATIVO ORIGINAL '!$C$13:$M$343,6,0)</f>
        <v>0.11764705882352941</v>
      </c>
      <c r="O210" s="267">
        <f>VLOOKUP(L210,'PLAN INDICATIVO ORIGINAL '!$C$13:$M$343,7,0)</f>
        <v>0.125</v>
      </c>
      <c r="P210" s="267">
        <f>VLOOKUP(L210,'PLAN INDICATIVO ORIGINAL '!$C$13:$M$343,8,0)</f>
        <v>0.13970588235294118</v>
      </c>
      <c r="Q210" s="267">
        <f>VLOOKUP(L210,'PLAN INDICATIVO ORIGINAL '!$C$13:$M$343,9,0)</f>
        <v>0.15441176470588236</v>
      </c>
      <c r="R210" s="267">
        <f>VLOOKUP(L210,'PLAN INDICATIVO ORIGINAL '!$C$13:$M$343,10,0)</f>
        <v>0.15441176470588236</v>
      </c>
      <c r="S210" s="267" t="str">
        <f>VLOOKUP(L210,'PLAN INDICATIVO ORIGINAL '!$C$13:$M$343,11,0)</f>
        <v>Porcentaje</v>
      </c>
      <c r="T210" s="259" t="e">
        <f>VLOOKUP(L210,'PLAN INDICATIVO ORIGINAL '!$C$13:$M$343,12,0)</f>
        <v>#REF!</v>
      </c>
      <c r="U210" s="259">
        <f t="shared" ref="U210:Z210" si="388">+N210*100</f>
        <v>11.76470588235294</v>
      </c>
      <c r="V210" s="259">
        <f t="shared" si="388"/>
        <v>12.5</v>
      </c>
      <c r="W210" s="259">
        <f t="shared" si="388"/>
        <v>13.970588235294118</v>
      </c>
      <c r="X210" s="259">
        <f t="shared" si="388"/>
        <v>15.441176470588236</v>
      </c>
      <c r="Y210" s="259">
        <f t="shared" si="388"/>
        <v>15.441176470588236</v>
      </c>
      <c r="Z210" s="259" t="e">
        <f t="shared" si="388"/>
        <v>#VALUE!</v>
      </c>
      <c r="AA210" s="254" t="str">
        <f>+'PLAN INDICATIVO ORIGINAL '!C278</f>
        <v>P143</v>
      </c>
      <c r="AB210" s="254" t="str">
        <f>+'PLAN INDICATIVO ORIGINAL '!D278</f>
        <v>ERON con sistemas bloqueadores de señal implementados</v>
      </c>
      <c r="AC210" s="59" t="str">
        <f>+'PLAN INDICATIVO ORIGINAL '!F278</f>
        <v xml:space="preserve">OFICINA DE SISTEMAS DE INFORMACIÓN </v>
      </c>
      <c r="AD210" s="59" t="str">
        <f>+'PLAN INDICATIVO ORIGINAL '!F277</f>
        <v xml:space="preserve">OFICINA DE SISTEMAS DE INFORMACIÓN </v>
      </c>
      <c r="AE210" s="59" t="s">
        <v>807</v>
      </c>
      <c r="AF210" s="260">
        <f>VLOOKUP(AA210,'PLAN INDICATIVO ORIGINAL '!$C$13:$M$343,6,0)</f>
        <v>5</v>
      </c>
      <c r="AG210" s="261">
        <f>VLOOKUP(AA210,'PLAN INDICATIVO ORIGINAL '!$C$13:$M$343,7,0)</f>
        <v>6</v>
      </c>
      <c r="AH210" s="261">
        <f>VLOOKUP(AA210,'PLAN INDICATIVO ORIGINAL '!$C$13:$M$343,8,0)</f>
        <v>8</v>
      </c>
      <c r="AI210" s="261">
        <f>VLOOKUP(AA210,'PLAN INDICATIVO ORIGINAL '!$C$13:$M$343,9,0)</f>
        <v>10</v>
      </c>
      <c r="AJ210" s="261">
        <f>VLOOKUP(AA210,'PLAN INDICATIVO ORIGINAL '!$C$13:$M$343,10,0)</f>
        <v>21</v>
      </c>
      <c r="AK210" s="261" t="str">
        <f>VLOOKUP(AA210,'PLAN INDICATIVO ORIGINAL '!$C$13:$M$343,11,0)</f>
        <v>Número</v>
      </c>
      <c r="AL210" s="262" t="e">
        <f>VLOOKUP(AA210,'PLAN INDICATIVO ORIGINAL '!$C$13:$M$343,12,0)</f>
        <v>#REF!</v>
      </c>
      <c r="AM210" s="263">
        <f t="shared" ref="AM210:AR210" si="389">+AF210</f>
        <v>5</v>
      </c>
      <c r="AN210" s="263">
        <f t="shared" si="389"/>
        <v>6</v>
      </c>
      <c r="AO210" s="263">
        <f t="shared" si="389"/>
        <v>8</v>
      </c>
      <c r="AP210" s="263">
        <f t="shared" si="389"/>
        <v>10</v>
      </c>
      <c r="AQ210" s="263">
        <f t="shared" si="389"/>
        <v>21</v>
      </c>
      <c r="AR210" s="263" t="str">
        <f t="shared" si="389"/>
        <v>Número</v>
      </c>
      <c r="AS210" s="264" t="s">
        <v>765</v>
      </c>
      <c r="AV210" s="214" t="s">
        <v>664</v>
      </c>
      <c r="AW210" s="214" t="s">
        <v>493</v>
      </c>
      <c r="AX210" s="214" t="s">
        <v>807</v>
      </c>
      <c r="BI210" s="146">
        <v>6</v>
      </c>
      <c r="BJ210" s="59" t="s">
        <v>493</v>
      </c>
    </row>
    <row r="211" spans="1:62" ht="51" customHeight="1" x14ac:dyDescent="0.25">
      <c r="A211" s="254">
        <v>25</v>
      </c>
      <c r="B211" s="254" t="str">
        <f t="shared" si="149"/>
        <v>P25</v>
      </c>
      <c r="C211" s="136" t="s">
        <v>33</v>
      </c>
      <c r="D211" s="255" t="s">
        <v>640</v>
      </c>
      <c r="E211" s="284" t="str">
        <f>+'PLAN INDICATIVO ORIGINAL '!$D$267</f>
        <v>SISTEMA INTEGRAL DE INFORMACIÓN Y COMUNICACIÓN</v>
      </c>
      <c r="F211" s="256" t="str">
        <f>+'PLAN INDICATIVO ORIGINAL '!$D$268</f>
        <v>INFORMACIÓN Y COMUNICACIÓN</v>
      </c>
      <c r="G211" s="256" t="s">
        <v>647</v>
      </c>
      <c r="H211" s="257" t="str">
        <f>+'PLAN INDICATIVO ORIGINAL '!$D$269</f>
        <v>Administrar, promover el uso y apropiación de las tecnologías de la información y las comunicaciones como soporte de la gestión administrativa del sistema penitenciario y carcelario.</v>
      </c>
      <c r="I211" s="257" t="s">
        <v>819</v>
      </c>
      <c r="J211" s="265" t="str">
        <f>+'PLAN INDICATIVO ORIGINAL '!$D$270</f>
        <v>DESARROLLO TECNOLOGICO</v>
      </c>
      <c r="K211" s="142" t="s">
        <v>763</v>
      </c>
      <c r="L211" s="142" t="s">
        <v>654</v>
      </c>
      <c r="M211" s="258" t="str">
        <f>+'PLAN INDICATIVO ORIGINAL '!$E$272</f>
        <v>Porcentaje de avance de implementación de herramientas para la Renovación Tecnológica en Sedes Regionales, Sede Central y EPN.</v>
      </c>
      <c r="N211" s="267">
        <f>VLOOKUP(L211,'PLAN INDICATIVO ORIGINAL '!$C$13:$M$343,6,0)</f>
        <v>0.02</v>
      </c>
      <c r="O211" s="267">
        <f>VLOOKUP(L211,'PLAN INDICATIVO ORIGINAL '!$C$13:$M$343,7,0)</f>
        <v>1</v>
      </c>
      <c r="P211" s="267">
        <f>VLOOKUP(L211,'PLAN INDICATIVO ORIGINAL '!$C$13:$M$343,8,0)</f>
        <v>1</v>
      </c>
      <c r="Q211" s="267">
        <f>VLOOKUP(L211,'PLAN INDICATIVO ORIGINAL '!$C$13:$M$343,9,0)</f>
        <v>1</v>
      </c>
      <c r="R211" s="267">
        <f>VLOOKUP(L211,'PLAN INDICATIVO ORIGINAL '!$C$13:$M$343,10,0)</f>
        <v>1</v>
      </c>
      <c r="S211" s="267" t="str">
        <f>VLOOKUP(L211,'PLAN INDICATIVO ORIGINAL '!$C$13:$M$343,11,0)</f>
        <v>Porcentaje</v>
      </c>
      <c r="T211" s="259" t="e">
        <f>VLOOKUP(L211,'PLAN INDICATIVO ORIGINAL '!$C$13:$M$343,12,0)</f>
        <v>#REF!</v>
      </c>
      <c r="U211" s="259">
        <f t="shared" ref="U211:Z211" si="390">+N211*100</f>
        <v>2</v>
      </c>
      <c r="V211" s="259">
        <f t="shared" si="390"/>
        <v>100</v>
      </c>
      <c r="W211" s="259">
        <f t="shared" si="390"/>
        <v>100</v>
      </c>
      <c r="X211" s="259">
        <f t="shared" si="390"/>
        <v>100</v>
      </c>
      <c r="Y211" s="259">
        <f t="shared" si="390"/>
        <v>100</v>
      </c>
      <c r="Z211" s="259" t="e">
        <f t="shared" si="390"/>
        <v>#VALUE!</v>
      </c>
      <c r="AA211" s="254" t="str">
        <f>+'PLAN INDICATIVO ORIGINAL '!C277</f>
        <v>P25</v>
      </c>
      <c r="AB211" s="254" t="str">
        <f>+'PLAN INDICATIVO ORIGINAL '!D277</f>
        <v>Búsqueda de estrategias para la implementación del servicio de telefonía fija para internos, con bloqueo y/o inhibición de señales de comunicación móvil no autorizadas al interior de los ERON</v>
      </c>
      <c r="AC211" s="59" t="str">
        <f>+'PLAN INDICATIVO ORIGINAL '!F277</f>
        <v xml:space="preserve">OFICINA DE SISTEMAS DE INFORMACIÓN </v>
      </c>
      <c r="AD211" s="59" t="str">
        <f>+'PLAN INDICATIVO ORIGINAL '!F276</f>
        <v xml:space="preserve">OFICINA DE SISTEMAS DE INFORMACIÓN </v>
      </c>
      <c r="AE211" s="59" t="s">
        <v>807</v>
      </c>
      <c r="AF211" s="268">
        <f>VLOOKUP(AA211,'PLAN INDICATIVO ORIGINAL '!$C$13:$M$343,6,0)</f>
        <v>0.25</v>
      </c>
      <c r="AG211" s="269">
        <f>VLOOKUP(AA211,'PLAN INDICATIVO ORIGINAL '!$C$13:$M$343,7,0)</f>
        <v>136</v>
      </c>
      <c r="AH211" s="272">
        <f>VLOOKUP(AA211,'PLAN INDICATIVO ORIGINAL '!$C$13:$M$343,8,0)</f>
        <v>60</v>
      </c>
      <c r="AI211" s="272">
        <f>VLOOKUP(AA211,'PLAN INDICATIVO ORIGINAL '!$C$13:$M$343,9,0)</f>
        <v>60</v>
      </c>
      <c r="AJ211" s="272">
        <f>VLOOKUP(AA211,'PLAN INDICATIVO ORIGINAL '!$C$13:$M$343,10,0)</f>
        <v>256.25</v>
      </c>
      <c r="AK211" s="272" t="str">
        <f>VLOOKUP(AA211,'PLAN INDICATIVO ORIGINAL '!$C$13:$M$343,11,0)</f>
        <v>Número</v>
      </c>
      <c r="AL211" s="262" t="e">
        <f>VLOOKUP(AA211,'PLAN INDICATIVO ORIGINAL '!$C$13:$M$343,12,0)</f>
        <v>#REF!</v>
      </c>
      <c r="AM211" s="270">
        <f>+AF211*100</f>
        <v>25</v>
      </c>
      <c r="AN211" s="270">
        <f>+AG211*100</f>
        <v>13600</v>
      </c>
      <c r="AO211" s="273">
        <f>+AH211</f>
        <v>60</v>
      </c>
      <c r="AP211" s="273">
        <f>+AI211</f>
        <v>60</v>
      </c>
      <c r="AQ211" s="273">
        <f>+AJ211</f>
        <v>256.25</v>
      </c>
      <c r="AR211" s="273" t="str">
        <f>+AK211</f>
        <v>Número</v>
      </c>
      <c r="AS211" s="264" t="s">
        <v>765</v>
      </c>
      <c r="AV211" s="214" t="s">
        <v>662</v>
      </c>
      <c r="AW211" s="214" t="s">
        <v>493</v>
      </c>
      <c r="AX211" s="214" t="s">
        <v>807</v>
      </c>
      <c r="BI211" s="146">
        <v>82</v>
      </c>
      <c r="BJ211" s="59" t="s">
        <v>493</v>
      </c>
    </row>
    <row r="212" spans="1:62" ht="27" customHeight="1" x14ac:dyDescent="0.25">
      <c r="A212" s="146">
        <v>6</v>
      </c>
      <c r="B212" s="254" t="str">
        <f t="shared" si="149"/>
        <v>P6</v>
      </c>
      <c r="C212" s="121" t="s">
        <v>65</v>
      </c>
      <c r="D212" s="288" t="s">
        <v>640</v>
      </c>
      <c r="E212" s="284" t="str">
        <f>+'PLAN INDICATIVO ORIGINAL '!$D$267</f>
        <v>SISTEMA INTEGRAL DE INFORMACIÓN Y COMUNICACIÓN</v>
      </c>
      <c r="F212" s="256" t="str">
        <f>+'PLAN INDICATIVO ORIGINAL '!$D$268</f>
        <v>INFORMACIÓN Y COMUNICACIÓN</v>
      </c>
      <c r="G212" s="256" t="s">
        <v>647</v>
      </c>
      <c r="H212" s="257" t="str">
        <f>+'PLAN INDICATIVO ORIGINAL '!$D$269</f>
        <v>Administrar, promover el uso y apropiación de las tecnologías de la información y las comunicaciones como soporte de la gestión administrativa del sistema penitenciario y carcelario.</v>
      </c>
      <c r="I212" s="257" t="s">
        <v>819</v>
      </c>
      <c r="J212" s="265" t="str">
        <f>+'PLAN INDICATIVO ORIGINAL '!$D$270</f>
        <v>DESARROLLO TECNOLOGICO</v>
      </c>
      <c r="K212" s="142" t="s">
        <v>763</v>
      </c>
      <c r="L212" s="142" t="s">
        <v>654</v>
      </c>
      <c r="M212" s="258" t="str">
        <f>+'PLAN INDICATIVO ORIGINAL '!$E$272</f>
        <v>Porcentaje de avance de implementación de herramientas para la Renovación Tecnológica en Sedes Regionales, Sede Central y EPN.</v>
      </c>
      <c r="N212" s="267">
        <f>VLOOKUP(L212,'PLAN INDICATIVO ORIGINAL '!$C$13:$M$343,6,0)</f>
        <v>0.02</v>
      </c>
      <c r="O212" s="267">
        <f>VLOOKUP(L212,'PLAN INDICATIVO ORIGINAL '!$C$13:$M$343,7,0)</f>
        <v>1</v>
      </c>
      <c r="P212" s="267">
        <f>VLOOKUP(L212,'PLAN INDICATIVO ORIGINAL '!$C$13:$M$343,8,0)</f>
        <v>1</v>
      </c>
      <c r="Q212" s="267">
        <f>VLOOKUP(L212,'PLAN INDICATIVO ORIGINAL '!$C$13:$M$343,9,0)</f>
        <v>1</v>
      </c>
      <c r="R212" s="267">
        <f>VLOOKUP(L212,'PLAN INDICATIVO ORIGINAL '!$C$13:$M$343,10,0)</f>
        <v>1</v>
      </c>
      <c r="S212" s="267" t="str">
        <f>VLOOKUP(L212,'PLAN INDICATIVO ORIGINAL '!$C$13:$M$343,11,0)</f>
        <v>Porcentaje</v>
      </c>
      <c r="T212" s="259" t="e">
        <f>VLOOKUP(L212,'PLAN INDICATIVO ORIGINAL '!$C$13:$M$343,12,0)</f>
        <v>#REF!</v>
      </c>
      <c r="U212" s="259">
        <f t="shared" ref="U212:Z212" si="391">+N212*100</f>
        <v>2</v>
      </c>
      <c r="V212" s="259">
        <f t="shared" si="391"/>
        <v>100</v>
      </c>
      <c r="W212" s="259">
        <f t="shared" si="391"/>
        <v>100</v>
      </c>
      <c r="X212" s="259">
        <f t="shared" si="391"/>
        <v>100</v>
      </c>
      <c r="Y212" s="259">
        <f t="shared" si="391"/>
        <v>100</v>
      </c>
      <c r="Z212" s="259" t="e">
        <f t="shared" si="391"/>
        <v>#VALUE!</v>
      </c>
      <c r="AA212" s="146" t="str">
        <f>+'PLAN INDICATIVO ORIGINAL '!C276</f>
        <v>P6</v>
      </c>
      <c r="AB212" s="254" t="str">
        <f>+'PLAN INDICATIVO ORIGINAL '!D276</f>
        <v>Tableros de control estadístico con la información de los internos en SISIPEC</v>
      </c>
      <c r="AC212" s="59" t="str">
        <f>VLOOKUP(AB212,'PLAN INDICATIVO ORIGINAL '!$D$12:$F$313,3,0)</f>
        <v xml:space="preserve">OFICINA DE SISTEMAS DE INFORMACIÓN </v>
      </c>
      <c r="AD212" s="59" t="str">
        <f>VLOOKUP(AB212,'PLAN INDICATIVO ORIGINAL '!$D$12:$F$313,3,0)</f>
        <v xml:space="preserve">OFICINA DE SISTEMAS DE INFORMACIÓN </v>
      </c>
      <c r="AE212" s="59" t="s">
        <v>807</v>
      </c>
      <c r="AF212" s="260">
        <f>VLOOKUP(AA212,'PLAN INDICATIVO ORIGINAL '!$C$13:$M$343,6,0)</f>
        <v>1</v>
      </c>
      <c r="AG212" s="261">
        <f>VLOOKUP(AA212,'PLAN INDICATIVO ORIGINAL '!$C$13:$M$343,7,0)</f>
        <v>2</v>
      </c>
      <c r="AH212" s="261">
        <f>VLOOKUP(AA212,'PLAN INDICATIVO ORIGINAL '!$C$13:$M$343,8,0)</f>
        <v>0</v>
      </c>
      <c r="AI212" s="261">
        <f>VLOOKUP(AA212,'PLAN INDICATIVO ORIGINAL '!$C$13:$M$343,9,0)</f>
        <v>0</v>
      </c>
      <c r="AJ212" s="261">
        <f>VLOOKUP(AA212,'PLAN INDICATIVO ORIGINAL '!$C$13:$M$343,10,0)</f>
        <v>3</v>
      </c>
      <c r="AK212" s="261" t="str">
        <f>VLOOKUP(AA212,'PLAN INDICATIVO ORIGINAL '!$C$13:$M$343,11,0)</f>
        <v>Número</v>
      </c>
      <c r="AL212" s="262" t="e">
        <f>VLOOKUP(AA212,'PLAN INDICATIVO ORIGINAL '!$C$13:$M$343,12,0)</f>
        <v>#REF!</v>
      </c>
      <c r="AM212" s="263">
        <f t="shared" ref="AM212:AR212" si="392">+AF212</f>
        <v>1</v>
      </c>
      <c r="AN212" s="263">
        <f t="shared" si="392"/>
        <v>2</v>
      </c>
      <c r="AO212" s="263">
        <f t="shared" si="392"/>
        <v>0</v>
      </c>
      <c r="AP212" s="263">
        <f t="shared" si="392"/>
        <v>0</v>
      </c>
      <c r="AQ212" s="263">
        <f t="shared" si="392"/>
        <v>3</v>
      </c>
      <c r="AR212" s="263" t="str">
        <f t="shared" si="392"/>
        <v>Número</v>
      </c>
      <c r="AS212" s="264" t="s">
        <v>765</v>
      </c>
      <c r="AV212" s="214" t="s">
        <v>660</v>
      </c>
      <c r="AW212" s="214" t="s">
        <v>493</v>
      </c>
      <c r="AX212" s="214" t="s">
        <v>807</v>
      </c>
      <c r="BI212" s="146">
        <v>57</v>
      </c>
      <c r="BJ212" s="59" t="s">
        <v>493</v>
      </c>
    </row>
    <row r="213" spans="1:62" ht="30" customHeight="1" x14ac:dyDescent="0.25">
      <c r="A213" s="146">
        <v>82</v>
      </c>
      <c r="B213" s="254" t="str">
        <f t="shared" si="149"/>
        <v>P82</v>
      </c>
      <c r="C213" s="121" t="s">
        <v>65</v>
      </c>
      <c r="D213" s="288" t="s">
        <v>640</v>
      </c>
      <c r="E213" s="284" t="str">
        <f>+'PLAN INDICATIVO ORIGINAL '!$D$267</f>
        <v>SISTEMA INTEGRAL DE INFORMACIÓN Y COMUNICACIÓN</v>
      </c>
      <c r="F213" s="256" t="str">
        <f>+'PLAN INDICATIVO ORIGINAL '!$D$268</f>
        <v>INFORMACIÓN Y COMUNICACIÓN</v>
      </c>
      <c r="G213" s="256" t="s">
        <v>647</v>
      </c>
      <c r="H213" s="257" t="str">
        <f>+'PLAN INDICATIVO ORIGINAL '!$D$269</f>
        <v>Administrar, promover el uso y apropiación de las tecnologías de la información y las comunicaciones como soporte de la gestión administrativa del sistema penitenciario y carcelario.</v>
      </c>
      <c r="I213" s="257" t="s">
        <v>819</v>
      </c>
      <c r="J213" s="265" t="str">
        <f>+'PLAN INDICATIVO ORIGINAL '!$D$270</f>
        <v>DESARROLLO TECNOLOGICO</v>
      </c>
      <c r="K213" s="142" t="s">
        <v>763</v>
      </c>
      <c r="L213" s="142" t="s">
        <v>654</v>
      </c>
      <c r="M213" s="258" t="str">
        <f>+'PLAN INDICATIVO ORIGINAL '!$E$272</f>
        <v>Porcentaje de avance de implementación de herramientas para la Renovación Tecnológica en Sedes Regionales, Sede Central y EPN.</v>
      </c>
      <c r="N213" s="267">
        <f>VLOOKUP(L213,'PLAN INDICATIVO ORIGINAL '!$C$13:$M$343,6,0)</f>
        <v>0.02</v>
      </c>
      <c r="O213" s="267">
        <f>VLOOKUP(L213,'PLAN INDICATIVO ORIGINAL '!$C$13:$M$343,7,0)</f>
        <v>1</v>
      </c>
      <c r="P213" s="267">
        <f>VLOOKUP(L213,'PLAN INDICATIVO ORIGINAL '!$C$13:$M$343,8,0)</f>
        <v>1</v>
      </c>
      <c r="Q213" s="267">
        <f>VLOOKUP(L213,'PLAN INDICATIVO ORIGINAL '!$C$13:$M$343,9,0)</f>
        <v>1</v>
      </c>
      <c r="R213" s="267">
        <f>VLOOKUP(L213,'PLAN INDICATIVO ORIGINAL '!$C$13:$M$343,10,0)</f>
        <v>1</v>
      </c>
      <c r="S213" s="267" t="str">
        <f>VLOOKUP(L213,'PLAN INDICATIVO ORIGINAL '!$C$13:$M$343,11,0)</f>
        <v>Porcentaje</v>
      </c>
      <c r="T213" s="259" t="e">
        <f>VLOOKUP(L213,'PLAN INDICATIVO ORIGINAL '!$C$13:$M$343,12,0)</f>
        <v>#REF!</v>
      </c>
      <c r="U213" s="259">
        <f t="shared" ref="U213:Z213" si="393">+N213*100</f>
        <v>2</v>
      </c>
      <c r="V213" s="259">
        <f t="shared" si="393"/>
        <v>100</v>
      </c>
      <c r="W213" s="259">
        <f t="shared" si="393"/>
        <v>100</v>
      </c>
      <c r="X213" s="259">
        <f t="shared" si="393"/>
        <v>100</v>
      </c>
      <c r="Y213" s="259">
        <f t="shared" si="393"/>
        <v>100</v>
      </c>
      <c r="Z213" s="259" t="e">
        <f t="shared" si="393"/>
        <v>#VALUE!</v>
      </c>
      <c r="AA213" s="146" t="str">
        <f>+'PLAN INDICATIVO ORIGINAL '!C279</f>
        <v>P82</v>
      </c>
      <c r="AB213" s="254" t="str">
        <f>+'PLAN INDICATIVO ORIGINAL '!D279</f>
        <v>Sistema AFIS solución biométrica actualizado</v>
      </c>
      <c r="AC213" s="59" t="str">
        <f>VLOOKUP(AB213,'PLAN INDICATIVO ORIGINAL '!$D$12:$F$313,3,0)</f>
        <v xml:space="preserve">OFICINA DE SISTEMAS DE INFORMACIÓN </v>
      </c>
      <c r="AD213" s="59" t="str">
        <f>VLOOKUP(AB213,'PLAN INDICATIVO ORIGINAL '!$D$12:$F$313,3,0)</f>
        <v xml:space="preserve">OFICINA DE SISTEMAS DE INFORMACIÓN </v>
      </c>
      <c r="AE213" s="59" t="s">
        <v>807</v>
      </c>
      <c r="AF213" s="268">
        <f>VLOOKUP(AA213,'PLAN INDICATIVO ORIGINAL '!$C$13:$M$343,6,0)</f>
        <v>1</v>
      </c>
      <c r="AG213" s="269">
        <f>VLOOKUP(AA213,'PLAN INDICATIVO ORIGINAL '!$C$13:$M$343,7,0)</f>
        <v>0</v>
      </c>
      <c r="AH213" s="269">
        <f>VLOOKUP(AA213,'PLAN INDICATIVO ORIGINAL '!$C$13:$M$343,8,0)</f>
        <v>0</v>
      </c>
      <c r="AI213" s="269">
        <f>VLOOKUP(AA213,'PLAN INDICATIVO ORIGINAL '!$C$13:$M$343,9,0)</f>
        <v>0</v>
      </c>
      <c r="AJ213" s="269">
        <f>VLOOKUP(AA213,'PLAN INDICATIVO ORIGINAL '!$C$13:$M$343,10,0)</f>
        <v>1</v>
      </c>
      <c r="AK213" s="269" t="str">
        <f>VLOOKUP(AA213,'PLAN INDICATIVO ORIGINAL '!$C$13:$M$343,11,0)</f>
        <v>Porcentaje</v>
      </c>
      <c r="AL213" s="262" t="e">
        <f>VLOOKUP(AA213,'PLAN INDICATIVO ORIGINAL '!$C$13:$M$343,12,0)</f>
        <v>#REF!</v>
      </c>
      <c r="AM213" s="270">
        <f t="shared" ref="AM213:AR213" si="394">+AF213*100</f>
        <v>100</v>
      </c>
      <c r="AN213" s="270">
        <f t="shared" si="394"/>
        <v>0</v>
      </c>
      <c r="AO213" s="270">
        <f t="shared" si="394"/>
        <v>0</v>
      </c>
      <c r="AP213" s="270">
        <f t="shared" si="394"/>
        <v>0</v>
      </c>
      <c r="AQ213" s="270">
        <f t="shared" si="394"/>
        <v>100</v>
      </c>
      <c r="AR213" s="270" t="e">
        <f t="shared" si="394"/>
        <v>#VALUE!</v>
      </c>
      <c r="AS213" s="264" t="s">
        <v>765</v>
      </c>
      <c r="AV213" s="214" t="s">
        <v>666</v>
      </c>
      <c r="AW213" s="214" t="s">
        <v>493</v>
      </c>
      <c r="AX213" s="214" t="s">
        <v>807</v>
      </c>
      <c r="BI213" s="146">
        <v>73</v>
      </c>
      <c r="BJ213" s="59" t="s">
        <v>493</v>
      </c>
    </row>
    <row r="214" spans="1:62" ht="36.75" customHeight="1" x14ac:dyDescent="0.25">
      <c r="A214" s="146">
        <v>57</v>
      </c>
      <c r="B214" s="254" t="str">
        <f t="shared" si="149"/>
        <v>P57</v>
      </c>
      <c r="C214" s="127" t="s">
        <v>53</v>
      </c>
      <c r="D214" s="293" t="s">
        <v>640</v>
      </c>
      <c r="E214" s="284" t="str">
        <f>+'PLAN INDICATIVO ORIGINAL '!$D$267</f>
        <v>SISTEMA INTEGRAL DE INFORMACIÓN Y COMUNICACIÓN</v>
      </c>
      <c r="F214" s="256" t="str">
        <f>+'PLAN INDICATIVO ORIGINAL '!$D$268</f>
        <v>INFORMACIÓN Y COMUNICACIÓN</v>
      </c>
      <c r="G214" s="256" t="s">
        <v>647</v>
      </c>
      <c r="H214" s="257" t="str">
        <f>+'PLAN INDICATIVO ORIGINAL '!$D$269</f>
        <v>Administrar, promover el uso y apropiación de las tecnologías de la información y las comunicaciones como soporte de la gestión administrativa del sistema penitenciario y carcelario.</v>
      </c>
      <c r="I214" s="257" t="s">
        <v>819</v>
      </c>
      <c r="J214" s="265" t="str">
        <f>+'PLAN INDICATIVO ORIGINAL '!$D$270</f>
        <v>DESARROLLO TECNOLOGICO</v>
      </c>
      <c r="K214" s="142" t="s">
        <v>763</v>
      </c>
      <c r="L214" s="142" t="s">
        <v>654</v>
      </c>
      <c r="M214" s="258" t="str">
        <f>+'PLAN INDICATIVO ORIGINAL '!$E$272</f>
        <v>Porcentaje de avance de implementación de herramientas para la Renovación Tecnológica en Sedes Regionales, Sede Central y EPN.</v>
      </c>
      <c r="N214" s="267">
        <f>VLOOKUP(L214,'PLAN INDICATIVO ORIGINAL '!$C$13:$M$343,6,0)</f>
        <v>0.02</v>
      </c>
      <c r="O214" s="267">
        <f>VLOOKUP(L214,'PLAN INDICATIVO ORIGINAL '!$C$13:$M$343,7,0)</f>
        <v>1</v>
      </c>
      <c r="P214" s="267">
        <f>VLOOKUP(L214,'PLAN INDICATIVO ORIGINAL '!$C$13:$M$343,8,0)</f>
        <v>1</v>
      </c>
      <c r="Q214" s="267">
        <f>VLOOKUP(L214,'PLAN INDICATIVO ORIGINAL '!$C$13:$M$343,9,0)</f>
        <v>1</v>
      </c>
      <c r="R214" s="267">
        <f>VLOOKUP(L214,'PLAN INDICATIVO ORIGINAL '!$C$13:$M$343,10,0)</f>
        <v>1</v>
      </c>
      <c r="S214" s="267" t="str">
        <f>VLOOKUP(L214,'PLAN INDICATIVO ORIGINAL '!$C$13:$M$343,11,0)</f>
        <v>Porcentaje</v>
      </c>
      <c r="T214" s="259" t="e">
        <f>VLOOKUP(L214,'PLAN INDICATIVO ORIGINAL '!$C$13:$M$343,12,0)</f>
        <v>#REF!</v>
      </c>
      <c r="U214" s="259">
        <f t="shared" ref="U214:Z214" si="395">+N214*100</f>
        <v>2</v>
      </c>
      <c r="V214" s="259">
        <f t="shared" si="395"/>
        <v>100</v>
      </c>
      <c r="W214" s="259">
        <f t="shared" si="395"/>
        <v>100</v>
      </c>
      <c r="X214" s="259">
        <f t="shared" si="395"/>
        <v>100</v>
      </c>
      <c r="Y214" s="259">
        <f t="shared" si="395"/>
        <v>100</v>
      </c>
      <c r="Z214" s="259" t="e">
        <f t="shared" si="395"/>
        <v>#VALUE!</v>
      </c>
      <c r="AA214" s="146" t="str">
        <f>+'PLAN INDICATIVO ORIGINAL '!C280</f>
        <v>P57</v>
      </c>
      <c r="AB214" s="254" t="str">
        <f>+'PLAN INDICATIVO ORIGINAL '!D280</f>
        <v>Migración Firewall - Actualizado</v>
      </c>
      <c r="AC214" s="59" t="str">
        <f>VLOOKUP(AB214,'PLAN INDICATIVO ORIGINAL '!$D$12:$F$313,3,0)</f>
        <v xml:space="preserve">OFICINA DE SISTEMAS DE INFORMACIÓN </v>
      </c>
      <c r="AD214" s="59" t="str">
        <f>VLOOKUP(AB214,'PLAN INDICATIVO ORIGINAL '!$D$12:$F$313,3,0)</f>
        <v xml:space="preserve">OFICINA DE SISTEMAS DE INFORMACIÓN </v>
      </c>
      <c r="AE214" s="59" t="s">
        <v>807</v>
      </c>
      <c r="AF214" s="260">
        <f>VLOOKUP(AA214,'PLAN INDICATIVO ORIGINAL '!$C$13:$M$343,6,0)</f>
        <v>1</v>
      </c>
      <c r="AG214" s="261">
        <f>VLOOKUP(AA214,'PLAN INDICATIVO ORIGINAL '!$C$13:$M$343,7,0)</f>
        <v>0</v>
      </c>
      <c r="AH214" s="261">
        <f>VLOOKUP(AA214,'PLAN INDICATIVO ORIGINAL '!$C$13:$M$343,8,0)</f>
        <v>0</v>
      </c>
      <c r="AI214" s="261">
        <f>VLOOKUP(AA214,'PLAN INDICATIVO ORIGINAL '!$C$13:$M$343,9,0)</f>
        <v>0</v>
      </c>
      <c r="AJ214" s="261">
        <f>VLOOKUP(AA214,'PLAN INDICATIVO ORIGINAL '!$C$13:$M$343,10,0)</f>
        <v>1</v>
      </c>
      <c r="AK214" s="261" t="str">
        <f>VLOOKUP(AA214,'PLAN INDICATIVO ORIGINAL '!$C$13:$M$343,11,0)</f>
        <v>Número</v>
      </c>
      <c r="AL214" s="262" t="e">
        <f>VLOOKUP(AA214,'PLAN INDICATIVO ORIGINAL '!$C$13:$M$343,12,0)</f>
        <v>#REF!</v>
      </c>
      <c r="AM214" s="263">
        <f t="shared" ref="AM214:AR214" si="396">+AF214</f>
        <v>1</v>
      </c>
      <c r="AN214" s="263">
        <f t="shared" si="396"/>
        <v>0</v>
      </c>
      <c r="AO214" s="263">
        <f t="shared" si="396"/>
        <v>0</v>
      </c>
      <c r="AP214" s="263">
        <f t="shared" si="396"/>
        <v>0</v>
      </c>
      <c r="AQ214" s="263">
        <f t="shared" si="396"/>
        <v>1</v>
      </c>
      <c r="AR214" s="263" t="str">
        <f t="shared" si="396"/>
        <v>Número</v>
      </c>
      <c r="AS214" s="264" t="s">
        <v>765</v>
      </c>
      <c r="AV214" s="214" t="s">
        <v>668</v>
      </c>
      <c r="AW214" s="214" t="s">
        <v>493</v>
      </c>
      <c r="AX214" s="214" t="s">
        <v>807</v>
      </c>
      <c r="BI214" s="146">
        <v>194</v>
      </c>
      <c r="BJ214" s="59" t="s">
        <v>493</v>
      </c>
    </row>
    <row r="215" spans="1:62" ht="19.5" customHeight="1" x14ac:dyDescent="0.25">
      <c r="A215" s="146">
        <v>73</v>
      </c>
      <c r="B215" s="254" t="str">
        <f t="shared" si="149"/>
        <v>P73</v>
      </c>
      <c r="C215" s="127" t="s">
        <v>56</v>
      </c>
      <c r="D215" s="293" t="s">
        <v>640</v>
      </c>
      <c r="E215" s="284" t="str">
        <f>+'PLAN INDICATIVO ORIGINAL '!$D$267</f>
        <v>SISTEMA INTEGRAL DE INFORMACIÓN Y COMUNICACIÓN</v>
      </c>
      <c r="F215" s="256" t="str">
        <f>+'PLAN INDICATIVO ORIGINAL '!$D$268</f>
        <v>INFORMACIÓN Y COMUNICACIÓN</v>
      </c>
      <c r="G215" s="256" t="s">
        <v>647</v>
      </c>
      <c r="H215" s="257" t="str">
        <f>+'PLAN INDICATIVO ORIGINAL '!$D$269</f>
        <v>Administrar, promover el uso y apropiación de las tecnologías de la información y las comunicaciones como soporte de la gestión administrativa del sistema penitenciario y carcelario.</v>
      </c>
      <c r="I215" s="257" t="s">
        <v>819</v>
      </c>
      <c r="J215" s="265" t="str">
        <f>+'PLAN INDICATIVO ORIGINAL '!$D$270</f>
        <v>DESARROLLO TECNOLOGICO</v>
      </c>
      <c r="K215" s="142" t="s">
        <v>763</v>
      </c>
      <c r="L215" s="142" t="s">
        <v>654</v>
      </c>
      <c r="M215" s="258" t="str">
        <f>+'PLAN INDICATIVO ORIGINAL '!$E$272</f>
        <v>Porcentaje de avance de implementación de herramientas para la Renovación Tecnológica en Sedes Regionales, Sede Central y EPN.</v>
      </c>
      <c r="N215" s="267">
        <f>VLOOKUP(L215,'PLAN INDICATIVO ORIGINAL '!$C$13:$M$343,6,0)</f>
        <v>0.02</v>
      </c>
      <c r="O215" s="267">
        <f>VLOOKUP(L215,'PLAN INDICATIVO ORIGINAL '!$C$13:$M$343,7,0)</f>
        <v>1</v>
      </c>
      <c r="P215" s="267">
        <f>VLOOKUP(L215,'PLAN INDICATIVO ORIGINAL '!$C$13:$M$343,8,0)</f>
        <v>1</v>
      </c>
      <c r="Q215" s="267">
        <f>VLOOKUP(L215,'PLAN INDICATIVO ORIGINAL '!$C$13:$M$343,9,0)</f>
        <v>1</v>
      </c>
      <c r="R215" s="267">
        <f>VLOOKUP(L215,'PLAN INDICATIVO ORIGINAL '!$C$13:$M$343,10,0)</f>
        <v>1</v>
      </c>
      <c r="S215" s="267" t="str">
        <f>VLOOKUP(L215,'PLAN INDICATIVO ORIGINAL '!$C$13:$M$343,11,0)</f>
        <v>Porcentaje</v>
      </c>
      <c r="T215" s="259" t="e">
        <f>VLOOKUP(L215,'PLAN INDICATIVO ORIGINAL '!$C$13:$M$343,12,0)</f>
        <v>#REF!</v>
      </c>
      <c r="U215" s="259">
        <f t="shared" ref="U215:Z215" si="397">+N215*100</f>
        <v>2</v>
      </c>
      <c r="V215" s="259">
        <f t="shared" si="397"/>
        <v>100</v>
      </c>
      <c r="W215" s="259">
        <f t="shared" si="397"/>
        <v>100</v>
      </c>
      <c r="X215" s="259">
        <f t="shared" si="397"/>
        <v>100</v>
      </c>
      <c r="Y215" s="259">
        <f t="shared" si="397"/>
        <v>100</v>
      </c>
      <c r="Z215" s="259" t="e">
        <f t="shared" si="397"/>
        <v>#VALUE!</v>
      </c>
      <c r="AA215" s="146" t="str">
        <f>+'PLAN INDICATIVO ORIGINAL '!C281</f>
        <v>P73</v>
      </c>
      <c r="AB215" s="254" t="str">
        <f>+'PLAN INDICATIVO ORIGINAL '!D281</f>
        <v>Formulación del Proyecto de inversión para el fortalecimiento del programa de audiencias virtuales en coordinación con el Consejo Superior de la Judicatura</v>
      </c>
      <c r="AC215" s="59" t="str">
        <f>VLOOKUP(AB215,'PLAN INDICATIVO ORIGINAL '!$D$12:$F$313,3,0)</f>
        <v xml:space="preserve">OFICINA DE SISTEMAS DE INFORMACIÓN </v>
      </c>
      <c r="AD215" s="59" t="str">
        <f>VLOOKUP(AB215,'PLAN INDICATIVO ORIGINAL '!$D$12:$F$313,3,0)</f>
        <v xml:space="preserve">OFICINA DE SISTEMAS DE INFORMACIÓN </v>
      </c>
      <c r="AE215" s="59" t="s">
        <v>807</v>
      </c>
      <c r="AF215" s="268">
        <f>VLOOKUP(AA215,'PLAN INDICATIVO ORIGINAL '!$C$13:$M$343,6,0)</f>
        <v>1</v>
      </c>
      <c r="AG215" s="269">
        <f>VLOOKUP(AA215,'PLAN INDICATIVO ORIGINAL '!$C$13:$M$343,7,0)</f>
        <v>0</v>
      </c>
      <c r="AH215" s="269">
        <f>VLOOKUP(AA215,'PLAN INDICATIVO ORIGINAL '!$C$13:$M$343,8,0)</f>
        <v>0</v>
      </c>
      <c r="AI215" s="269">
        <f>VLOOKUP(AA215,'PLAN INDICATIVO ORIGINAL '!$C$13:$M$343,9,0)</f>
        <v>0</v>
      </c>
      <c r="AJ215" s="269">
        <f>VLOOKUP(AA215,'PLAN INDICATIVO ORIGINAL '!$C$13:$M$343,10,0)</f>
        <v>1</v>
      </c>
      <c r="AK215" s="269" t="str">
        <f>VLOOKUP(AA215,'PLAN INDICATIVO ORIGINAL '!$C$13:$M$343,11,0)</f>
        <v>Porcentaje</v>
      </c>
      <c r="AL215" s="262" t="e">
        <f>VLOOKUP(AA215,'PLAN INDICATIVO ORIGINAL '!$C$13:$M$343,12,0)</f>
        <v>#REF!</v>
      </c>
      <c r="AM215" s="270">
        <f t="shared" ref="AM215:AR215" si="398">+AF215*100</f>
        <v>100</v>
      </c>
      <c r="AN215" s="270">
        <f t="shared" si="398"/>
        <v>0</v>
      </c>
      <c r="AO215" s="270">
        <f t="shared" si="398"/>
        <v>0</v>
      </c>
      <c r="AP215" s="270">
        <f t="shared" si="398"/>
        <v>0</v>
      </c>
      <c r="AQ215" s="270">
        <f t="shared" si="398"/>
        <v>100</v>
      </c>
      <c r="AR215" s="270" t="e">
        <f t="shared" si="398"/>
        <v>#VALUE!</v>
      </c>
      <c r="AS215" s="264" t="s">
        <v>765</v>
      </c>
      <c r="AV215" s="214" t="s">
        <v>670</v>
      </c>
      <c r="AW215" s="214" t="s">
        <v>493</v>
      </c>
      <c r="AX215" s="214" t="s">
        <v>807</v>
      </c>
      <c r="BI215" s="146">
        <v>70</v>
      </c>
      <c r="BJ215" s="59" t="s">
        <v>493</v>
      </c>
    </row>
    <row r="216" spans="1:62" ht="24" customHeight="1" x14ac:dyDescent="0.25">
      <c r="A216" s="146">
        <v>194</v>
      </c>
      <c r="B216" s="254" t="str">
        <f t="shared" si="149"/>
        <v>P194</v>
      </c>
      <c r="C216" s="127" t="s">
        <v>56</v>
      </c>
      <c r="D216" s="293" t="s">
        <v>640</v>
      </c>
      <c r="E216" s="284" t="str">
        <f>+'PLAN INDICATIVO ORIGINAL '!$D$267</f>
        <v>SISTEMA INTEGRAL DE INFORMACIÓN Y COMUNICACIÓN</v>
      </c>
      <c r="F216" s="256" t="str">
        <f>+'PLAN INDICATIVO ORIGINAL '!$D$268</f>
        <v>INFORMACIÓN Y COMUNICACIÓN</v>
      </c>
      <c r="G216" s="256" t="s">
        <v>647</v>
      </c>
      <c r="H216" s="257" t="str">
        <f>+'PLAN INDICATIVO ORIGINAL '!$D$269</f>
        <v>Administrar, promover el uso y apropiación de las tecnologías de la información y las comunicaciones como soporte de la gestión administrativa del sistema penitenciario y carcelario.</v>
      </c>
      <c r="I216" s="257" t="s">
        <v>819</v>
      </c>
      <c r="J216" s="265" t="str">
        <f>+'PLAN INDICATIVO ORIGINAL '!$D$270</f>
        <v>DESARROLLO TECNOLOGICO</v>
      </c>
      <c r="K216" s="142" t="s">
        <v>763</v>
      </c>
      <c r="L216" s="142" t="s">
        <v>654</v>
      </c>
      <c r="M216" s="258" t="str">
        <f>+'PLAN INDICATIVO ORIGINAL '!$E$272</f>
        <v>Porcentaje de avance de implementación de herramientas para la Renovación Tecnológica en Sedes Regionales, Sede Central y EPN.</v>
      </c>
      <c r="N216" s="267">
        <f>VLOOKUP(L216,'PLAN INDICATIVO ORIGINAL '!$C$13:$M$343,6,0)</f>
        <v>0.02</v>
      </c>
      <c r="O216" s="267">
        <f>VLOOKUP(L216,'PLAN INDICATIVO ORIGINAL '!$C$13:$M$343,7,0)</f>
        <v>1</v>
      </c>
      <c r="P216" s="267">
        <f>VLOOKUP(L216,'PLAN INDICATIVO ORIGINAL '!$C$13:$M$343,8,0)</f>
        <v>1</v>
      </c>
      <c r="Q216" s="267">
        <f>VLOOKUP(L216,'PLAN INDICATIVO ORIGINAL '!$C$13:$M$343,9,0)</f>
        <v>1</v>
      </c>
      <c r="R216" s="267">
        <f>VLOOKUP(L216,'PLAN INDICATIVO ORIGINAL '!$C$13:$M$343,10,0)</f>
        <v>1</v>
      </c>
      <c r="S216" s="267" t="str">
        <f>VLOOKUP(L216,'PLAN INDICATIVO ORIGINAL '!$C$13:$M$343,11,0)</f>
        <v>Porcentaje</v>
      </c>
      <c r="T216" s="259" t="e">
        <f>VLOOKUP(L216,'PLAN INDICATIVO ORIGINAL '!$C$13:$M$343,12,0)</f>
        <v>#REF!</v>
      </c>
      <c r="U216" s="259">
        <f t="shared" ref="U216:Z216" si="399">+N216*100</f>
        <v>2</v>
      </c>
      <c r="V216" s="259">
        <f t="shared" si="399"/>
        <v>100</v>
      </c>
      <c r="W216" s="259">
        <f t="shared" si="399"/>
        <v>100</v>
      </c>
      <c r="X216" s="259">
        <f t="shared" si="399"/>
        <v>100</v>
      </c>
      <c r="Y216" s="259">
        <f t="shared" si="399"/>
        <v>100</v>
      </c>
      <c r="Z216" s="259" t="e">
        <f t="shared" si="399"/>
        <v>#VALUE!</v>
      </c>
      <c r="AA216" s="146" t="str">
        <f>+'PLAN INDICATIVO ORIGINAL '!C282</f>
        <v>P194</v>
      </c>
      <c r="AB216" s="254" t="str">
        <f>+'PLAN INDICATIVO ORIGINAL '!D282</f>
        <v>Proyecto de inversión para el fortalecimiento del programa de audiencias virtuales en coordinación con el Consejo Superior de la Judicatura ejecutado</v>
      </c>
      <c r="AC216" s="59" t="str">
        <f>VLOOKUP(AB216,'PLAN INDICATIVO ORIGINAL '!$D$12:$F$313,3,0)</f>
        <v xml:space="preserve">OFICINA DE SISTEMAS DE INFORMACIÓN </v>
      </c>
      <c r="AD216" s="59" t="str">
        <f>VLOOKUP(AB216,'PLAN INDICATIVO ORIGINAL '!$D$12:$F$313,3,0)</f>
        <v xml:space="preserve">OFICINA DE SISTEMAS DE INFORMACIÓN </v>
      </c>
      <c r="AE216" s="59" t="s">
        <v>807</v>
      </c>
      <c r="AF216" s="268">
        <f>VLOOKUP(AA216,'PLAN INDICATIVO ORIGINAL '!$C$13:$M$343,6,0)</f>
        <v>0</v>
      </c>
      <c r="AG216" s="269">
        <f>VLOOKUP(AA216,'PLAN INDICATIVO ORIGINAL '!$C$13:$M$343,7,0)</f>
        <v>0.05</v>
      </c>
      <c r="AH216" s="269">
        <f>VLOOKUP(AA216,'PLAN INDICATIVO ORIGINAL '!$C$13:$M$343,8,0)</f>
        <v>0.05</v>
      </c>
      <c r="AI216" s="269">
        <f>VLOOKUP(AA216,'PLAN INDICATIVO ORIGINAL '!$C$13:$M$343,9,0)</f>
        <v>0.05</v>
      </c>
      <c r="AJ216" s="269">
        <f>VLOOKUP(AA216,'PLAN INDICATIVO ORIGINAL '!$C$13:$M$343,10,0)</f>
        <v>0.15000000000000002</v>
      </c>
      <c r="AK216" s="269" t="str">
        <f>VLOOKUP(AA216,'PLAN INDICATIVO ORIGINAL '!$C$13:$M$343,11,0)</f>
        <v>Porcentaje</v>
      </c>
      <c r="AL216" s="262" t="e">
        <f>VLOOKUP(AA216,'PLAN INDICATIVO ORIGINAL '!$C$13:$M$343,12,0)</f>
        <v>#REF!</v>
      </c>
      <c r="AM216" s="270">
        <f t="shared" ref="AM216:AR216" si="400">+AF216*100</f>
        <v>0</v>
      </c>
      <c r="AN216" s="270">
        <f t="shared" si="400"/>
        <v>5</v>
      </c>
      <c r="AO216" s="270">
        <f t="shared" si="400"/>
        <v>5</v>
      </c>
      <c r="AP216" s="270">
        <f t="shared" si="400"/>
        <v>5</v>
      </c>
      <c r="AQ216" s="270">
        <f t="shared" si="400"/>
        <v>15.000000000000002</v>
      </c>
      <c r="AR216" s="270" t="e">
        <f t="shared" si="400"/>
        <v>#VALUE!</v>
      </c>
      <c r="AS216" s="264" t="s">
        <v>765</v>
      </c>
      <c r="AV216" s="214" t="s">
        <v>672</v>
      </c>
      <c r="AW216" s="214" t="s">
        <v>493</v>
      </c>
      <c r="AX216" s="214" t="s">
        <v>807</v>
      </c>
      <c r="BI216" s="146">
        <v>237</v>
      </c>
      <c r="BJ216" s="59" t="s">
        <v>493</v>
      </c>
    </row>
    <row r="217" spans="1:62" ht="42.75" customHeight="1" x14ac:dyDescent="0.25">
      <c r="A217" s="146">
        <v>70</v>
      </c>
      <c r="B217" s="254" t="str">
        <f t="shared" si="149"/>
        <v>P70</v>
      </c>
      <c r="C217" s="127" t="s">
        <v>99</v>
      </c>
      <c r="D217" s="293" t="s">
        <v>640</v>
      </c>
      <c r="E217" s="284" t="str">
        <f>+'PLAN INDICATIVO ORIGINAL '!$D$267</f>
        <v>SISTEMA INTEGRAL DE INFORMACIÓN Y COMUNICACIÓN</v>
      </c>
      <c r="F217" s="256" t="str">
        <f>+'PLAN INDICATIVO ORIGINAL '!$D$268</f>
        <v>INFORMACIÓN Y COMUNICACIÓN</v>
      </c>
      <c r="G217" s="256" t="s">
        <v>647</v>
      </c>
      <c r="H217" s="257" t="str">
        <f>+'PLAN INDICATIVO ORIGINAL '!$D$269</f>
        <v>Administrar, promover el uso y apropiación de las tecnologías de la información y las comunicaciones como soporte de la gestión administrativa del sistema penitenciario y carcelario.</v>
      </c>
      <c r="I217" s="257" t="s">
        <v>819</v>
      </c>
      <c r="J217" s="265" t="str">
        <f>+'PLAN INDICATIVO ORIGINAL '!$D$270</f>
        <v>DESARROLLO TECNOLOGICO</v>
      </c>
      <c r="K217" s="142" t="s">
        <v>763</v>
      </c>
      <c r="L217" s="142" t="s">
        <v>654</v>
      </c>
      <c r="M217" s="258" t="str">
        <f>+'PLAN INDICATIVO ORIGINAL '!$E$272</f>
        <v>Porcentaje de avance de implementación de herramientas para la Renovación Tecnológica en Sedes Regionales, Sede Central y EPN.</v>
      </c>
      <c r="N217" s="267">
        <f>VLOOKUP(L217,'PLAN INDICATIVO ORIGINAL '!$C$13:$M$343,6,0)</f>
        <v>0.02</v>
      </c>
      <c r="O217" s="267">
        <f>VLOOKUP(L217,'PLAN INDICATIVO ORIGINAL '!$C$13:$M$343,7,0)</f>
        <v>1</v>
      </c>
      <c r="P217" s="267">
        <f>VLOOKUP(L217,'PLAN INDICATIVO ORIGINAL '!$C$13:$M$343,8,0)</f>
        <v>1</v>
      </c>
      <c r="Q217" s="267">
        <f>VLOOKUP(L217,'PLAN INDICATIVO ORIGINAL '!$C$13:$M$343,9,0)</f>
        <v>1</v>
      </c>
      <c r="R217" s="267">
        <f>VLOOKUP(L217,'PLAN INDICATIVO ORIGINAL '!$C$13:$M$343,10,0)</f>
        <v>1</v>
      </c>
      <c r="S217" s="267" t="str">
        <f>VLOOKUP(L217,'PLAN INDICATIVO ORIGINAL '!$C$13:$M$343,11,0)</f>
        <v>Porcentaje</v>
      </c>
      <c r="T217" s="259" t="e">
        <f>VLOOKUP(L217,'PLAN INDICATIVO ORIGINAL '!$C$13:$M$343,12,0)</f>
        <v>#REF!</v>
      </c>
      <c r="U217" s="259">
        <f t="shared" ref="U217:Z217" si="401">+N217*100</f>
        <v>2</v>
      </c>
      <c r="V217" s="259">
        <f t="shared" si="401"/>
        <v>100</v>
      </c>
      <c r="W217" s="259">
        <f t="shared" si="401"/>
        <v>100</v>
      </c>
      <c r="X217" s="259">
        <f t="shared" si="401"/>
        <v>100</v>
      </c>
      <c r="Y217" s="259">
        <f t="shared" si="401"/>
        <v>100</v>
      </c>
      <c r="Z217" s="259" t="e">
        <f t="shared" si="401"/>
        <v>#VALUE!</v>
      </c>
      <c r="AA217" s="146" t="str">
        <f>+'PLAN INDICATIVO ORIGINAL '!C283</f>
        <v>P70</v>
      </c>
      <c r="AB217" s="254" t="str">
        <f>+'PLAN INDICATIVO ORIGINAL '!D283</f>
        <v>Proyecto de Dominio único para el INPEC elaborado.</v>
      </c>
      <c r="AC217" s="59" t="str">
        <f>VLOOKUP(AB217,'PLAN INDICATIVO ORIGINAL '!$D$12:$F$313,3,0)</f>
        <v xml:space="preserve">OFICINA DE SISTEMAS DE INFORMACIÓN </v>
      </c>
      <c r="AD217" s="59" t="str">
        <f>VLOOKUP(AB217,'PLAN INDICATIVO ORIGINAL '!$D$12:$F$313,3,0)</f>
        <v xml:space="preserve">OFICINA DE SISTEMAS DE INFORMACIÓN </v>
      </c>
      <c r="AE217" s="59" t="s">
        <v>807</v>
      </c>
      <c r="AF217" s="260">
        <f>VLOOKUP(AA217,'PLAN INDICATIVO ORIGINAL '!$C$13:$M$343,6,0)</f>
        <v>1</v>
      </c>
      <c r="AG217" s="261">
        <f>VLOOKUP(AA217,'PLAN INDICATIVO ORIGINAL '!$C$13:$M$343,7,0)</f>
        <v>0</v>
      </c>
      <c r="AH217" s="261">
        <f>VLOOKUP(AA217,'PLAN INDICATIVO ORIGINAL '!$C$13:$M$343,8,0)</f>
        <v>0</v>
      </c>
      <c r="AI217" s="261">
        <f>VLOOKUP(AA217,'PLAN INDICATIVO ORIGINAL '!$C$13:$M$343,9,0)</f>
        <v>0</v>
      </c>
      <c r="AJ217" s="261">
        <f>VLOOKUP(AA217,'PLAN INDICATIVO ORIGINAL '!$C$13:$M$343,10,0)</f>
        <v>1</v>
      </c>
      <c r="AK217" s="261" t="str">
        <f>VLOOKUP(AA217,'PLAN INDICATIVO ORIGINAL '!$C$13:$M$343,11,0)</f>
        <v>Número</v>
      </c>
      <c r="AL217" s="262" t="e">
        <f>VLOOKUP(AA217,'PLAN INDICATIVO ORIGINAL '!$C$13:$M$343,12,0)</f>
        <v>#REF!</v>
      </c>
      <c r="AM217" s="263">
        <f t="shared" ref="AM217:AR217" si="402">+AF217</f>
        <v>1</v>
      </c>
      <c r="AN217" s="263">
        <f t="shared" si="402"/>
        <v>0</v>
      </c>
      <c r="AO217" s="263">
        <f t="shared" si="402"/>
        <v>0</v>
      </c>
      <c r="AP217" s="263">
        <f t="shared" si="402"/>
        <v>0</v>
      </c>
      <c r="AQ217" s="263">
        <f t="shared" si="402"/>
        <v>1</v>
      </c>
      <c r="AR217" s="263" t="str">
        <f t="shared" si="402"/>
        <v>Número</v>
      </c>
      <c r="AS217" s="264" t="s">
        <v>765</v>
      </c>
      <c r="AV217" s="214" t="s">
        <v>674</v>
      </c>
      <c r="AW217" s="214" t="s">
        <v>493</v>
      </c>
      <c r="AX217" s="214" t="s">
        <v>807</v>
      </c>
      <c r="BI217" s="146">
        <v>239</v>
      </c>
      <c r="BJ217" s="59" t="s">
        <v>493</v>
      </c>
    </row>
    <row r="218" spans="1:62" ht="42.75" customHeight="1" x14ac:dyDescent="0.25">
      <c r="A218" s="146">
        <v>237</v>
      </c>
      <c r="B218" s="254" t="str">
        <f t="shared" si="149"/>
        <v>P237</v>
      </c>
      <c r="C218" s="127" t="s">
        <v>56</v>
      </c>
      <c r="D218" s="293" t="s">
        <v>640</v>
      </c>
      <c r="E218" s="284" t="str">
        <f>+'PLAN INDICATIVO ORIGINAL '!$D$267</f>
        <v>SISTEMA INTEGRAL DE INFORMACIÓN Y COMUNICACIÓN</v>
      </c>
      <c r="F218" s="256" t="str">
        <f>+'PLAN INDICATIVO ORIGINAL '!$D$268</f>
        <v>INFORMACIÓN Y COMUNICACIÓN</v>
      </c>
      <c r="G218" s="256" t="s">
        <v>647</v>
      </c>
      <c r="H218" s="257" t="str">
        <f>+'PLAN INDICATIVO ORIGINAL '!$D$269</f>
        <v>Administrar, promover el uso y apropiación de las tecnologías de la información y las comunicaciones como soporte de la gestión administrativa del sistema penitenciario y carcelario.</v>
      </c>
      <c r="I218" s="257" t="s">
        <v>819</v>
      </c>
      <c r="J218" s="265" t="str">
        <f>+'PLAN INDICATIVO ORIGINAL '!$D$270</f>
        <v>DESARROLLO TECNOLOGICO</v>
      </c>
      <c r="K218" s="142" t="s">
        <v>763</v>
      </c>
      <c r="L218" s="142" t="s">
        <v>654</v>
      </c>
      <c r="M218" s="258" t="str">
        <f>+'PLAN INDICATIVO ORIGINAL '!$E$272</f>
        <v>Porcentaje de avance de implementación de herramientas para la Renovación Tecnológica en Sedes Regionales, Sede Central y EPN.</v>
      </c>
      <c r="N218" s="267">
        <f>VLOOKUP(L218,'PLAN INDICATIVO ORIGINAL '!$C$13:$M$343,6,0)</f>
        <v>0.02</v>
      </c>
      <c r="O218" s="267">
        <f>VLOOKUP(L218,'PLAN INDICATIVO ORIGINAL '!$C$13:$M$343,7,0)</f>
        <v>1</v>
      </c>
      <c r="P218" s="267">
        <f>VLOOKUP(L218,'PLAN INDICATIVO ORIGINAL '!$C$13:$M$343,8,0)</f>
        <v>1</v>
      </c>
      <c r="Q218" s="267">
        <f>VLOOKUP(L218,'PLAN INDICATIVO ORIGINAL '!$C$13:$M$343,9,0)</f>
        <v>1</v>
      </c>
      <c r="R218" s="267">
        <f>VLOOKUP(L218,'PLAN INDICATIVO ORIGINAL '!$C$13:$M$343,10,0)</f>
        <v>1</v>
      </c>
      <c r="S218" s="267" t="str">
        <f>VLOOKUP(L218,'PLAN INDICATIVO ORIGINAL '!$C$13:$M$343,11,0)</f>
        <v>Porcentaje</v>
      </c>
      <c r="T218" s="259" t="e">
        <f>VLOOKUP(L218,'PLAN INDICATIVO ORIGINAL '!$C$13:$M$343,12,0)</f>
        <v>#REF!</v>
      </c>
      <c r="U218" s="259">
        <f t="shared" ref="U218:Z218" si="403">+N218*100</f>
        <v>2</v>
      </c>
      <c r="V218" s="259">
        <f t="shared" si="403"/>
        <v>100</v>
      </c>
      <c r="W218" s="259">
        <f t="shared" si="403"/>
        <v>100</v>
      </c>
      <c r="X218" s="259">
        <f t="shared" si="403"/>
        <v>100</v>
      </c>
      <c r="Y218" s="259">
        <f t="shared" si="403"/>
        <v>100</v>
      </c>
      <c r="Z218" s="259" t="e">
        <f t="shared" si="403"/>
        <v>#VALUE!</v>
      </c>
      <c r="AA218" s="115" t="str">
        <f>+'PLAN INDICATIVO ORIGINAL '!C284</f>
        <v>P237</v>
      </c>
      <c r="AB218" s="254" t="str">
        <f>+'PLAN INDICATIVO ORIGINAL '!D284</f>
        <v>Migración a nuevos servidores base de datos y software de producción SISIPEC realizada</v>
      </c>
      <c r="AC218" s="59" t="str">
        <f>VLOOKUP(AB218,'PLAN INDICATIVO ORIGINAL '!$D$12:$F$313,3,0)</f>
        <v xml:space="preserve">OFICINA DE SISTEMAS DE INFORMACIÓN </v>
      </c>
      <c r="AD218" s="59" t="str">
        <f>VLOOKUP(AB218,'PLAN INDICATIVO ORIGINAL '!$D$12:$F$313,3,0)</f>
        <v xml:space="preserve">OFICINA DE SISTEMAS DE INFORMACIÓN </v>
      </c>
      <c r="AE218" s="59" t="s">
        <v>807</v>
      </c>
      <c r="AF218" s="268">
        <f>VLOOKUP(AA218,'PLAN INDICATIVO ORIGINAL '!$C$13:$M$343,6,0)</f>
        <v>0.5</v>
      </c>
      <c r="AG218" s="269">
        <f>VLOOKUP(AA218,'PLAN INDICATIVO ORIGINAL '!$C$13:$M$343,7,0)</f>
        <v>0.5</v>
      </c>
      <c r="AH218" s="269">
        <f>VLOOKUP(AA218,'PLAN INDICATIVO ORIGINAL '!$C$13:$M$343,8,0)</f>
        <v>0</v>
      </c>
      <c r="AI218" s="269">
        <f>VLOOKUP(AA218,'PLAN INDICATIVO ORIGINAL '!$C$13:$M$343,9,0)</f>
        <v>0</v>
      </c>
      <c r="AJ218" s="269">
        <f>VLOOKUP(AA218,'PLAN INDICATIVO ORIGINAL '!$C$13:$M$343,10,0)</f>
        <v>1</v>
      </c>
      <c r="AK218" s="269" t="str">
        <f>VLOOKUP(AA218,'PLAN INDICATIVO ORIGINAL '!$C$13:$M$343,11,0)</f>
        <v>Porcentaje</v>
      </c>
      <c r="AL218" s="262" t="e">
        <f>VLOOKUP(AA218,'PLAN INDICATIVO ORIGINAL '!$C$13:$M$343,12,0)</f>
        <v>#REF!</v>
      </c>
      <c r="AM218" s="270">
        <f t="shared" ref="AM218:AR218" si="404">+AF218*100</f>
        <v>50</v>
      </c>
      <c r="AN218" s="270">
        <f t="shared" si="404"/>
        <v>50</v>
      </c>
      <c r="AO218" s="270">
        <f t="shared" si="404"/>
        <v>0</v>
      </c>
      <c r="AP218" s="270">
        <f t="shared" si="404"/>
        <v>0</v>
      </c>
      <c r="AQ218" s="270">
        <f t="shared" si="404"/>
        <v>100</v>
      </c>
      <c r="AR218" s="270" t="e">
        <f t="shared" si="404"/>
        <v>#VALUE!</v>
      </c>
      <c r="AS218" s="264" t="s">
        <v>765</v>
      </c>
      <c r="AV218" s="214" t="s">
        <v>676</v>
      </c>
      <c r="AW218" s="214" t="s">
        <v>493</v>
      </c>
      <c r="AX218" s="214" t="s">
        <v>807</v>
      </c>
      <c r="BI218" s="146">
        <v>195</v>
      </c>
      <c r="BJ218" s="59" t="s">
        <v>493</v>
      </c>
    </row>
    <row r="219" spans="1:62" ht="63" customHeight="1" x14ac:dyDescent="0.25">
      <c r="A219" s="146">
        <v>239</v>
      </c>
      <c r="B219" s="254" t="str">
        <f t="shared" si="149"/>
        <v>P239</v>
      </c>
      <c r="C219" s="121" t="s">
        <v>50</v>
      </c>
      <c r="D219" s="288" t="s">
        <v>640</v>
      </c>
      <c r="E219" s="284" t="str">
        <f>+'PLAN INDICATIVO ORIGINAL '!$D$267</f>
        <v>SISTEMA INTEGRAL DE INFORMACIÓN Y COMUNICACIÓN</v>
      </c>
      <c r="F219" s="256" t="str">
        <f>+'PLAN INDICATIVO ORIGINAL '!$D$268</f>
        <v>INFORMACIÓN Y COMUNICACIÓN</v>
      </c>
      <c r="G219" s="256" t="s">
        <v>647</v>
      </c>
      <c r="H219" s="257" t="str">
        <f>+'PLAN INDICATIVO ORIGINAL '!$D$269</f>
        <v>Administrar, promover el uso y apropiación de las tecnologías de la información y las comunicaciones como soporte de la gestión administrativa del sistema penitenciario y carcelario.</v>
      </c>
      <c r="I219" s="257" t="s">
        <v>819</v>
      </c>
      <c r="J219" s="265" t="str">
        <f>+'PLAN INDICATIVO ORIGINAL '!$D$270</f>
        <v>DESARROLLO TECNOLOGICO</v>
      </c>
      <c r="K219" s="142" t="s">
        <v>763</v>
      </c>
      <c r="L219" s="142" t="s">
        <v>654</v>
      </c>
      <c r="M219" s="258" t="str">
        <f>+'PLAN INDICATIVO ORIGINAL '!$E$272</f>
        <v>Porcentaje de avance de implementación de herramientas para la Renovación Tecnológica en Sedes Regionales, Sede Central y EPN.</v>
      </c>
      <c r="N219" s="267">
        <f>VLOOKUP(L219,'PLAN INDICATIVO ORIGINAL '!$C$13:$M$343,6,0)</f>
        <v>0.02</v>
      </c>
      <c r="O219" s="267">
        <f>VLOOKUP(L219,'PLAN INDICATIVO ORIGINAL '!$C$13:$M$343,7,0)</f>
        <v>1</v>
      </c>
      <c r="P219" s="267">
        <f>VLOOKUP(L219,'PLAN INDICATIVO ORIGINAL '!$C$13:$M$343,8,0)</f>
        <v>1</v>
      </c>
      <c r="Q219" s="267">
        <f>VLOOKUP(L219,'PLAN INDICATIVO ORIGINAL '!$C$13:$M$343,9,0)</f>
        <v>1</v>
      </c>
      <c r="R219" s="267">
        <f>VLOOKUP(L219,'PLAN INDICATIVO ORIGINAL '!$C$13:$M$343,10,0)</f>
        <v>1</v>
      </c>
      <c r="S219" s="267" t="str">
        <f>VLOOKUP(L219,'PLAN INDICATIVO ORIGINAL '!$C$13:$M$343,11,0)</f>
        <v>Porcentaje</v>
      </c>
      <c r="T219" s="259" t="e">
        <f>VLOOKUP(L219,'PLAN INDICATIVO ORIGINAL '!$C$13:$M$343,12,0)</f>
        <v>#REF!</v>
      </c>
      <c r="U219" s="259">
        <f t="shared" ref="U219:Z219" si="405">+N219*100</f>
        <v>2</v>
      </c>
      <c r="V219" s="259">
        <f t="shared" si="405"/>
        <v>100</v>
      </c>
      <c r="W219" s="259">
        <f t="shared" si="405"/>
        <v>100</v>
      </c>
      <c r="X219" s="259">
        <f t="shared" si="405"/>
        <v>100</v>
      </c>
      <c r="Y219" s="259">
        <f t="shared" si="405"/>
        <v>100</v>
      </c>
      <c r="Z219" s="259" t="e">
        <f t="shared" si="405"/>
        <v>#VALUE!</v>
      </c>
      <c r="AA219" s="115" t="str">
        <f>+'PLAN INDICATIVO ORIGINAL '!C285</f>
        <v>P239</v>
      </c>
      <c r="AB219" s="254" t="str">
        <f>+'PLAN INDICATIVO ORIGINAL '!D285</f>
        <v>Soporte y desarrollo de nuevas funcionalidades de aplicativos de apoyo SIORD, SIJUR, QUEJAS WEB., realizado</v>
      </c>
      <c r="AC219" s="59" t="str">
        <f>VLOOKUP(AB219,'PLAN INDICATIVO ORIGINAL '!$D$12:$F$313,3,0)</f>
        <v xml:space="preserve">OFICINA DE SISTEMAS DE INFORMACIÓN </v>
      </c>
      <c r="AD219" s="59" t="str">
        <f>VLOOKUP(AB219,'PLAN INDICATIVO ORIGINAL '!$D$12:$F$313,3,0)</f>
        <v xml:space="preserve">OFICINA DE SISTEMAS DE INFORMACIÓN </v>
      </c>
      <c r="AE219" s="59" t="s">
        <v>807</v>
      </c>
      <c r="AF219" s="268">
        <f>VLOOKUP(AA219,'PLAN INDICATIVO ORIGINAL '!$C$13:$M$343,6,0)</f>
        <v>1</v>
      </c>
      <c r="AG219" s="269">
        <f>VLOOKUP(AA219,'PLAN INDICATIVO ORIGINAL '!$C$13:$M$343,7,0)</f>
        <v>1</v>
      </c>
      <c r="AH219" s="269">
        <f>VLOOKUP(AA219,'PLAN INDICATIVO ORIGINAL '!$C$13:$M$343,8,0)</f>
        <v>1</v>
      </c>
      <c r="AI219" s="269">
        <f>VLOOKUP(AA219,'PLAN INDICATIVO ORIGINAL '!$C$13:$M$343,9,0)</f>
        <v>1</v>
      </c>
      <c r="AJ219" s="269">
        <f>VLOOKUP(AA219,'PLAN INDICATIVO ORIGINAL '!$C$13:$M$343,10,0)</f>
        <v>1</v>
      </c>
      <c r="AK219" s="269" t="str">
        <f>VLOOKUP(AA219,'PLAN INDICATIVO ORIGINAL '!$C$13:$M$343,11,0)</f>
        <v>Porcentaje</v>
      </c>
      <c r="AL219" s="262" t="e">
        <f>VLOOKUP(AA219,'PLAN INDICATIVO ORIGINAL '!$C$13:$M$343,12,0)</f>
        <v>#REF!</v>
      </c>
      <c r="AM219" s="270">
        <f t="shared" ref="AM219:AR219" si="406">+AF219*100</f>
        <v>100</v>
      </c>
      <c r="AN219" s="270">
        <f t="shared" si="406"/>
        <v>100</v>
      </c>
      <c r="AO219" s="270">
        <f t="shared" si="406"/>
        <v>100</v>
      </c>
      <c r="AP219" s="270">
        <f t="shared" si="406"/>
        <v>100</v>
      </c>
      <c r="AQ219" s="270">
        <f t="shared" si="406"/>
        <v>100</v>
      </c>
      <c r="AR219" s="270" t="e">
        <f t="shared" si="406"/>
        <v>#VALUE!</v>
      </c>
      <c r="AS219" s="264" t="s">
        <v>765</v>
      </c>
      <c r="AV219" s="214" t="s">
        <v>678</v>
      </c>
      <c r="AW219" s="214" t="s">
        <v>493</v>
      </c>
      <c r="AX219" s="214" t="s">
        <v>807</v>
      </c>
      <c r="BI219" s="146">
        <v>34</v>
      </c>
      <c r="BJ219" s="59" t="s">
        <v>493</v>
      </c>
    </row>
    <row r="220" spans="1:62" ht="56.25" customHeight="1" x14ac:dyDescent="0.25">
      <c r="A220" s="146">
        <v>195</v>
      </c>
      <c r="B220" s="254" t="str">
        <f t="shared" si="149"/>
        <v>P195</v>
      </c>
      <c r="C220" s="121" t="s">
        <v>65</v>
      </c>
      <c r="D220" s="288" t="s">
        <v>640</v>
      </c>
      <c r="E220" s="284" t="str">
        <f>+'PLAN INDICATIVO ORIGINAL '!$D$267</f>
        <v>SISTEMA INTEGRAL DE INFORMACIÓN Y COMUNICACIÓN</v>
      </c>
      <c r="F220" s="256" t="str">
        <f>+'PLAN INDICATIVO ORIGINAL '!$D$268</f>
        <v>INFORMACIÓN Y COMUNICACIÓN</v>
      </c>
      <c r="G220" s="256" t="s">
        <v>647</v>
      </c>
      <c r="H220" s="257" t="str">
        <f>+'PLAN INDICATIVO ORIGINAL '!$D$269</f>
        <v>Administrar, promover el uso y apropiación de las tecnologías de la información y las comunicaciones como soporte de la gestión administrativa del sistema penitenciario y carcelario.</v>
      </c>
      <c r="I220" s="257" t="s">
        <v>819</v>
      </c>
      <c r="J220" s="265" t="str">
        <f>+'PLAN INDICATIVO ORIGINAL '!$D$270</f>
        <v>DESARROLLO TECNOLOGICO</v>
      </c>
      <c r="K220" s="142" t="s">
        <v>763</v>
      </c>
      <c r="L220" s="142" t="s">
        <v>654</v>
      </c>
      <c r="M220" s="258" t="str">
        <f>+'PLAN INDICATIVO ORIGINAL '!$E$272</f>
        <v>Porcentaje de avance de implementación de herramientas para la Renovación Tecnológica en Sedes Regionales, Sede Central y EPN.</v>
      </c>
      <c r="N220" s="267">
        <f>VLOOKUP(L220,'PLAN INDICATIVO ORIGINAL '!$C$13:$M$343,6,0)</f>
        <v>0.02</v>
      </c>
      <c r="O220" s="267">
        <f>VLOOKUP(L220,'PLAN INDICATIVO ORIGINAL '!$C$13:$M$343,7,0)</f>
        <v>1</v>
      </c>
      <c r="P220" s="267">
        <f>VLOOKUP(L220,'PLAN INDICATIVO ORIGINAL '!$C$13:$M$343,8,0)</f>
        <v>1</v>
      </c>
      <c r="Q220" s="267">
        <f>VLOOKUP(L220,'PLAN INDICATIVO ORIGINAL '!$C$13:$M$343,9,0)</f>
        <v>1</v>
      </c>
      <c r="R220" s="267">
        <f>VLOOKUP(L220,'PLAN INDICATIVO ORIGINAL '!$C$13:$M$343,10,0)</f>
        <v>1</v>
      </c>
      <c r="S220" s="267" t="str">
        <f>VLOOKUP(L220,'PLAN INDICATIVO ORIGINAL '!$C$13:$M$343,11,0)</f>
        <v>Porcentaje</v>
      </c>
      <c r="T220" s="259" t="e">
        <f>VLOOKUP(L220,'PLAN INDICATIVO ORIGINAL '!$C$13:$M$343,12,0)</f>
        <v>#REF!</v>
      </c>
      <c r="U220" s="259">
        <f t="shared" ref="U220:Z220" si="407">+N220*100</f>
        <v>2</v>
      </c>
      <c r="V220" s="259">
        <f t="shared" si="407"/>
        <v>100</v>
      </c>
      <c r="W220" s="259">
        <f t="shared" si="407"/>
        <v>100</v>
      </c>
      <c r="X220" s="259">
        <f t="shared" si="407"/>
        <v>100</v>
      </c>
      <c r="Y220" s="259">
        <f t="shared" si="407"/>
        <v>100</v>
      </c>
      <c r="Z220" s="259" t="e">
        <f t="shared" si="407"/>
        <v>#VALUE!</v>
      </c>
      <c r="AA220" s="146" t="str">
        <f>+'PLAN INDICATIVO ORIGINAL '!C286</f>
        <v>P195</v>
      </c>
      <c r="AB220" s="254" t="str">
        <f>+'PLAN INDICATIVO ORIGINAL '!D286</f>
        <v xml:space="preserve">Protocolo de Internet IPv6 elaborado </v>
      </c>
      <c r="AC220" s="59" t="str">
        <f>VLOOKUP(AB220,'PLAN INDICATIVO ORIGINAL '!$D$12:$F$313,3,0)</f>
        <v xml:space="preserve">OFICINA DE SISTEMAS DE INFORMACIÓN </v>
      </c>
      <c r="AD220" s="59" t="str">
        <f>VLOOKUP(AB220,'PLAN INDICATIVO ORIGINAL '!$D$12:$F$313,3,0)</f>
        <v xml:space="preserve">OFICINA DE SISTEMAS DE INFORMACIÓN </v>
      </c>
      <c r="AE220" s="59" t="s">
        <v>807</v>
      </c>
      <c r="AF220" s="268">
        <f>VLOOKUP(AA220,'PLAN INDICATIVO ORIGINAL '!$C$13:$M$343,6,0)</f>
        <v>0</v>
      </c>
      <c r="AG220" s="269">
        <f>VLOOKUP(AA220,'PLAN INDICATIVO ORIGINAL '!$C$13:$M$343,7,0)</f>
        <v>0.2</v>
      </c>
      <c r="AH220" s="269">
        <f>VLOOKUP(AA220,'PLAN INDICATIVO ORIGINAL '!$C$13:$M$343,8,0)</f>
        <v>0.4</v>
      </c>
      <c r="AI220" s="269">
        <f>VLOOKUP(AA220,'PLAN INDICATIVO ORIGINAL '!$C$13:$M$343,9,0)</f>
        <v>0.6</v>
      </c>
      <c r="AJ220" s="269">
        <f>VLOOKUP(AA220,'PLAN INDICATIVO ORIGINAL '!$C$13:$M$343,10,0)</f>
        <v>0.6</v>
      </c>
      <c r="AK220" s="269" t="str">
        <f>VLOOKUP(AA220,'PLAN INDICATIVO ORIGINAL '!$C$13:$M$343,11,0)</f>
        <v>Porcentaje</v>
      </c>
      <c r="AL220" s="262" t="e">
        <f>VLOOKUP(AA220,'PLAN INDICATIVO ORIGINAL '!$C$13:$M$343,12,0)</f>
        <v>#REF!</v>
      </c>
      <c r="AM220" s="270">
        <f t="shared" ref="AM220:AR220" si="408">+AF220*100</f>
        <v>0</v>
      </c>
      <c r="AN220" s="270">
        <f t="shared" si="408"/>
        <v>20</v>
      </c>
      <c r="AO220" s="270">
        <f t="shared" si="408"/>
        <v>40</v>
      </c>
      <c r="AP220" s="270">
        <f t="shared" si="408"/>
        <v>60</v>
      </c>
      <c r="AQ220" s="270">
        <f t="shared" si="408"/>
        <v>60</v>
      </c>
      <c r="AR220" s="270" t="e">
        <f t="shared" si="408"/>
        <v>#VALUE!</v>
      </c>
      <c r="AS220" s="264" t="s">
        <v>765</v>
      </c>
      <c r="AV220" s="214" t="s">
        <v>680</v>
      </c>
      <c r="AW220" s="214" t="s">
        <v>493</v>
      </c>
      <c r="AX220" s="214" t="s">
        <v>807</v>
      </c>
      <c r="BI220" s="146">
        <v>238</v>
      </c>
      <c r="BJ220" s="59" t="s">
        <v>460</v>
      </c>
    </row>
    <row r="221" spans="1:62" ht="99" customHeight="1" x14ac:dyDescent="0.25">
      <c r="A221" s="146">
        <v>34</v>
      </c>
      <c r="B221" s="254" t="e">
        <f t="shared" si="149"/>
        <v>#REF!</v>
      </c>
      <c r="C221" s="121" t="s">
        <v>65</v>
      </c>
      <c r="D221" s="288" t="s">
        <v>640</v>
      </c>
      <c r="E221" s="284" t="str">
        <f>+'PLAN INDICATIVO ORIGINAL '!$D$267</f>
        <v>SISTEMA INTEGRAL DE INFORMACIÓN Y COMUNICACIÓN</v>
      </c>
      <c r="F221" s="256" t="str">
        <f>+'PLAN INDICATIVO ORIGINAL '!$D$268</f>
        <v>INFORMACIÓN Y COMUNICACIÓN</v>
      </c>
      <c r="G221" s="256" t="s">
        <v>647</v>
      </c>
      <c r="H221" s="257" t="str">
        <f>+'PLAN INDICATIVO ORIGINAL '!$D$269</f>
        <v>Administrar, promover el uso y apropiación de las tecnologías de la información y las comunicaciones como soporte de la gestión administrativa del sistema penitenciario y carcelario.</v>
      </c>
      <c r="I221" s="257" t="s">
        <v>819</v>
      </c>
      <c r="J221" s="265" t="str">
        <f>+'PLAN INDICATIVO ORIGINAL '!$D$270</f>
        <v>DESARROLLO TECNOLOGICO</v>
      </c>
      <c r="K221" s="142" t="s">
        <v>763</v>
      </c>
      <c r="L221" s="142" t="s">
        <v>654</v>
      </c>
      <c r="M221" s="258" t="str">
        <f>+'PLAN INDICATIVO ORIGINAL '!$E$272</f>
        <v>Porcentaje de avance de implementación de herramientas para la Renovación Tecnológica en Sedes Regionales, Sede Central y EPN.</v>
      </c>
      <c r="N221" s="267">
        <f>VLOOKUP(L221,'PLAN INDICATIVO ORIGINAL '!$C$13:$M$343,6,0)</f>
        <v>0.02</v>
      </c>
      <c r="O221" s="267">
        <f>VLOOKUP(L221,'PLAN INDICATIVO ORIGINAL '!$C$13:$M$343,7,0)</f>
        <v>1</v>
      </c>
      <c r="P221" s="267">
        <f>VLOOKUP(L221,'PLAN INDICATIVO ORIGINAL '!$C$13:$M$343,8,0)</f>
        <v>1</v>
      </c>
      <c r="Q221" s="267">
        <f>VLOOKUP(L221,'PLAN INDICATIVO ORIGINAL '!$C$13:$M$343,9,0)</f>
        <v>1</v>
      </c>
      <c r="R221" s="267">
        <f>VLOOKUP(L221,'PLAN INDICATIVO ORIGINAL '!$C$13:$M$343,10,0)</f>
        <v>1</v>
      </c>
      <c r="S221" s="267" t="str">
        <f>VLOOKUP(L221,'PLAN INDICATIVO ORIGINAL '!$C$13:$M$343,11,0)</f>
        <v>Porcentaje</v>
      </c>
      <c r="T221" s="259" t="e">
        <f>VLOOKUP(L221,'PLAN INDICATIVO ORIGINAL '!$C$13:$M$343,12,0)</f>
        <v>#REF!</v>
      </c>
      <c r="U221" s="259">
        <f t="shared" ref="U221:Z221" si="409">+N221*100</f>
        <v>2</v>
      </c>
      <c r="V221" s="259">
        <f t="shared" si="409"/>
        <v>100</v>
      </c>
      <c r="W221" s="259">
        <f t="shared" si="409"/>
        <v>100</v>
      </c>
      <c r="X221" s="259">
        <f t="shared" si="409"/>
        <v>100</v>
      </c>
      <c r="Y221" s="259">
        <f t="shared" si="409"/>
        <v>100</v>
      </c>
      <c r="Z221" s="259" t="e">
        <f t="shared" si="409"/>
        <v>#VALUE!</v>
      </c>
      <c r="AA221" s="146" t="e">
        <f>+'PLAN INDICATIVO ORIGINAL '!#REF!</f>
        <v>#REF!</v>
      </c>
      <c r="AB221" s="254" t="e">
        <f>+'PLAN INDICATIVO ORIGINAL '!#REF!</f>
        <v>#REF!</v>
      </c>
      <c r="AC221" s="59" t="e">
        <f>VLOOKUP(AB221,'PLAN INDICATIVO ORIGINAL '!$D$12:$F$313,3,0)</f>
        <v>#REF!</v>
      </c>
      <c r="AD221" s="59" t="e">
        <f>VLOOKUP(AB221,'PLAN INDICATIVO ORIGINAL '!$D$12:$F$313,3,0)</f>
        <v>#REF!</v>
      </c>
      <c r="AE221" s="59" t="s">
        <v>807</v>
      </c>
      <c r="AF221" s="260" t="e">
        <f>VLOOKUP(AA221,'PLAN INDICATIVO ORIGINAL '!$C$13:$M$343,6,0)</f>
        <v>#REF!</v>
      </c>
      <c r="AG221" s="261" t="e">
        <f>VLOOKUP(AA221,'PLAN INDICATIVO ORIGINAL '!$C$13:$M$343,7,0)</f>
        <v>#REF!</v>
      </c>
      <c r="AH221" s="261" t="e">
        <f>VLOOKUP(AA221,'PLAN INDICATIVO ORIGINAL '!$C$13:$M$343,8,0)</f>
        <v>#REF!</v>
      </c>
      <c r="AI221" s="261" t="e">
        <f>VLOOKUP(AA221,'PLAN INDICATIVO ORIGINAL '!$C$13:$M$343,9,0)</f>
        <v>#REF!</v>
      </c>
      <c r="AJ221" s="261" t="e">
        <f>VLOOKUP(AA221,'PLAN INDICATIVO ORIGINAL '!$C$13:$M$343,10,0)</f>
        <v>#REF!</v>
      </c>
      <c r="AK221" s="261" t="e">
        <f>VLOOKUP(AA221,'PLAN INDICATIVO ORIGINAL '!$C$13:$M$343,11,0)</f>
        <v>#REF!</v>
      </c>
      <c r="AL221" s="262" t="e">
        <f>VLOOKUP(AA221,'PLAN INDICATIVO ORIGINAL '!$C$13:$M$343,12,0)</f>
        <v>#REF!</v>
      </c>
      <c r="AM221" s="263" t="e">
        <f t="shared" ref="AM221:AR221" si="410">+AF221</f>
        <v>#REF!</v>
      </c>
      <c r="AN221" s="263" t="e">
        <f t="shared" si="410"/>
        <v>#REF!</v>
      </c>
      <c r="AO221" s="263" t="e">
        <f t="shared" si="410"/>
        <v>#REF!</v>
      </c>
      <c r="AP221" s="263" t="e">
        <f t="shared" si="410"/>
        <v>#REF!</v>
      </c>
      <c r="AQ221" s="263" t="e">
        <f t="shared" si="410"/>
        <v>#REF!</v>
      </c>
      <c r="AR221" s="263" t="e">
        <f t="shared" si="410"/>
        <v>#REF!</v>
      </c>
      <c r="AS221" s="264" t="s">
        <v>765</v>
      </c>
      <c r="AV221" s="214" t="s">
        <v>682</v>
      </c>
      <c r="AW221" s="214" t="s">
        <v>493</v>
      </c>
      <c r="AX221" s="214" t="s">
        <v>807</v>
      </c>
      <c r="BI221" s="146">
        <v>85</v>
      </c>
      <c r="BJ221" s="59" t="s">
        <v>493</v>
      </c>
    </row>
    <row r="222" spans="1:62" ht="53.25" customHeight="1" x14ac:dyDescent="0.25">
      <c r="A222" s="146">
        <v>238</v>
      </c>
      <c r="B222" s="254" t="str">
        <f t="shared" si="149"/>
        <v>P238</v>
      </c>
      <c r="C222" s="121" t="s">
        <v>65</v>
      </c>
      <c r="D222" s="288" t="s">
        <v>640</v>
      </c>
      <c r="E222" s="284" t="str">
        <f>+'PLAN INDICATIVO ORIGINAL '!$D$267</f>
        <v>SISTEMA INTEGRAL DE INFORMACIÓN Y COMUNICACIÓN</v>
      </c>
      <c r="F222" s="256" t="str">
        <f>+'PLAN INDICATIVO ORIGINAL '!$D$268</f>
        <v>INFORMACIÓN Y COMUNICACIÓN</v>
      </c>
      <c r="G222" s="256" t="s">
        <v>647</v>
      </c>
      <c r="H222" s="257" t="str">
        <f>+'PLAN INDICATIVO ORIGINAL '!$D$269</f>
        <v>Administrar, promover el uso y apropiación de las tecnologías de la información y las comunicaciones como soporte de la gestión administrativa del sistema penitenciario y carcelario.</v>
      </c>
      <c r="I222" s="257" t="s">
        <v>819</v>
      </c>
      <c r="J222" s="265" t="str">
        <f>+'PLAN INDICATIVO ORIGINAL '!$D$270</f>
        <v>DESARROLLO TECNOLOGICO</v>
      </c>
      <c r="K222" s="142" t="s">
        <v>763</v>
      </c>
      <c r="L222" s="142" t="s">
        <v>654</v>
      </c>
      <c r="M222" s="258" t="str">
        <f>+'PLAN INDICATIVO ORIGINAL '!$E$272</f>
        <v>Porcentaje de avance de implementación de herramientas para la Renovación Tecnológica en Sedes Regionales, Sede Central y EPN.</v>
      </c>
      <c r="N222" s="267">
        <f>VLOOKUP(L222,'PLAN INDICATIVO ORIGINAL '!$C$13:$M$343,6,0)</f>
        <v>0.02</v>
      </c>
      <c r="O222" s="267">
        <f>VLOOKUP(L222,'PLAN INDICATIVO ORIGINAL '!$C$13:$M$343,7,0)</f>
        <v>1</v>
      </c>
      <c r="P222" s="267">
        <f>VLOOKUP(L222,'PLAN INDICATIVO ORIGINAL '!$C$13:$M$343,8,0)</f>
        <v>1</v>
      </c>
      <c r="Q222" s="267">
        <f>VLOOKUP(L222,'PLAN INDICATIVO ORIGINAL '!$C$13:$M$343,9,0)</f>
        <v>1</v>
      </c>
      <c r="R222" s="267">
        <f>VLOOKUP(L222,'PLAN INDICATIVO ORIGINAL '!$C$13:$M$343,10,0)</f>
        <v>1</v>
      </c>
      <c r="S222" s="267" t="str">
        <f>VLOOKUP(L222,'PLAN INDICATIVO ORIGINAL '!$C$13:$M$343,11,0)</f>
        <v>Porcentaje</v>
      </c>
      <c r="T222" s="259" t="e">
        <f>VLOOKUP(L222,'PLAN INDICATIVO ORIGINAL '!$C$13:$M$343,12,0)</f>
        <v>#REF!</v>
      </c>
      <c r="U222" s="259">
        <f t="shared" ref="U222:Z222" si="411">+N222*100</f>
        <v>2</v>
      </c>
      <c r="V222" s="259">
        <f t="shared" si="411"/>
        <v>100</v>
      </c>
      <c r="W222" s="259">
        <f t="shared" si="411"/>
        <v>100</v>
      </c>
      <c r="X222" s="259">
        <f t="shared" si="411"/>
        <v>100</v>
      </c>
      <c r="Y222" s="259">
        <f t="shared" si="411"/>
        <v>100</v>
      </c>
      <c r="Z222" s="259" t="e">
        <f t="shared" si="411"/>
        <v>#VALUE!</v>
      </c>
      <c r="AA222" s="115" t="str">
        <f>+'PLAN INDICATIVO ORIGINAL '!C287</f>
        <v>P238</v>
      </c>
      <c r="AB222" s="254" t="str">
        <f>+'PLAN INDICATIVO ORIGINAL '!D287</f>
        <v>Herramienta GESDOC a nivel Nacional, implementadas.</v>
      </c>
      <c r="AC222" s="59" t="str">
        <f>VLOOKUP(AB222,'PLAN INDICATIVO ORIGINAL '!$D$12:$F$313,3,0)</f>
        <v>DIRECCIÓN DE GESTIÓN CORPORATIVA</v>
      </c>
      <c r="AD222" s="59" t="str">
        <f>VLOOKUP(AB222,'PLAN INDICATIVO ORIGINAL '!$D$12:$F$313,3,0)</f>
        <v>DIRECCIÓN DE GESTIÓN CORPORATIVA</v>
      </c>
      <c r="AE222" s="59" t="s">
        <v>804</v>
      </c>
      <c r="AF222" s="268">
        <f>VLOOKUP(AA222,'PLAN INDICATIVO ORIGINAL '!$C$13:$M$343,6,0)</f>
        <v>0.3</v>
      </c>
      <c r="AG222" s="269">
        <f>VLOOKUP(AA222,'PLAN INDICATIVO ORIGINAL '!$C$13:$M$343,7,0)</f>
        <v>0.3</v>
      </c>
      <c r="AH222" s="269">
        <f>VLOOKUP(AA222,'PLAN INDICATIVO ORIGINAL '!$C$13:$M$343,8,0)</f>
        <v>0.4</v>
      </c>
      <c r="AI222" s="269">
        <f>VLOOKUP(AA222,'PLAN INDICATIVO ORIGINAL '!$C$13:$M$343,9,0)</f>
        <v>0</v>
      </c>
      <c r="AJ222" s="269">
        <f>VLOOKUP(AA222,'PLAN INDICATIVO ORIGINAL '!$C$13:$M$343,10,0)</f>
        <v>1</v>
      </c>
      <c r="AK222" s="269" t="str">
        <f>VLOOKUP(AA222,'PLAN INDICATIVO ORIGINAL '!$C$13:$M$343,11,0)</f>
        <v>Porcentaje</v>
      </c>
      <c r="AL222" s="262" t="e">
        <f>VLOOKUP(AA222,'PLAN INDICATIVO ORIGINAL '!$C$13:$M$343,12,0)</f>
        <v>#REF!</v>
      </c>
      <c r="AM222" s="270">
        <f t="shared" ref="AM222:AR222" si="412">+AF222*100</f>
        <v>30</v>
      </c>
      <c r="AN222" s="270">
        <f t="shared" si="412"/>
        <v>30</v>
      </c>
      <c r="AO222" s="270">
        <f t="shared" si="412"/>
        <v>40</v>
      </c>
      <c r="AP222" s="270">
        <f t="shared" si="412"/>
        <v>0</v>
      </c>
      <c r="AQ222" s="270">
        <f t="shared" si="412"/>
        <v>100</v>
      </c>
      <c r="AR222" s="270" t="e">
        <f t="shared" si="412"/>
        <v>#VALUE!</v>
      </c>
      <c r="AS222" s="264" t="s">
        <v>765</v>
      </c>
      <c r="AV222" s="214" t="s">
        <v>683</v>
      </c>
      <c r="AW222" s="214" t="s">
        <v>460</v>
      </c>
      <c r="AX222" s="214" t="s">
        <v>804</v>
      </c>
      <c r="BI222" s="254">
        <v>160</v>
      </c>
      <c r="BJ222" s="59" t="s">
        <v>690</v>
      </c>
    </row>
    <row r="223" spans="1:62" ht="51" customHeight="1" x14ac:dyDescent="0.25">
      <c r="A223" s="146">
        <v>85</v>
      </c>
      <c r="B223" s="254" t="e">
        <f t="shared" si="149"/>
        <v>#REF!</v>
      </c>
      <c r="C223" s="121" t="s">
        <v>65</v>
      </c>
      <c r="D223" s="288" t="s">
        <v>640</v>
      </c>
      <c r="E223" s="284" t="str">
        <f>+'PLAN INDICATIVO ORIGINAL '!$D$267</f>
        <v>SISTEMA INTEGRAL DE INFORMACIÓN Y COMUNICACIÓN</v>
      </c>
      <c r="F223" s="256" t="str">
        <f>+'PLAN INDICATIVO ORIGINAL '!$D$268</f>
        <v>INFORMACIÓN Y COMUNICACIÓN</v>
      </c>
      <c r="G223" s="256" t="s">
        <v>647</v>
      </c>
      <c r="H223" s="257" t="str">
        <f>+'PLAN INDICATIVO ORIGINAL '!$D$269</f>
        <v>Administrar, promover el uso y apropiación de las tecnologías de la información y las comunicaciones como soporte de la gestión administrativa del sistema penitenciario y carcelario.</v>
      </c>
      <c r="I223" s="257" t="s">
        <v>819</v>
      </c>
      <c r="J223" s="265" t="str">
        <f>+'PLAN INDICATIVO ORIGINAL '!$D$270</f>
        <v>DESARROLLO TECNOLOGICO</v>
      </c>
      <c r="K223" s="142" t="s">
        <v>763</v>
      </c>
      <c r="L223" s="142" t="s">
        <v>654</v>
      </c>
      <c r="M223" s="258" t="str">
        <f>+'PLAN INDICATIVO ORIGINAL '!$E$272</f>
        <v>Porcentaje de avance de implementación de herramientas para la Renovación Tecnológica en Sedes Regionales, Sede Central y EPN.</v>
      </c>
      <c r="N223" s="267">
        <f>VLOOKUP(L223,'PLAN INDICATIVO ORIGINAL '!$C$13:$M$343,6,0)</f>
        <v>0.02</v>
      </c>
      <c r="O223" s="267">
        <f>VLOOKUP(L223,'PLAN INDICATIVO ORIGINAL '!$C$13:$M$343,7,0)</f>
        <v>1</v>
      </c>
      <c r="P223" s="267">
        <f>VLOOKUP(L223,'PLAN INDICATIVO ORIGINAL '!$C$13:$M$343,8,0)</f>
        <v>1</v>
      </c>
      <c r="Q223" s="267">
        <f>VLOOKUP(L223,'PLAN INDICATIVO ORIGINAL '!$C$13:$M$343,9,0)</f>
        <v>1</v>
      </c>
      <c r="R223" s="267">
        <f>VLOOKUP(L223,'PLAN INDICATIVO ORIGINAL '!$C$13:$M$343,10,0)</f>
        <v>1</v>
      </c>
      <c r="S223" s="267" t="str">
        <f>VLOOKUP(L223,'PLAN INDICATIVO ORIGINAL '!$C$13:$M$343,11,0)</f>
        <v>Porcentaje</v>
      </c>
      <c r="T223" s="259" t="e">
        <f>VLOOKUP(L223,'PLAN INDICATIVO ORIGINAL '!$C$13:$M$343,12,0)</f>
        <v>#REF!</v>
      </c>
      <c r="U223" s="259">
        <f t="shared" ref="U223:Z223" si="413">+N223*100</f>
        <v>2</v>
      </c>
      <c r="V223" s="259">
        <f t="shared" si="413"/>
        <v>100</v>
      </c>
      <c r="W223" s="259">
        <f t="shared" si="413"/>
        <v>100</v>
      </c>
      <c r="X223" s="259">
        <f t="shared" si="413"/>
        <v>100</v>
      </c>
      <c r="Y223" s="259">
        <f t="shared" si="413"/>
        <v>100</v>
      </c>
      <c r="Z223" s="259" t="e">
        <f t="shared" si="413"/>
        <v>#VALUE!</v>
      </c>
      <c r="AA223" s="302" t="e">
        <f>+'PLAN INDICATIVO ORIGINAL '!#REF!</f>
        <v>#REF!</v>
      </c>
      <c r="AB223" s="302" t="e">
        <f>+'PLAN INDICATIVO ORIGINAL '!#REF!</f>
        <v>#REF!</v>
      </c>
      <c r="AC223" s="59" t="e">
        <f>VLOOKUP(AB223,'PLAN INDICATIVO ORIGINAL '!$D$12:$F$313,3,0)</f>
        <v>#REF!</v>
      </c>
      <c r="AD223" s="59" t="e">
        <f>VLOOKUP(AB223,'PLAN INDICATIVO ORIGINAL '!$D$12:$F$313,3,0)</f>
        <v>#REF!</v>
      </c>
      <c r="AE223" s="59" t="s">
        <v>807</v>
      </c>
      <c r="AF223" s="268" t="e">
        <f>VLOOKUP(AA223,'PLAN INDICATIVO ORIGINAL '!$C$13:$M$343,6,0)</f>
        <v>#REF!</v>
      </c>
      <c r="AG223" s="269" t="e">
        <f>VLOOKUP(AA223,'PLAN INDICATIVO ORIGINAL '!$C$13:$M$343,7,0)</f>
        <v>#REF!</v>
      </c>
      <c r="AH223" s="269" t="e">
        <f>VLOOKUP(AA223,'PLAN INDICATIVO ORIGINAL '!$C$13:$M$343,8,0)</f>
        <v>#REF!</v>
      </c>
      <c r="AI223" s="269" t="e">
        <f>VLOOKUP(AA223,'PLAN INDICATIVO ORIGINAL '!$C$13:$M$343,9,0)</f>
        <v>#REF!</v>
      </c>
      <c r="AJ223" s="269" t="e">
        <f>VLOOKUP(AA223,'PLAN INDICATIVO ORIGINAL '!$C$13:$M$343,10,0)</f>
        <v>#REF!</v>
      </c>
      <c r="AK223" s="269" t="e">
        <f>VLOOKUP(AA223,'PLAN INDICATIVO ORIGINAL '!$C$13:$M$343,11,0)</f>
        <v>#REF!</v>
      </c>
      <c r="AL223" s="262" t="e">
        <f>VLOOKUP(AA223,'PLAN INDICATIVO ORIGINAL '!$C$13:$M$343,12,0)</f>
        <v>#REF!</v>
      </c>
      <c r="AM223" s="270" t="e">
        <f t="shared" ref="AM223:AR223" si="414">+AF223*100</f>
        <v>#REF!</v>
      </c>
      <c r="AN223" s="270" t="e">
        <f t="shared" si="414"/>
        <v>#REF!</v>
      </c>
      <c r="AO223" s="270" t="e">
        <f t="shared" si="414"/>
        <v>#REF!</v>
      </c>
      <c r="AP223" s="270" t="e">
        <f t="shared" si="414"/>
        <v>#REF!</v>
      </c>
      <c r="AQ223" s="270" t="e">
        <f t="shared" si="414"/>
        <v>#REF!</v>
      </c>
      <c r="AR223" s="270" t="e">
        <f t="shared" si="414"/>
        <v>#REF!</v>
      </c>
      <c r="AS223" s="264" t="s">
        <v>765</v>
      </c>
      <c r="AV223" s="214" t="s">
        <v>685</v>
      </c>
      <c r="AW223" s="214" t="s">
        <v>493</v>
      </c>
      <c r="AX223" s="214" t="s">
        <v>807</v>
      </c>
      <c r="BI223" s="254">
        <v>161</v>
      </c>
      <c r="BJ223" s="59" t="s">
        <v>690</v>
      </c>
    </row>
    <row r="224" spans="1:62" ht="45" customHeight="1" x14ac:dyDescent="0.25">
      <c r="A224" s="254">
        <v>160</v>
      </c>
      <c r="B224" s="254" t="str">
        <f t="shared" si="149"/>
        <v>P160</v>
      </c>
      <c r="C224" s="121" t="s">
        <v>33</v>
      </c>
      <c r="D224" s="288" t="s">
        <v>640</v>
      </c>
      <c r="E224" s="284" t="str">
        <f>+'PLAN INDICATIVO ORIGINAL '!$D$267</f>
        <v>SISTEMA INTEGRAL DE INFORMACIÓN Y COMUNICACIÓN</v>
      </c>
      <c r="F224" s="256" t="str">
        <f>+'PLAN INDICATIVO ORIGINAL '!$D$268</f>
        <v>INFORMACIÓN Y COMUNICACIÓN</v>
      </c>
      <c r="G224" s="256" t="s">
        <v>647</v>
      </c>
      <c r="H224" s="257" t="str">
        <f>+'PLAN INDICATIVO ORIGINAL '!$D$269</f>
        <v>Administrar, promover el uso y apropiación de las tecnologías de la información y las comunicaciones como soporte de la gestión administrativa del sistema penitenciario y carcelario.</v>
      </c>
      <c r="I224" s="257" t="s">
        <v>820</v>
      </c>
      <c r="J224" s="265" t="str">
        <f>+'PLAN INDICATIVO ORIGINAL '!$D$288</f>
        <v>COMUNICACIONES</v>
      </c>
      <c r="K224" s="265" t="s">
        <v>791</v>
      </c>
      <c r="L224" s="142" t="s">
        <v>687</v>
      </c>
      <c r="M224" s="280" t="str">
        <f>+'PLAN INDICATIVO ORIGINAL '!$E$288</f>
        <v>Porcentaje de acciones de la Política de Comunicaciones cumplidas.</v>
      </c>
      <c r="N224" s="267">
        <f>VLOOKUP(L224,'PLAN INDICATIVO ORIGINAL '!$C$13:$M$343,6,0)</f>
        <v>0.25</v>
      </c>
      <c r="O224" s="267">
        <f>VLOOKUP(L224,'PLAN INDICATIVO ORIGINAL '!$C$13:$M$343,7,0)</f>
        <v>0.5</v>
      </c>
      <c r="P224" s="267">
        <f>VLOOKUP(L224,'PLAN INDICATIVO ORIGINAL '!$C$13:$M$343,8,0)</f>
        <v>0.75</v>
      </c>
      <c r="Q224" s="267">
        <f>VLOOKUP(L224,'PLAN INDICATIVO ORIGINAL '!$C$13:$M$343,9,0)</f>
        <v>1</v>
      </c>
      <c r="R224" s="267">
        <f>VLOOKUP(L224,'PLAN INDICATIVO ORIGINAL '!$C$13:$M$343,10,0)</f>
        <v>1</v>
      </c>
      <c r="S224" s="267" t="str">
        <f>VLOOKUP(L224,'PLAN INDICATIVO ORIGINAL '!$C$13:$M$343,11,0)</f>
        <v>Porcentaje</v>
      </c>
      <c r="T224" s="259" t="e">
        <f>VLOOKUP(L224,'PLAN INDICATIVO ORIGINAL '!$C$13:$M$343,12,0)</f>
        <v>#REF!</v>
      </c>
      <c r="U224" s="259">
        <f t="shared" ref="U224:Z224" si="415">+N224*100</f>
        <v>25</v>
      </c>
      <c r="V224" s="259">
        <f t="shared" si="415"/>
        <v>50</v>
      </c>
      <c r="W224" s="259">
        <f t="shared" si="415"/>
        <v>75</v>
      </c>
      <c r="X224" s="259">
        <f t="shared" si="415"/>
        <v>100</v>
      </c>
      <c r="Y224" s="259">
        <f t="shared" si="415"/>
        <v>100</v>
      </c>
      <c r="Z224" s="259" t="e">
        <f t="shared" si="415"/>
        <v>#VALUE!</v>
      </c>
      <c r="AA224" s="115" t="str">
        <f>+'PLAN INDICATIVO ORIGINAL '!C289</f>
        <v>P160</v>
      </c>
      <c r="AB224" s="254" t="str">
        <f>+'PLAN INDICATIVO ORIGINAL '!D289</f>
        <v>Solicitudes de los diferentes medios de comunicación para el desarrollo de sus actividades periodísticas con la población de internos tramitadas</v>
      </c>
      <c r="AC224" s="59" t="str">
        <f>VLOOKUP(AB224,'PLAN INDICATIVO ORIGINAL '!$D$12:$F$313,3,0)</f>
        <v>OFICINA ASESORA DE COMUNICACIONES</v>
      </c>
      <c r="AD224" s="59" t="str">
        <f>VLOOKUP(AB224,'PLAN INDICATIVO ORIGINAL '!$D$12:$F$313,3,0)</f>
        <v>OFICINA ASESORA DE COMUNICACIONES</v>
      </c>
      <c r="AE224" s="59" t="s">
        <v>821</v>
      </c>
      <c r="AF224" s="268">
        <f>VLOOKUP(AA224,'PLAN INDICATIVO ORIGINAL '!$C$13:$M$343,6,0)</f>
        <v>1</v>
      </c>
      <c r="AG224" s="269">
        <f>VLOOKUP(AA224,'PLAN INDICATIVO ORIGINAL '!$C$13:$M$343,7,0)</f>
        <v>1</v>
      </c>
      <c r="AH224" s="269">
        <f>VLOOKUP(AA224,'PLAN INDICATIVO ORIGINAL '!$C$13:$M$343,8,0)</f>
        <v>1</v>
      </c>
      <c r="AI224" s="269">
        <f>VLOOKUP(AA224,'PLAN INDICATIVO ORIGINAL '!$C$13:$M$343,9,0)</f>
        <v>1</v>
      </c>
      <c r="AJ224" s="269">
        <f>VLOOKUP(AA224,'PLAN INDICATIVO ORIGINAL '!$C$13:$M$343,10,0)</f>
        <v>1</v>
      </c>
      <c r="AK224" s="269" t="str">
        <f>VLOOKUP(AA224,'PLAN INDICATIVO ORIGINAL '!$C$13:$M$343,11,0)</f>
        <v>Porcentaje</v>
      </c>
      <c r="AL224" s="262" t="e">
        <f>VLOOKUP(AA224,'PLAN INDICATIVO ORIGINAL '!$C$13:$M$343,12,0)</f>
        <v>#REF!</v>
      </c>
      <c r="AM224" s="270">
        <f t="shared" ref="AM224:AR224" si="416">+AF224*100</f>
        <v>100</v>
      </c>
      <c r="AN224" s="270">
        <f t="shared" si="416"/>
        <v>100</v>
      </c>
      <c r="AO224" s="270">
        <f t="shared" si="416"/>
        <v>100</v>
      </c>
      <c r="AP224" s="270">
        <f t="shared" si="416"/>
        <v>100</v>
      </c>
      <c r="AQ224" s="270">
        <f t="shared" si="416"/>
        <v>100</v>
      </c>
      <c r="AR224" s="270" t="e">
        <f t="shared" si="416"/>
        <v>#VALUE!</v>
      </c>
      <c r="AS224" s="264" t="s">
        <v>765</v>
      </c>
      <c r="AV224" s="214" t="s">
        <v>691</v>
      </c>
      <c r="AW224" s="214" t="s">
        <v>690</v>
      </c>
      <c r="AX224" s="214" t="s">
        <v>821</v>
      </c>
      <c r="BI224" s="254">
        <v>162</v>
      </c>
      <c r="BJ224" s="59" t="s">
        <v>690</v>
      </c>
    </row>
    <row r="225" spans="1:62" ht="45" customHeight="1" x14ac:dyDescent="0.25">
      <c r="A225" s="254">
        <v>161</v>
      </c>
      <c r="B225" s="254" t="str">
        <f t="shared" si="149"/>
        <v>P161</v>
      </c>
      <c r="C225" s="121" t="s">
        <v>36</v>
      </c>
      <c r="D225" s="288" t="s">
        <v>640</v>
      </c>
      <c r="E225" s="284" t="str">
        <f>+'PLAN INDICATIVO ORIGINAL '!$D$267</f>
        <v>SISTEMA INTEGRAL DE INFORMACIÓN Y COMUNICACIÓN</v>
      </c>
      <c r="F225" s="256" t="str">
        <f>+'PLAN INDICATIVO ORIGINAL '!$D$268</f>
        <v>INFORMACIÓN Y COMUNICACIÓN</v>
      </c>
      <c r="G225" s="256" t="s">
        <v>647</v>
      </c>
      <c r="H225" s="257" t="str">
        <f>+'PLAN INDICATIVO ORIGINAL '!$D$269</f>
        <v>Administrar, promover el uso y apropiación de las tecnologías de la información y las comunicaciones como soporte de la gestión administrativa del sistema penitenciario y carcelario.</v>
      </c>
      <c r="I225" s="257" t="s">
        <v>820</v>
      </c>
      <c r="J225" s="265" t="str">
        <f>+'PLAN INDICATIVO ORIGINAL '!$D$288</f>
        <v>COMUNICACIONES</v>
      </c>
      <c r="K225" s="265" t="s">
        <v>791</v>
      </c>
      <c r="L225" s="142" t="s">
        <v>687</v>
      </c>
      <c r="M225" s="280" t="str">
        <f>+'PLAN INDICATIVO ORIGINAL '!$E$288</f>
        <v>Porcentaje de acciones de la Política de Comunicaciones cumplidas.</v>
      </c>
      <c r="N225" s="267">
        <f>VLOOKUP(L225,'PLAN INDICATIVO ORIGINAL '!$C$13:$M$343,6,0)</f>
        <v>0.25</v>
      </c>
      <c r="O225" s="267">
        <f>VLOOKUP(L225,'PLAN INDICATIVO ORIGINAL '!$C$13:$M$343,7,0)</f>
        <v>0.5</v>
      </c>
      <c r="P225" s="267">
        <f>VLOOKUP(L225,'PLAN INDICATIVO ORIGINAL '!$C$13:$M$343,8,0)</f>
        <v>0.75</v>
      </c>
      <c r="Q225" s="267">
        <f>VLOOKUP(L225,'PLAN INDICATIVO ORIGINAL '!$C$13:$M$343,9,0)</f>
        <v>1</v>
      </c>
      <c r="R225" s="267">
        <f>VLOOKUP(L225,'PLAN INDICATIVO ORIGINAL '!$C$13:$M$343,10,0)</f>
        <v>1</v>
      </c>
      <c r="S225" s="267" t="str">
        <f>VLOOKUP(L225,'PLAN INDICATIVO ORIGINAL '!$C$13:$M$343,11,0)</f>
        <v>Porcentaje</v>
      </c>
      <c r="T225" s="259" t="e">
        <f>VLOOKUP(L225,'PLAN INDICATIVO ORIGINAL '!$C$13:$M$343,12,0)</f>
        <v>#REF!</v>
      </c>
      <c r="U225" s="259">
        <f t="shared" ref="U225:Z225" si="417">+N225*100</f>
        <v>25</v>
      </c>
      <c r="V225" s="259">
        <f t="shared" si="417"/>
        <v>50</v>
      </c>
      <c r="W225" s="259">
        <f t="shared" si="417"/>
        <v>75</v>
      </c>
      <c r="X225" s="259">
        <f t="shared" si="417"/>
        <v>100</v>
      </c>
      <c r="Y225" s="259">
        <f t="shared" si="417"/>
        <v>100</v>
      </c>
      <c r="Z225" s="259" t="e">
        <f t="shared" si="417"/>
        <v>#VALUE!</v>
      </c>
      <c r="AA225" s="115" t="str">
        <f>+'PLAN INDICATIVO ORIGINAL '!C290</f>
        <v>P161</v>
      </c>
      <c r="AB225" s="254" t="str">
        <f>+'PLAN INDICATIVO ORIGINAL '!D290</f>
        <v xml:space="preserve">Mensaje mensual en los medios de comunicación por medio de estrategias de comunicación sobre la gestión institucional emitido </v>
      </c>
      <c r="AC225" s="59" t="str">
        <f>VLOOKUP(AB225,'PLAN INDICATIVO ORIGINAL '!$D$12:$F$313,3,0)</f>
        <v>OFICINA ASESORA DE COMUNICACIONES</v>
      </c>
      <c r="AD225" s="59" t="str">
        <f>VLOOKUP(AB225,'PLAN INDICATIVO ORIGINAL '!$D$12:$F$313,3,0)</f>
        <v>OFICINA ASESORA DE COMUNICACIONES</v>
      </c>
      <c r="AE225" s="59" t="s">
        <v>821</v>
      </c>
      <c r="AF225" s="268">
        <f>VLOOKUP(AA225,'PLAN INDICATIVO ORIGINAL '!$C$13:$M$343,6,0)</f>
        <v>12</v>
      </c>
      <c r="AG225" s="261">
        <f>VLOOKUP(AA225,'PLAN INDICATIVO ORIGINAL '!$C$13:$M$343,7,0)</f>
        <v>12</v>
      </c>
      <c r="AH225" s="261">
        <f>VLOOKUP(AA225,'PLAN INDICATIVO ORIGINAL '!$C$13:$M$343,8,0)</f>
        <v>12</v>
      </c>
      <c r="AI225" s="261">
        <f>VLOOKUP(AA225,'PLAN INDICATIVO ORIGINAL '!$C$13:$M$343,9,0)</f>
        <v>12</v>
      </c>
      <c r="AJ225" s="261">
        <f>VLOOKUP(AA225,'PLAN INDICATIVO ORIGINAL '!$C$13:$M$343,10,0)</f>
        <v>12</v>
      </c>
      <c r="AK225" s="261" t="str">
        <f>VLOOKUP(AA225,'PLAN INDICATIVO ORIGINAL '!$C$13:$M$343,11,0)</f>
        <v>Número</v>
      </c>
      <c r="AL225" s="262" t="e">
        <f>VLOOKUP(AA225,'PLAN INDICATIVO ORIGINAL '!$C$13:$M$343,12,0)</f>
        <v>#REF!</v>
      </c>
      <c r="AM225" s="263">
        <f t="shared" ref="AM225:AR225" si="418">+AF225</f>
        <v>12</v>
      </c>
      <c r="AN225" s="263">
        <f t="shared" si="418"/>
        <v>12</v>
      </c>
      <c r="AO225" s="263">
        <f t="shared" si="418"/>
        <v>12</v>
      </c>
      <c r="AP225" s="263">
        <f t="shared" si="418"/>
        <v>12</v>
      </c>
      <c r="AQ225" s="263">
        <f t="shared" si="418"/>
        <v>12</v>
      </c>
      <c r="AR225" s="263" t="str">
        <f t="shared" si="418"/>
        <v>Número</v>
      </c>
      <c r="AS225" s="264" t="s">
        <v>765</v>
      </c>
      <c r="AV225" s="214" t="s">
        <v>693</v>
      </c>
      <c r="AW225" s="214" t="s">
        <v>690</v>
      </c>
      <c r="AX225" s="214" t="s">
        <v>821</v>
      </c>
      <c r="BI225" s="254">
        <v>163</v>
      </c>
      <c r="BJ225" s="59" t="s">
        <v>690</v>
      </c>
    </row>
    <row r="226" spans="1:62" ht="45" customHeight="1" x14ac:dyDescent="0.25">
      <c r="A226" s="254">
        <v>162</v>
      </c>
      <c r="B226" s="254" t="str">
        <f t="shared" si="149"/>
        <v>P162</v>
      </c>
      <c r="C226" s="121" t="s">
        <v>50</v>
      </c>
      <c r="D226" s="288" t="s">
        <v>640</v>
      </c>
      <c r="E226" s="284" t="str">
        <f>+'PLAN INDICATIVO ORIGINAL '!$D$267</f>
        <v>SISTEMA INTEGRAL DE INFORMACIÓN Y COMUNICACIÓN</v>
      </c>
      <c r="F226" s="256" t="str">
        <f>+'PLAN INDICATIVO ORIGINAL '!$D$268</f>
        <v>INFORMACIÓN Y COMUNICACIÓN</v>
      </c>
      <c r="G226" s="256" t="s">
        <v>647</v>
      </c>
      <c r="H226" s="257" t="str">
        <f>+'PLAN INDICATIVO ORIGINAL '!$D$269</f>
        <v>Administrar, promover el uso y apropiación de las tecnologías de la información y las comunicaciones como soporte de la gestión administrativa del sistema penitenciario y carcelario.</v>
      </c>
      <c r="I226" s="257" t="s">
        <v>820</v>
      </c>
      <c r="J226" s="265" t="str">
        <f>+'PLAN INDICATIVO ORIGINAL '!$D$288</f>
        <v>COMUNICACIONES</v>
      </c>
      <c r="K226" s="265" t="s">
        <v>791</v>
      </c>
      <c r="L226" s="142" t="s">
        <v>687</v>
      </c>
      <c r="M226" s="280" t="str">
        <f>+'PLAN INDICATIVO ORIGINAL '!$E$288</f>
        <v>Porcentaje de acciones de la Política de Comunicaciones cumplidas.</v>
      </c>
      <c r="N226" s="267">
        <f>VLOOKUP(L226,'PLAN INDICATIVO ORIGINAL '!$C$13:$M$343,6,0)</f>
        <v>0.25</v>
      </c>
      <c r="O226" s="267">
        <f>VLOOKUP(L226,'PLAN INDICATIVO ORIGINAL '!$C$13:$M$343,7,0)</f>
        <v>0.5</v>
      </c>
      <c r="P226" s="267">
        <f>VLOOKUP(L226,'PLAN INDICATIVO ORIGINAL '!$C$13:$M$343,8,0)</f>
        <v>0.75</v>
      </c>
      <c r="Q226" s="267">
        <f>VLOOKUP(L226,'PLAN INDICATIVO ORIGINAL '!$C$13:$M$343,9,0)</f>
        <v>1</v>
      </c>
      <c r="R226" s="267">
        <f>VLOOKUP(L226,'PLAN INDICATIVO ORIGINAL '!$C$13:$M$343,10,0)</f>
        <v>1</v>
      </c>
      <c r="S226" s="267" t="str">
        <f>VLOOKUP(L226,'PLAN INDICATIVO ORIGINAL '!$C$13:$M$343,11,0)</f>
        <v>Porcentaje</v>
      </c>
      <c r="T226" s="259" t="e">
        <f>VLOOKUP(L226,'PLAN INDICATIVO ORIGINAL '!$C$13:$M$343,12,0)</f>
        <v>#REF!</v>
      </c>
      <c r="U226" s="259">
        <f t="shared" ref="U226:Z226" si="419">+N226*100</f>
        <v>25</v>
      </c>
      <c r="V226" s="259">
        <f t="shared" si="419"/>
        <v>50</v>
      </c>
      <c r="W226" s="259">
        <f t="shared" si="419"/>
        <v>75</v>
      </c>
      <c r="X226" s="259">
        <f t="shared" si="419"/>
        <v>100</v>
      </c>
      <c r="Y226" s="259">
        <f t="shared" si="419"/>
        <v>100</v>
      </c>
      <c r="Z226" s="259" t="e">
        <f t="shared" si="419"/>
        <v>#VALUE!</v>
      </c>
      <c r="AA226" s="115" t="str">
        <f>+'PLAN INDICATIVO ORIGINAL '!C291</f>
        <v>P162</v>
      </c>
      <c r="AB226" s="254" t="str">
        <f>+'PLAN INDICATIVO ORIGINAL '!D291</f>
        <v>Herramientas de comunicación dentro del marco de las políticas de Gobierno en Línea. (Notas Web, Boletines de Prensa, Notinpec), implementadas</v>
      </c>
      <c r="AC226" s="59" t="str">
        <f>VLOOKUP(AB226,'PLAN INDICATIVO ORIGINAL '!$D$12:$F$313,3,0)</f>
        <v>OFICINA ASESORA DE COMUNICACIONES</v>
      </c>
      <c r="AD226" s="59" t="str">
        <f>VLOOKUP(AB226,'PLAN INDICATIVO ORIGINAL '!$D$12:$F$313,3,0)</f>
        <v>OFICINA ASESORA DE COMUNICACIONES</v>
      </c>
      <c r="AE226" s="59" t="s">
        <v>821</v>
      </c>
      <c r="AF226" s="268">
        <f>VLOOKUP(AA226,'PLAN INDICATIVO ORIGINAL '!$C$13:$M$343,6,0)</f>
        <v>3</v>
      </c>
      <c r="AG226" s="261">
        <f>VLOOKUP(AA226,'PLAN INDICATIVO ORIGINAL '!$C$13:$M$343,7,0)</f>
        <v>3</v>
      </c>
      <c r="AH226" s="261">
        <f>VLOOKUP(AA226,'PLAN INDICATIVO ORIGINAL '!$C$13:$M$343,8,0)</f>
        <v>3</v>
      </c>
      <c r="AI226" s="261">
        <f>VLOOKUP(AA226,'PLAN INDICATIVO ORIGINAL '!$C$13:$M$343,9,0)</f>
        <v>3</v>
      </c>
      <c r="AJ226" s="261">
        <f>VLOOKUP(AA226,'PLAN INDICATIVO ORIGINAL '!$C$13:$M$343,10,0)</f>
        <v>3</v>
      </c>
      <c r="AK226" s="261" t="str">
        <f>VLOOKUP(AA226,'PLAN INDICATIVO ORIGINAL '!$C$13:$M$343,11,0)</f>
        <v>Número</v>
      </c>
      <c r="AL226" s="262" t="e">
        <f>VLOOKUP(AA226,'PLAN INDICATIVO ORIGINAL '!$C$13:$M$343,12,0)</f>
        <v>#REF!</v>
      </c>
      <c r="AM226" s="263">
        <f t="shared" ref="AM226:AR226" si="420">+AF226</f>
        <v>3</v>
      </c>
      <c r="AN226" s="263">
        <f t="shared" si="420"/>
        <v>3</v>
      </c>
      <c r="AO226" s="263">
        <f t="shared" si="420"/>
        <v>3</v>
      </c>
      <c r="AP226" s="263">
        <f t="shared" si="420"/>
        <v>3</v>
      </c>
      <c r="AQ226" s="263">
        <f t="shared" si="420"/>
        <v>3</v>
      </c>
      <c r="AR226" s="263" t="str">
        <f t="shared" si="420"/>
        <v>Número</v>
      </c>
      <c r="AS226" s="264" t="s">
        <v>765</v>
      </c>
      <c r="AV226" s="214" t="s">
        <v>695</v>
      </c>
      <c r="AW226" s="214" t="s">
        <v>690</v>
      </c>
      <c r="AX226" s="214" t="s">
        <v>821</v>
      </c>
      <c r="BI226" s="254">
        <v>164</v>
      </c>
      <c r="BJ226" s="59" t="s">
        <v>690</v>
      </c>
    </row>
    <row r="227" spans="1:62" ht="45" customHeight="1" x14ac:dyDescent="0.25">
      <c r="A227" s="254">
        <v>163</v>
      </c>
      <c r="B227" s="254" t="str">
        <f t="shared" si="149"/>
        <v>P163</v>
      </c>
      <c r="C227" s="121" t="s">
        <v>53</v>
      </c>
      <c r="D227" s="288" t="s">
        <v>640</v>
      </c>
      <c r="E227" s="284" t="str">
        <f>+'PLAN INDICATIVO ORIGINAL '!$D$267</f>
        <v>SISTEMA INTEGRAL DE INFORMACIÓN Y COMUNICACIÓN</v>
      </c>
      <c r="F227" s="256" t="str">
        <f>+'PLAN INDICATIVO ORIGINAL '!$D$268</f>
        <v>INFORMACIÓN Y COMUNICACIÓN</v>
      </c>
      <c r="G227" s="256" t="s">
        <v>647</v>
      </c>
      <c r="H227" s="257" t="str">
        <f>+'PLAN INDICATIVO ORIGINAL '!$D$269</f>
        <v>Administrar, promover el uso y apropiación de las tecnologías de la información y las comunicaciones como soporte de la gestión administrativa del sistema penitenciario y carcelario.</v>
      </c>
      <c r="I227" s="257" t="s">
        <v>820</v>
      </c>
      <c r="J227" s="265" t="str">
        <f>+'PLAN INDICATIVO ORIGINAL '!$D$288</f>
        <v>COMUNICACIONES</v>
      </c>
      <c r="K227" s="265" t="s">
        <v>791</v>
      </c>
      <c r="L227" s="142" t="s">
        <v>687</v>
      </c>
      <c r="M227" s="280" t="str">
        <f>+'PLAN INDICATIVO ORIGINAL '!$E$288</f>
        <v>Porcentaje de acciones de la Política de Comunicaciones cumplidas.</v>
      </c>
      <c r="N227" s="267">
        <f>VLOOKUP(L227,'PLAN INDICATIVO ORIGINAL '!$C$13:$M$343,6,0)</f>
        <v>0.25</v>
      </c>
      <c r="O227" s="267">
        <f>VLOOKUP(L227,'PLAN INDICATIVO ORIGINAL '!$C$13:$M$343,7,0)</f>
        <v>0.5</v>
      </c>
      <c r="P227" s="267">
        <f>VLOOKUP(L227,'PLAN INDICATIVO ORIGINAL '!$C$13:$M$343,8,0)</f>
        <v>0.75</v>
      </c>
      <c r="Q227" s="267">
        <f>VLOOKUP(L227,'PLAN INDICATIVO ORIGINAL '!$C$13:$M$343,9,0)</f>
        <v>1</v>
      </c>
      <c r="R227" s="267">
        <f>VLOOKUP(L227,'PLAN INDICATIVO ORIGINAL '!$C$13:$M$343,10,0)</f>
        <v>1</v>
      </c>
      <c r="S227" s="267" t="str">
        <f>VLOOKUP(L227,'PLAN INDICATIVO ORIGINAL '!$C$13:$M$343,11,0)</f>
        <v>Porcentaje</v>
      </c>
      <c r="T227" s="259" t="e">
        <f>VLOOKUP(L227,'PLAN INDICATIVO ORIGINAL '!$C$13:$M$343,12,0)</f>
        <v>#REF!</v>
      </c>
      <c r="U227" s="259">
        <f t="shared" ref="U227:Z227" si="421">+N227*100</f>
        <v>25</v>
      </c>
      <c r="V227" s="259">
        <f t="shared" si="421"/>
        <v>50</v>
      </c>
      <c r="W227" s="259">
        <f t="shared" si="421"/>
        <v>75</v>
      </c>
      <c r="X227" s="259">
        <f t="shared" si="421"/>
        <v>100</v>
      </c>
      <c r="Y227" s="259">
        <f t="shared" si="421"/>
        <v>100</v>
      </c>
      <c r="Z227" s="259" t="e">
        <f t="shared" si="421"/>
        <v>#VALUE!</v>
      </c>
      <c r="AA227" s="115" t="str">
        <f>+'PLAN INDICATIVO ORIGINAL '!C292</f>
        <v>P163</v>
      </c>
      <c r="AB227" s="254" t="str">
        <f>+'PLAN INDICATIVO ORIGINAL '!D292</f>
        <v>Campañas institucionales con el fin de mejorar la cultura y el clima organizacional realizadas</v>
      </c>
      <c r="AC227" s="59" t="str">
        <f>VLOOKUP(AB227,'PLAN INDICATIVO ORIGINAL '!$D$12:$F$313,3,0)</f>
        <v>OFICINA ASESORA DE COMUNICACIONES</v>
      </c>
      <c r="AD227" s="59" t="str">
        <f>VLOOKUP(AB227,'PLAN INDICATIVO ORIGINAL '!$D$12:$F$313,3,0)</f>
        <v>OFICINA ASESORA DE COMUNICACIONES</v>
      </c>
      <c r="AE227" s="59" t="s">
        <v>821</v>
      </c>
      <c r="AF227" s="268">
        <f>VLOOKUP(AA227,'PLAN INDICATIVO ORIGINAL '!$C$13:$M$343,6,0)</f>
        <v>2</v>
      </c>
      <c r="AG227" s="261">
        <f>VLOOKUP(AA227,'PLAN INDICATIVO ORIGINAL '!$C$13:$M$343,7,0)</f>
        <v>3</v>
      </c>
      <c r="AH227" s="261">
        <f>VLOOKUP(AA227,'PLAN INDICATIVO ORIGINAL '!$C$13:$M$343,8,0)</f>
        <v>3</v>
      </c>
      <c r="AI227" s="261">
        <f>VLOOKUP(AA227,'PLAN INDICATIVO ORIGINAL '!$C$13:$M$343,9,0)</f>
        <v>3</v>
      </c>
      <c r="AJ227" s="261">
        <f>VLOOKUP(AA227,'PLAN INDICATIVO ORIGINAL '!$C$13:$M$343,10,0)</f>
        <v>11</v>
      </c>
      <c r="AK227" s="261" t="str">
        <f>VLOOKUP(AA227,'PLAN INDICATIVO ORIGINAL '!$C$13:$M$343,11,0)</f>
        <v>Número</v>
      </c>
      <c r="AL227" s="262" t="e">
        <f>VLOOKUP(AA227,'PLAN INDICATIVO ORIGINAL '!$C$13:$M$343,12,0)</f>
        <v>#REF!</v>
      </c>
      <c r="AM227" s="263">
        <f t="shared" ref="AM227:AR227" si="422">+AF227</f>
        <v>2</v>
      </c>
      <c r="AN227" s="263">
        <f t="shared" si="422"/>
        <v>3</v>
      </c>
      <c r="AO227" s="263">
        <f t="shared" si="422"/>
        <v>3</v>
      </c>
      <c r="AP227" s="263">
        <f t="shared" si="422"/>
        <v>3</v>
      </c>
      <c r="AQ227" s="263">
        <f t="shared" si="422"/>
        <v>11</v>
      </c>
      <c r="AR227" s="263" t="str">
        <f t="shared" si="422"/>
        <v>Número</v>
      </c>
      <c r="AS227" s="264" t="s">
        <v>765</v>
      </c>
      <c r="AV227" s="214" t="s">
        <v>697</v>
      </c>
      <c r="AW227" s="214" t="s">
        <v>690</v>
      </c>
      <c r="AX227" s="214" t="s">
        <v>821</v>
      </c>
      <c r="BI227" s="254">
        <v>165</v>
      </c>
      <c r="BJ227" s="59" t="s">
        <v>690</v>
      </c>
    </row>
    <row r="228" spans="1:62" ht="51.75" customHeight="1" x14ac:dyDescent="0.25">
      <c r="A228" s="254">
        <v>164</v>
      </c>
      <c r="B228" s="254" t="str">
        <f t="shared" si="149"/>
        <v>P164</v>
      </c>
      <c r="C228" s="121" t="s">
        <v>56</v>
      </c>
      <c r="D228" s="288" t="s">
        <v>640</v>
      </c>
      <c r="E228" s="284" t="str">
        <f>+'PLAN INDICATIVO ORIGINAL '!$D$267</f>
        <v>SISTEMA INTEGRAL DE INFORMACIÓN Y COMUNICACIÓN</v>
      </c>
      <c r="F228" s="256" t="str">
        <f>+'PLAN INDICATIVO ORIGINAL '!$D$268</f>
        <v>INFORMACIÓN Y COMUNICACIÓN</v>
      </c>
      <c r="G228" s="256" t="s">
        <v>647</v>
      </c>
      <c r="H228" s="257" t="str">
        <f>+'PLAN INDICATIVO ORIGINAL '!$D$269</f>
        <v>Administrar, promover el uso y apropiación de las tecnologías de la información y las comunicaciones como soporte de la gestión administrativa del sistema penitenciario y carcelario.</v>
      </c>
      <c r="I228" s="257" t="s">
        <v>820</v>
      </c>
      <c r="J228" s="265" t="str">
        <f>+'PLAN INDICATIVO ORIGINAL '!$D$288</f>
        <v>COMUNICACIONES</v>
      </c>
      <c r="K228" s="265" t="s">
        <v>791</v>
      </c>
      <c r="L228" s="142" t="s">
        <v>687</v>
      </c>
      <c r="M228" s="280" t="str">
        <f>+'PLAN INDICATIVO ORIGINAL '!$E$288</f>
        <v>Porcentaje de acciones de la Política de Comunicaciones cumplidas.</v>
      </c>
      <c r="N228" s="267">
        <f>VLOOKUP(L228,'PLAN INDICATIVO ORIGINAL '!$C$13:$M$343,6,0)</f>
        <v>0.25</v>
      </c>
      <c r="O228" s="267">
        <f>VLOOKUP(L228,'PLAN INDICATIVO ORIGINAL '!$C$13:$M$343,7,0)</f>
        <v>0.5</v>
      </c>
      <c r="P228" s="267">
        <f>VLOOKUP(L228,'PLAN INDICATIVO ORIGINAL '!$C$13:$M$343,8,0)</f>
        <v>0.75</v>
      </c>
      <c r="Q228" s="267">
        <f>VLOOKUP(L228,'PLAN INDICATIVO ORIGINAL '!$C$13:$M$343,9,0)</f>
        <v>1</v>
      </c>
      <c r="R228" s="267">
        <f>VLOOKUP(L228,'PLAN INDICATIVO ORIGINAL '!$C$13:$M$343,10,0)</f>
        <v>1</v>
      </c>
      <c r="S228" s="267" t="str">
        <f>VLOOKUP(L228,'PLAN INDICATIVO ORIGINAL '!$C$13:$M$343,11,0)</f>
        <v>Porcentaje</v>
      </c>
      <c r="T228" s="259" t="e">
        <f>VLOOKUP(L228,'PLAN INDICATIVO ORIGINAL '!$C$13:$M$343,12,0)</f>
        <v>#REF!</v>
      </c>
      <c r="U228" s="259">
        <f t="shared" ref="U228:Z228" si="423">+N228*100</f>
        <v>25</v>
      </c>
      <c r="V228" s="259">
        <f t="shared" si="423"/>
        <v>50</v>
      </c>
      <c r="W228" s="259">
        <f t="shared" si="423"/>
        <v>75</v>
      </c>
      <c r="X228" s="259">
        <f t="shared" si="423"/>
        <v>100</v>
      </c>
      <c r="Y228" s="259">
        <f t="shared" si="423"/>
        <v>100</v>
      </c>
      <c r="Z228" s="259" t="e">
        <f t="shared" si="423"/>
        <v>#VALUE!</v>
      </c>
      <c r="AA228" s="115" t="str">
        <f>+'PLAN INDICATIVO ORIGINAL '!C293</f>
        <v>P164</v>
      </c>
      <c r="AB228" s="254" t="str">
        <f>+'PLAN INDICATIVO ORIGINAL '!D293</f>
        <v xml:space="preserve">  Política de comunicación institucional realizar, publicada y divulgada</v>
      </c>
      <c r="AC228" s="59" t="str">
        <f>VLOOKUP(AB228,'PLAN INDICATIVO ORIGINAL '!$D$12:$F$313,3,0)</f>
        <v>OFICINA ASESORA DE COMUNICACIONES</v>
      </c>
      <c r="AD228" s="59" t="str">
        <f>VLOOKUP(AB228,'PLAN INDICATIVO ORIGINAL '!$D$12:$F$313,3,0)</f>
        <v>OFICINA ASESORA DE COMUNICACIONES</v>
      </c>
      <c r="AE228" s="59" t="s">
        <v>821</v>
      </c>
      <c r="AF228" s="268">
        <f>VLOOKUP(AA228,'PLAN INDICATIVO ORIGINAL '!$C$13:$M$343,6,0)</f>
        <v>1</v>
      </c>
      <c r="AG228" s="261">
        <f>VLOOKUP(AA228,'PLAN INDICATIVO ORIGINAL '!$C$13:$M$343,7,0)</f>
        <v>1</v>
      </c>
      <c r="AH228" s="261">
        <f>VLOOKUP(AA228,'PLAN INDICATIVO ORIGINAL '!$C$13:$M$343,8,0)</f>
        <v>1</v>
      </c>
      <c r="AI228" s="261">
        <f>VLOOKUP(AA228,'PLAN INDICATIVO ORIGINAL '!$C$13:$M$343,9,0)</f>
        <v>1</v>
      </c>
      <c r="AJ228" s="261">
        <f>VLOOKUP(AA228,'PLAN INDICATIVO ORIGINAL '!$C$13:$M$343,10,0)</f>
        <v>1</v>
      </c>
      <c r="AK228" s="261" t="str">
        <f>VLOOKUP(AA228,'PLAN INDICATIVO ORIGINAL '!$C$13:$M$343,11,0)</f>
        <v>Número</v>
      </c>
      <c r="AL228" s="262" t="e">
        <f>VLOOKUP(AA228,'PLAN INDICATIVO ORIGINAL '!$C$13:$M$343,12,0)</f>
        <v>#REF!</v>
      </c>
      <c r="AM228" s="263">
        <f t="shared" ref="AM228:AR228" si="424">+AF228</f>
        <v>1</v>
      </c>
      <c r="AN228" s="263">
        <f t="shared" si="424"/>
        <v>1</v>
      </c>
      <c r="AO228" s="263">
        <f t="shared" si="424"/>
        <v>1</v>
      </c>
      <c r="AP228" s="263">
        <f t="shared" si="424"/>
        <v>1</v>
      </c>
      <c r="AQ228" s="263">
        <f t="shared" si="424"/>
        <v>1</v>
      </c>
      <c r="AR228" s="263" t="str">
        <f t="shared" si="424"/>
        <v>Número</v>
      </c>
      <c r="AS228" s="264" t="s">
        <v>765</v>
      </c>
      <c r="AV228" s="214" t="s">
        <v>699</v>
      </c>
      <c r="AW228" s="214" t="s">
        <v>690</v>
      </c>
      <c r="AX228" s="214" t="s">
        <v>821</v>
      </c>
      <c r="BI228" s="254">
        <v>166</v>
      </c>
      <c r="BJ228" s="59" t="s">
        <v>690</v>
      </c>
    </row>
    <row r="229" spans="1:62" ht="51.75" customHeight="1" x14ac:dyDescent="0.25">
      <c r="A229" s="254">
        <v>165</v>
      </c>
      <c r="B229" s="254" t="str">
        <f t="shared" si="149"/>
        <v>P165</v>
      </c>
      <c r="C229" s="121" t="s">
        <v>59</v>
      </c>
      <c r="D229" s="288" t="s">
        <v>640</v>
      </c>
      <c r="E229" s="284" t="str">
        <f>+'PLAN INDICATIVO ORIGINAL '!$D$267</f>
        <v>SISTEMA INTEGRAL DE INFORMACIÓN Y COMUNICACIÓN</v>
      </c>
      <c r="F229" s="256" t="str">
        <f>+'PLAN INDICATIVO ORIGINAL '!$D$268</f>
        <v>INFORMACIÓN Y COMUNICACIÓN</v>
      </c>
      <c r="G229" s="256" t="s">
        <v>647</v>
      </c>
      <c r="H229" s="257" t="str">
        <f>+'PLAN INDICATIVO ORIGINAL '!$D$269</f>
        <v>Administrar, promover el uso y apropiación de las tecnologías de la información y las comunicaciones como soporte de la gestión administrativa del sistema penitenciario y carcelario.</v>
      </c>
      <c r="I229" s="257" t="s">
        <v>820</v>
      </c>
      <c r="J229" s="265" t="str">
        <f>+'PLAN INDICATIVO ORIGINAL '!$D$288</f>
        <v>COMUNICACIONES</v>
      </c>
      <c r="K229" s="265" t="s">
        <v>791</v>
      </c>
      <c r="L229" s="142" t="s">
        <v>687</v>
      </c>
      <c r="M229" s="280" t="str">
        <f>+'PLAN INDICATIVO ORIGINAL '!$E$288</f>
        <v>Porcentaje de acciones de la Política de Comunicaciones cumplidas.</v>
      </c>
      <c r="N229" s="267">
        <f>VLOOKUP(L229,'PLAN INDICATIVO ORIGINAL '!$C$13:$M$343,6,0)</f>
        <v>0.25</v>
      </c>
      <c r="O229" s="267">
        <f>VLOOKUP(L229,'PLAN INDICATIVO ORIGINAL '!$C$13:$M$343,7,0)</f>
        <v>0.5</v>
      </c>
      <c r="P229" s="267">
        <f>VLOOKUP(L229,'PLAN INDICATIVO ORIGINAL '!$C$13:$M$343,8,0)</f>
        <v>0.75</v>
      </c>
      <c r="Q229" s="267">
        <f>VLOOKUP(L229,'PLAN INDICATIVO ORIGINAL '!$C$13:$M$343,9,0)</f>
        <v>1</v>
      </c>
      <c r="R229" s="267">
        <f>VLOOKUP(L229,'PLAN INDICATIVO ORIGINAL '!$C$13:$M$343,10,0)</f>
        <v>1</v>
      </c>
      <c r="S229" s="267" t="str">
        <f>VLOOKUP(L229,'PLAN INDICATIVO ORIGINAL '!$C$13:$M$343,11,0)</f>
        <v>Porcentaje</v>
      </c>
      <c r="T229" s="259" t="e">
        <f>VLOOKUP(L229,'PLAN INDICATIVO ORIGINAL '!$C$13:$M$343,12,0)</f>
        <v>#REF!</v>
      </c>
      <c r="U229" s="259">
        <f t="shared" ref="U229:Z229" si="425">+N229*100</f>
        <v>25</v>
      </c>
      <c r="V229" s="259">
        <f t="shared" si="425"/>
        <v>50</v>
      </c>
      <c r="W229" s="259">
        <f t="shared" si="425"/>
        <v>75</v>
      </c>
      <c r="X229" s="259">
        <f t="shared" si="425"/>
        <v>100</v>
      </c>
      <c r="Y229" s="259">
        <f t="shared" si="425"/>
        <v>100</v>
      </c>
      <c r="Z229" s="259" t="e">
        <f t="shared" si="425"/>
        <v>#VALUE!</v>
      </c>
      <c r="AA229" s="115" t="str">
        <f>+'PLAN INDICATIVO ORIGINAL '!C294</f>
        <v>P165</v>
      </c>
      <c r="AB229" s="254" t="str">
        <f>+'PLAN INDICATIVO ORIGINAL '!D294</f>
        <v>Acciones que permitan conocer la efectividad de los canales de comunicación (Raiting, Notas positivas publicadas y Boletines Internos, Notinpec) realizadas</v>
      </c>
      <c r="AC229" s="59" t="str">
        <f>VLOOKUP(AB229,'PLAN INDICATIVO ORIGINAL '!$D$12:$F$313,3,0)</f>
        <v>OFICINA ASESORA DE COMUNICACIONES</v>
      </c>
      <c r="AD229" s="59" t="str">
        <f>VLOOKUP(AB229,'PLAN INDICATIVO ORIGINAL '!$D$12:$F$313,3,0)</f>
        <v>OFICINA ASESORA DE COMUNICACIONES</v>
      </c>
      <c r="AE229" s="59" t="s">
        <v>821</v>
      </c>
      <c r="AF229" s="268">
        <f>VLOOKUP(AA229,'PLAN INDICATIVO ORIGINAL '!$C$13:$M$343,6,0)</f>
        <v>4</v>
      </c>
      <c r="AG229" s="261">
        <f>VLOOKUP(AA229,'PLAN INDICATIVO ORIGINAL '!$C$13:$M$343,7,0)</f>
        <v>4</v>
      </c>
      <c r="AH229" s="261">
        <f>VLOOKUP(AA229,'PLAN INDICATIVO ORIGINAL '!$C$13:$M$343,8,0)</f>
        <v>4</v>
      </c>
      <c r="AI229" s="261">
        <f>VLOOKUP(AA229,'PLAN INDICATIVO ORIGINAL '!$C$13:$M$343,9,0)</f>
        <v>4</v>
      </c>
      <c r="AJ229" s="261">
        <f>VLOOKUP(AA229,'PLAN INDICATIVO ORIGINAL '!$C$13:$M$343,10,0)</f>
        <v>4</v>
      </c>
      <c r="AK229" s="261" t="str">
        <f>VLOOKUP(AA229,'PLAN INDICATIVO ORIGINAL '!$C$13:$M$343,11,0)</f>
        <v>Número</v>
      </c>
      <c r="AL229" s="262" t="e">
        <f>VLOOKUP(AA229,'PLAN INDICATIVO ORIGINAL '!$C$13:$M$343,12,0)</f>
        <v>#REF!</v>
      </c>
      <c r="AM229" s="263">
        <f t="shared" ref="AM229:AR229" si="426">+AF229</f>
        <v>4</v>
      </c>
      <c r="AN229" s="263">
        <f t="shared" si="426"/>
        <v>4</v>
      </c>
      <c r="AO229" s="263">
        <f t="shared" si="426"/>
        <v>4</v>
      </c>
      <c r="AP229" s="263">
        <f t="shared" si="426"/>
        <v>4</v>
      </c>
      <c r="AQ229" s="263">
        <f t="shared" si="426"/>
        <v>4</v>
      </c>
      <c r="AR229" s="263" t="str">
        <f t="shared" si="426"/>
        <v>Número</v>
      </c>
      <c r="AS229" s="264" t="s">
        <v>765</v>
      </c>
      <c r="AV229" s="214" t="s">
        <v>701</v>
      </c>
      <c r="AW229" s="214" t="s">
        <v>690</v>
      </c>
      <c r="AX229" s="214" t="s">
        <v>821</v>
      </c>
      <c r="BI229" s="254">
        <v>167</v>
      </c>
      <c r="BJ229" s="59" t="s">
        <v>690</v>
      </c>
    </row>
    <row r="230" spans="1:62" ht="51.75" customHeight="1" x14ac:dyDescent="0.25">
      <c r="A230" s="254">
        <v>166</v>
      </c>
      <c r="B230" s="254" t="str">
        <f t="shared" si="149"/>
        <v>P166</v>
      </c>
      <c r="C230" s="121" t="s">
        <v>65</v>
      </c>
      <c r="D230" s="288" t="s">
        <v>640</v>
      </c>
      <c r="E230" s="284" t="str">
        <f>+'PLAN INDICATIVO ORIGINAL '!$D$267</f>
        <v>SISTEMA INTEGRAL DE INFORMACIÓN Y COMUNICACIÓN</v>
      </c>
      <c r="F230" s="256" t="str">
        <f>+'PLAN INDICATIVO ORIGINAL '!$D$268</f>
        <v>INFORMACIÓN Y COMUNICACIÓN</v>
      </c>
      <c r="G230" s="256" t="s">
        <v>647</v>
      </c>
      <c r="H230" s="257" t="str">
        <f>+'PLAN INDICATIVO ORIGINAL '!$D$269</f>
        <v>Administrar, promover el uso y apropiación de las tecnologías de la información y las comunicaciones como soporte de la gestión administrativa del sistema penitenciario y carcelario.</v>
      </c>
      <c r="I230" s="257" t="s">
        <v>820</v>
      </c>
      <c r="J230" s="265" t="str">
        <f>+'PLAN INDICATIVO ORIGINAL '!$D$288</f>
        <v>COMUNICACIONES</v>
      </c>
      <c r="K230" s="265" t="s">
        <v>791</v>
      </c>
      <c r="L230" s="142" t="s">
        <v>687</v>
      </c>
      <c r="M230" s="280" t="str">
        <f>+'PLAN INDICATIVO ORIGINAL '!$E$288</f>
        <v>Porcentaje de acciones de la Política de Comunicaciones cumplidas.</v>
      </c>
      <c r="N230" s="267">
        <f>VLOOKUP(L230,'PLAN INDICATIVO ORIGINAL '!$C$13:$M$343,6,0)</f>
        <v>0.25</v>
      </c>
      <c r="O230" s="267">
        <f>VLOOKUP(L230,'PLAN INDICATIVO ORIGINAL '!$C$13:$M$343,7,0)</f>
        <v>0.5</v>
      </c>
      <c r="P230" s="267">
        <f>VLOOKUP(L230,'PLAN INDICATIVO ORIGINAL '!$C$13:$M$343,8,0)</f>
        <v>0.75</v>
      </c>
      <c r="Q230" s="267">
        <f>VLOOKUP(L230,'PLAN INDICATIVO ORIGINAL '!$C$13:$M$343,9,0)</f>
        <v>1</v>
      </c>
      <c r="R230" s="267">
        <f>VLOOKUP(L230,'PLAN INDICATIVO ORIGINAL '!$C$13:$M$343,10,0)</f>
        <v>1</v>
      </c>
      <c r="S230" s="267" t="str">
        <f>VLOOKUP(L230,'PLAN INDICATIVO ORIGINAL '!$C$13:$M$343,11,0)</f>
        <v>Porcentaje</v>
      </c>
      <c r="T230" s="259" t="e">
        <f>VLOOKUP(L230,'PLAN INDICATIVO ORIGINAL '!$C$13:$M$343,12,0)</f>
        <v>#REF!</v>
      </c>
      <c r="U230" s="259">
        <f t="shared" ref="U230:Z230" si="427">+N230*100</f>
        <v>25</v>
      </c>
      <c r="V230" s="259">
        <f t="shared" si="427"/>
        <v>50</v>
      </c>
      <c r="W230" s="259">
        <f t="shared" si="427"/>
        <v>75</v>
      </c>
      <c r="X230" s="259">
        <f t="shared" si="427"/>
        <v>100</v>
      </c>
      <c r="Y230" s="259">
        <f t="shared" si="427"/>
        <v>100</v>
      </c>
      <c r="Z230" s="259" t="e">
        <f t="shared" si="427"/>
        <v>#VALUE!</v>
      </c>
      <c r="AA230" s="115" t="str">
        <f>+'PLAN INDICATIVO ORIGINAL '!C295</f>
        <v>P166</v>
      </c>
      <c r="AB230" s="254" t="str">
        <f>+'PLAN INDICATIVO ORIGINAL '!D295</f>
        <v xml:space="preserve">Esquema de publicación adoptado y difundido </v>
      </c>
      <c r="AC230" s="59" t="str">
        <f>VLOOKUP(AB230,'PLAN INDICATIVO ORIGINAL '!$D$12:$F$313,3,0)</f>
        <v>OFICINA ASESORA DE COMUNICACIONES</v>
      </c>
      <c r="AD230" s="59" t="str">
        <f>VLOOKUP(AB230,'PLAN INDICATIVO ORIGINAL '!$D$12:$F$313,3,0)</f>
        <v>OFICINA ASESORA DE COMUNICACIONES</v>
      </c>
      <c r="AE230" s="59" t="s">
        <v>821</v>
      </c>
      <c r="AF230" s="268">
        <f>VLOOKUP(AA230,'PLAN INDICATIVO ORIGINAL '!$C$13:$M$343,6,0)</f>
        <v>1</v>
      </c>
      <c r="AG230" s="261">
        <f>VLOOKUP(AA230,'PLAN INDICATIVO ORIGINAL '!$C$13:$M$343,7,0)</f>
        <v>1</v>
      </c>
      <c r="AH230" s="261">
        <f>VLOOKUP(AA230,'PLAN INDICATIVO ORIGINAL '!$C$13:$M$343,8,0)</f>
        <v>1</v>
      </c>
      <c r="AI230" s="261">
        <f>VLOOKUP(AA230,'PLAN INDICATIVO ORIGINAL '!$C$13:$M$343,9,0)</f>
        <v>1</v>
      </c>
      <c r="AJ230" s="261">
        <f>VLOOKUP(AA230,'PLAN INDICATIVO ORIGINAL '!$C$13:$M$343,10,0)</f>
        <v>4</v>
      </c>
      <c r="AK230" s="261" t="str">
        <f>VLOOKUP(AA230,'PLAN INDICATIVO ORIGINAL '!$C$13:$M$343,11,0)</f>
        <v>Número</v>
      </c>
      <c r="AL230" s="262" t="e">
        <f>VLOOKUP(AA230,'PLAN INDICATIVO ORIGINAL '!$C$13:$M$343,12,0)</f>
        <v>#REF!</v>
      </c>
      <c r="AM230" s="263">
        <f t="shared" ref="AM230:AR230" si="428">+AF230</f>
        <v>1</v>
      </c>
      <c r="AN230" s="263">
        <f t="shared" si="428"/>
        <v>1</v>
      </c>
      <c r="AO230" s="263">
        <f t="shared" si="428"/>
        <v>1</v>
      </c>
      <c r="AP230" s="263">
        <f t="shared" si="428"/>
        <v>1</v>
      </c>
      <c r="AQ230" s="263">
        <f t="shared" si="428"/>
        <v>4</v>
      </c>
      <c r="AR230" s="263" t="str">
        <f t="shared" si="428"/>
        <v>Número</v>
      </c>
      <c r="AS230" s="264" t="s">
        <v>765</v>
      </c>
      <c r="AV230" s="214" t="s">
        <v>703</v>
      </c>
      <c r="AW230" s="214" t="s">
        <v>690</v>
      </c>
      <c r="AX230" s="214" t="s">
        <v>821</v>
      </c>
      <c r="BI230" s="254">
        <v>168</v>
      </c>
      <c r="BJ230" s="59" t="s">
        <v>690</v>
      </c>
    </row>
    <row r="231" spans="1:62" ht="51.75" customHeight="1" x14ac:dyDescent="0.25">
      <c r="A231" s="254">
        <v>167</v>
      </c>
      <c r="B231" s="254" t="str">
        <f t="shared" si="149"/>
        <v>P167</v>
      </c>
      <c r="C231" s="121" t="s">
        <v>99</v>
      </c>
      <c r="D231" s="288" t="s">
        <v>640</v>
      </c>
      <c r="E231" s="284" t="str">
        <f>+'PLAN INDICATIVO ORIGINAL '!$D$267</f>
        <v>SISTEMA INTEGRAL DE INFORMACIÓN Y COMUNICACIÓN</v>
      </c>
      <c r="F231" s="256" t="str">
        <f>+'PLAN INDICATIVO ORIGINAL '!$D$268</f>
        <v>INFORMACIÓN Y COMUNICACIÓN</v>
      </c>
      <c r="G231" s="256" t="s">
        <v>647</v>
      </c>
      <c r="H231" s="257" t="str">
        <f>+'PLAN INDICATIVO ORIGINAL '!$D$269</f>
        <v>Administrar, promover el uso y apropiación de las tecnologías de la información y las comunicaciones como soporte de la gestión administrativa del sistema penitenciario y carcelario.</v>
      </c>
      <c r="I231" s="257" t="s">
        <v>820</v>
      </c>
      <c r="J231" s="265" t="str">
        <f>+'PLAN INDICATIVO ORIGINAL '!$D$288</f>
        <v>COMUNICACIONES</v>
      </c>
      <c r="K231" s="265" t="s">
        <v>791</v>
      </c>
      <c r="L231" s="142" t="s">
        <v>687</v>
      </c>
      <c r="M231" s="280" t="str">
        <f>+'PLAN INDICATIVO ORIGINAL '!$E$288</f>
        <v>Porcentaje de acciones de la Política de Comunicaciones cumplidas.</v>
      </c>
      <c r="N231" s="267">
        <f>VLOOKUP(L231,'PLAN INDICATIVO ORIGINAL '!$C$13:$M$343,6,0)</f>
        <v>0.25</v>
      </c>
      <c r="O231" s="267">
        <f>VLOOKUP(L231,'PLAN INDICATIVO ORIGINAL '!$C$13:$M$343,7,0)</f>
        <v>0.5</v>
      </c>
      <c r="P231" s="267">
        <f>VLOOKUP(L231,'PLAN INDICATIVO ORIGINAL '!$C$13:$M$343,8,0)</f>
        <v>0.75</v>
      </c>
      <c r="Q231" s="267">
        <f>VLOOKUP(L231,'PLAN INDICATIVO ORIGINAL '!$C$13:$M$343,9,0)</f>
        <v>1</v>
      </c>
      <c r="R231" s="267">
        <f>VLOOKUP(L231,'PLAN INDICATIVO ORIGINAL '!$C$13:$M$343,10,0)</f>
        <v>1</v>
      </c>
      <c r="S231" s="267" t="str">
        <f>VLOOKUP(L231,'PLAN INDICATIVO ORIGINAL '!$C$13:$M$343,11,0)</f>
        <v>Porcentaje</v>
      </c>
      <c r="T231" s="259" t="e">
        <f>VLOOKUP(L231,'PLAN INDICATIVO ORIGINAL '!$C$13:$M$343,12,0)</f>
        <v>#REF!</v>
      </c>
      <c r="U231" s="259">
        <f t="shared" ref="U231:Z231" si="429">+N231*100</f>
        <v>25</v>
      </c>
      <c r="V231" s="259">
        <f t="shared" si="429"/>
        <v>50</v>
      </c>
      <c r="W231" s="259">
        <f t="shared" si="429"/>
        <v>75</v>
      </c>
      <c r="X231" s="259">
        <f t="shared" si="429"/>
        <v>100</v>
      </c>
      <c r="Y231" s="259">
        <f t="shared" si="429"/>
        <v>100</v>
      </c>
      <c r="Z231" s="259" t="e">
        <f t="shared" si="429"/>
        <v>#VALUE!</v>
      </c>
      <c r="AA231" s="115" t="str">
        <f>+'PLAN INDICATIVO ORIGINAL '!C296</f>
        <v>P167</v>
      </c>
      <c r="AB231" s="254" t="str">
        <f>+'PLAN INDICATIVO ORIGINAL '!D296</f>
        <v>Revista institucional en los Establecimientos Carcelarios a nivel nacional, fortalecida.</v>
      </c>
      <c r="AC231" s="59" t="str">
        <f>VLOOKUP(AB231,'PLAN INDICATIVO ORIGINAL '!$D$12:$F$313,3,0)</f>
        <v>OFICINA ASESORA DE COMUNICACIONES</v>
      </c>
      <c r="AD231" s="59" t="str">
        <f>VLOOKUP(AB231,'PLAN INDICATIVO ORIGINAL '!$D$12:$F$313,3,0)</f>
        <v>OFICINA ASESORA DE COMUNICACIONES</v>
      </c>
      <c r="AE231" s="59" t="s">
        <v>821</v>
      </c>
      <c r="AF231" s="268">
        <f>VLOOKUP(AA231,'PLAN INDICATIVO ORIGINAL '!$C$13:$M$343,6,0)</f>
        <v>1</v>
      </c>
      <c r="AG231" s="261">
        <f>VLOOKUP(AA231,'PLAN INDICATIVO ORIGINAL '!$C$13:$M$343,7,0)</f>
        <v>1</v>
      </c>
      <c r="AH231" s="261">
        <f>VLOOKUP(AA231,'PLAN INDICATIVO ORIGINAL '!$C$13:$M$343,8,0)</f>
        <v>1</v>
      </c>
      <c r="AI231" s="261">
        <f>VLOOKUP(AA231,'PLAN INDICATIVO ORIGINAL '!$C$13:$M$343,9,0)</f>
        <v>1</v>
      </c>
      <c r="AJ231" s="261">
        <f>VLOOKUP(AA231,'PLAN INDICATIVO ORIGINAL '!$C$13:$M$343,10,0)</f>
        <v>4</v>
      </c>
      <c r="AK231" s="261" t="str">
        <f>VLOOKUP(AA231,'PLAN INDICATIVO ORIGINAL '!$C$13:$M$343,11,0)</f>
        <v>Número</v>
      </c>
      <c r="AL231" s="262" t="e">
        <f>VLOOKUP(AA231,'PLAN INDICATIVO ORIGINAL '!$C$13:$M$343,12,0)</f>
        <v>#REF!</v>
      </c>
      <c r="AM231" s="263">
        <f t="shared" ref="AM231:AR231" si="430">+AF231</f>
        <v>1</v>
      </c>
      <c r="AN231" s="263">
        <f t="shared" si="430"/>
        <v>1</v>
      </c>
      <c r="AO231" s="263">
        <f t="shared" si="430"/>
        <v>1</v>
      </c>
      <c r="AP231" s="263">
        <f t="shared" si="430"/>
        <v>1</v>
      </c>
      <c r="AQ231" s="263">
        <f t="shared" si="430"/>
        <v>4</v>
      </c>
      <c r="AR231" s="263" t="str">
        <f t="shared" si="430"/>
        <v>Número</v>
      </c>
      <c r="AS231" s="264" t="s">
        <v>765</v>
      </c>
      <c r="AV231" s="214" t="s">
        <v>705</v>
      </c>
      <c r="AW231" s="214" t="s">
        <v>690</v>
      </c>
      <c r="AX231" s="214" t="s">
        <v>821</v>
      </c>
      <c r="BI231" s="254">
        <v>169</v>
      </c>
      <c r="BJ231" s="59" t="s">
        <v>690</v>
      </c>
    </row>
    <row r="232" spans="1:62" ht="56.25" customHeight="1" x14ac:dyDescent="0.25">
      <c r="A232" s="254">
        <v>168</v>
      </c>
      <c r="B232" s="254" t="str">
        <f t="shared" si="149"/>
        <v>P168</v>
      </c>
      <c r="C232" s="127" t="s">
        <v>66</v>
      </c>
      <c r="D232" s="293" t="s">
        <v>640</v>
      </c>
      <c r="E232" s="284" t="str">
        <f>+'PLAN INDICATIVO ORIGINAL '!$D$267</f>
        <v>SISTEMA INTEGRAL DE INFORMACIÓN Y COMUNICACIÓN</v>
      </c>
      <c r="F232" s="256" t="str">
        <f>+'PLAN INDICATIVO ORIGINAL '!$D$268</f>
        <v>INFORMACIÓN Y COMUNICACIÓN</v>
      </c>
      <c r="G232" s="256" t="s">
        <v>647</v>
      </c>
      <c r="H232" s="257" t="str">
        <f>+'PLAN INDICATIVO ORIGINAL '!$D$269</f>
        <v>Administrar, promover el uso y apropiación de las tecnologías de la información y las comunicaciones como soporte de la gestión administrativa del sistema penitenciario y carcelario.</v>
      </c>
      <c r="I232" s="257" t="s">
        <v>820</v>
      </c>
      <c r="J232" s="265" t="str">
        <f>+'PLAN INDICATIVO ORIGINAL '!$D$288</f>
        <v>COMUNICACIONES</v>
      </c>
      <c r="K232" s="265" t="s">
        <v>791</v>
      </c>
      <c r="L232" s="142" t="s">
        <v>687</v>
      </c>
      <c r="M232" s="280" t="str">
        <f>+'PLAN INDICATIVO ORIGINAL '!$E$288</f>
        <v>Porcentaje de acciones de la Política de Comunicaciones cumplidas.</v>
      </c>
      <c r="N232" s="267">
        <f>VLOOKUP(L232,'PLAN INDICATIVO ORIGINAL '!$C$13:$M$343,6,0)</f>
        <v>0.25</v>
      </c>
      <c r="O232" s="267">
        <f>VLOOKUP(L232,'PLAN INDICATIVO ORIGINAL '!$C$13:$M$343,7,0)</f>
        <v>0.5</v>
      </c>
      <c r="P232" s="267">
        <f>VLOOKUP(L232,'PLAN INDICATIVO ORIGINAL '!$C$13:$M$343,8,0)</f>
        <v>0.75</v>
      </c>
      <c r="Q232" s="267">
        <f>VLOOKUP(L232,'PLAN INDICATIVO ORIGINAL '!$C$13:$M$343,9,0)</f>
        <v>1</v>
      </c>
      <c r="R232" s="267">
        <f>VLOOKUP(L232,'PLAN INDICATIVO ORIGINAL '!$C$13:$M$343,10,0)</f>
        <v>1</v>
      </c>
      <c r="S232" s="267" t="str">
        <f>VLOOKUP(L232,'PLAN INDICATIVO ORIGINAL '!$C$13:$M$343,11,0)</f>
        <v>Porcentaje</v>
      </c>
      <c r="T232" s="259" t="e">
        <f>VLOOKUP(L232,'PLAN INDICATIVO ORIGINAL '!$C$13:$M$343,12,0)</f>
        <v>#REF!</v>
      </c>
      <c r="U232" s="259">
        <f t="shared" ref="U232:Z232" si="431">+N232*100</f>
        <v>25</v>
      </c>
      <c r="V232" s="259">
        <f t="shared" si="431"/>
        <v>50</v>
      </c>
      <c r="W232" s="259">
        <f t="shared" si="431"/>
        <v>75</v>
      </c>
      <c r="X232" s="259">
        <f t="shared" si="431"/>
        <v>100</v>
      </c>
      <c r="Y232" s="259">
        <f t="shared" si="431"/>
        <v>100</v>
      </c>
      <c r="Z232" s="259" t="e">
        <f t="shared" si="431"/>
        <v>#VALUE!</v>
      </c>
      <c r="AA232" s="115" t="str">
        <f>+'PLAN INDICATIVO ORIGINAL '!C297</f>
        <v>P168</v>
      </c>
      <c r="AB232" s="254" t="str">
        <f>+'PLAN INDICATIVO ORIGINAL '!D297</f>
        <v>Manual de Comunicación de Crisis elaborado y aprobado</v>
      </c>
      <c r="AC232" s="59" t="str">
        <f>VLOOKUP(AB232,'PLAN INDICATIVO ORIGINAL '!$D$12:$F$313,3,0)</f>
        <v>OFICINA ASESORA DE COMUNICACIONES</v>
      </c>
      <c r="AD232" s="59" t="str">
        <f>VLOOKUP(AB232,'PLAN INDICATIVO ORIGINAL '!$D$12:$F$313,3,0)</f>
        <v>OFICINA ASESORA DE COMUNICACIONES</v>
      </c>
      <c r="AE232" s="59" t="s">
        <v>821</v>
      </c>
      <c r="AF232" s="268">
        <f>VLOOKUP(AA232,'PLAN INDICATIVO ORIGINAL '!$C$13:$M$343,6,0)</f>
        <v>0.5</v>
      </c>
      <c r="AG232" s="269">
        <f>VLOOKUP(AA232,'PLAN INDICATIVO ORIGINAL '!$C$13:$M$343,7,0)</f>
        <v>0.5</v>
      </c>
      <c r="AH232" s="269">
        <f>VLOOKUP(AA232,'PLAN INDICATIVO ORIGINAL '!$C$13:$M$343,8,0)</f>
        <v>0</v>
      </c>
      <c r="AI232" s="269">
        <f>VLOOKUP(AA232,'PLAN INDICATIVO ORIGINAL '!$C$13:$M$343,9,0)</f>
        <v>0</v>
      </c>
      <c r="AJ232" s="269">
        <f>VLOOKUP(AA232,'PLAN INDICATIVO ORIGINAL '!$C$13:$M$343,10,0)</f>
        <v>1</v>
      </c>
      <c r="AK232" s="269" t="str">
        <f>VLOOKUP(AA232,'PLAN INDICATIVO ORIGINAL '!$C$13:$M$343,11,0)</f>
        <v>Porcentaje</v>
      </c>
      <c r="AL232" s="262" t="e">
        <f>VLOOKUP(AA232,'PLAN INDICATIVO ORIGINAL '!$C$13:$M$343,12,0)</f>
        <v>#REF!</v>
      </c>
      <c r="AM232" s="270">
        <f t="shared" ref="AM232:AR232" si="432">+AF232*100</f>
        <v>50</v>
      </c>
      <c r="AN232" s="270">
        <f t="shared" si="432"/>
        <v>50</v>
      </c>
      <c r="AO232" s="270">
        <f t="shared" si="432"/>
        <v>0</v>
      </c>
      <c r="AP232" s="270">
        <f t="shared" si="432"/>
        <v>0</v>
      </c>
      <c r="AQ232" s="270">
        <f t="shared" si="432"/>
        <v>100</v>
      </c>
      <c r="AR232" s="270" t="e">
        <f t="shared" si="432"/>
        <v>#VALUE!</v>
      </c>
      <c r="AS232" s="264" t="s">
        <v>765</v>
      </c>
      <c r="AV232" s="214" t="s">
        <v>707</v>
      </c>
      <c r="AW232" s="214" t="s">
        <v>690</v>
      </c>
      <c r="AX232" s="214" t="s">
        <v>821</v>
      </c>
      <c r="BI232" s="254">
        <v>170</v>
      </c>
      <c r="BJ232" s="59" t="s">
        <v>690</v>
      </c>
    </row>
    <row r="233" spans="1:62" ht="56.25" customHeight="1" x14ac:dyDescent="0.25">
      <c r="A233" s="254">
        <v>169</v>
      </c>
      <c r="B233" s="254" t="str">
        <f t="shared" si="149"/>
        <v>P169</v>
      </c>
      <c r="C233" s="127" t="s">
        <v>66</v>
      </c>
      <c r="D233" s="293" t="s">
        <v>640</v>
      </c>
      <c r="E233" s="284" t="str">
        <f>+'PLAN INDICATIVO ORIGINAL '!$D$267</f>
        <v>SISTEMA INTEGRAL DE INFORMACIÓN Y COMUNICACIÓN</v>
      </c>
      <c r="F233" s="256" t="str">
        <f>+'PLAN INDICATIVO ORIGINAL '!$D$268</f>
        <v>INFORMACIÓN Y COMUNICACIÓN</v>
      </c>
      <c r="G233" s="256" t="s">
        <v>647</v>
      </c>
      <c r="H233" s="257" t="str">
        <f>+'PLAN INDICATIVO ORIGINAL '!$D$269</f>
        <v>Administrar, promover el uso y apropiación de las tecnologías de la información y las comunicaciones como soporte de la gestión administrativa del sistema penitenciario y carcelario.</v>
      </c>
      <c r="I233" s="257" t="s">
        <v>820</v>
      </c>
      <c r="J233" s="265" t="str">
        <f>+'PLAN INDICATIVO ORIGINAL '!$D$288</f>
        <v>COMUNICACIONES</v>
      </c>
      <c r="K233" s="265" t="s">
        <v>791</v>
      </c>
      <c r="L233" s="142" t="s">
        <v>687</v>
      </c>
      <c r="M233" s="280" t="str">
        <f>+'PLAN INDICATIVO ORIGINAL '!$E$288</f>
        <v>Porcentaje de acciones de la Política de Comunicaciones cumplidas.</v>
      </c>
      <c r="N233" s="267">
        <f>VLOOKUP(L233,'PLAN INDICATIVO ORIGINAL '!$C$13:$M$343,6,0)</f>
        <v>0.25</v>
      </c>
      <c r="O233" s="267">
        <f>VLOOKUP(L233,'PLAN INDICATIVO ORIGINAL '!$C$13:$M$343,7,0)</f>
        <v>0.5</v>
      </c>
      <c r="P233" s="267">
        <f>VLOOKUP(L233,'PLAN INDICATIVO ORIGINAL '!$C$13:$M$343,8,0)</f>
        <v>0.75</v>
      </c>
      <c r="Q233" s="267">
        <f>VLOOKUP(L233,'PLAN INDICATIVO ORIGINAL '!$C$13:$M$343,9,0)</f>
        <v>1</v>
      </c>
      <c r="R233" s="267">
        <f>VLOOKUP(L233,'PLAN INDICATIVO ORIGINAL '!$C$13:$M$343,10,0)</f>
        <v>1</v>
      </c>
      <c r="S233" s="267" t="str">
        <f>VLOOKUP(L233,'PLAN INDICATIVO ORIGINAL '!$C$13:$M$343,11,0)</f>
        <v>Porcentaje</v>
      </c>
      <c r="T233" s="259" t="e">
        <f>VLOOKUP(L233,'PLAN INDICATIVO ORIGINAL '!$C$13:$M$343,12,0)</f>
        <v>#REF!</v>
      </c>
      <c r="U233" s="259">
        <f t="shared" ref="U233:Z233" si="433">+N233*100</f>
        <v>25</v>
      </c>
      <c r="V233" s="259">
        <f t="shared" si="433"/>
        <v>50</v>
      </c>
      <c r="W233" s="259">
        <f t="shared" si="433"/>
        <v>75</v>
      </c>
      <c r="X233" s="259">
        <f t="shared" si="433"/>
        <v>100</v>
      </c>
      <c r="Y233" s="259">
        <f t="shared" si="433"/>
        <v>100</v>
      </c>
      <c r="Z233" s="259" t="e">
        <f t="shared" si="433"/>
        <v>#VALUE!</v>
      </c>
      <c r="AA233" s="115" t="str">
        <f>+'PLAN INDICATIVO ORIGINAL '!C298</f>
        <v>P169</v>
      </c>
      <c r="AB233" s="254" t="str">
        <f>+'PLAN INDICATIVO ORIGINAL '!D298</f>
        <v>Videos Institucionales elaborados y editados.</v>
      </c>
      <c r="AC233" s="59" t="str">
        <f>VLOOKUP(AB233,'PLAN INDICATIVO ORIGINAL '!$D$12:$F$313,3,0)</f>
        <v>OFICINA ASESORA DE COMUNICACIONES</v>
      </c>
      <c r="AD233" s="59" t="str">
        <f>VLOOKUP(AB233,'PLAN INDICATIVO ORIGINAL '!$D$12:$F$313,3,0)</f>
        <v>OFICINA ASESORA DE COMUNICACIONES</v>
      </c>
      <c r="AE233" s="59" t="s">
        <v>821</v>
      </c>
      <c r="AF233" s="260">
        <f>VLOOKUP(AA233,'PLAN INDICATIVO ORIGINAL '!$C$13:$M$343,6,0)</f>
        <v>4</v>
      </c>
      <c r="AG233" s="261">
        <f>VLOOKUP(AA233,'PLAN INDICATIVO ORIGINAL '!$C$13:$M$343,7,0)</f>
        <v>4</v>
      </c>
      <c r="AH233" s="261">
        <f>VLOOKUP(AA233,'PLAN INDICATIVO ORIGINAL '!$C$13:$M$343,8,0)</f>
        <v>4</v>
      </c>
      <c r="AI233" s="261">
        <f>VLOOKUP(AA233,'PLAN INDICATIVO ORIGINAL '!$C$13:$M$343,9,0)</f>
        <v>4</v>
      </c>
      <c r="AJ233" s="261">
        <f>VLOOKUP(AA233,'PLAN INDICATIVO ORIGINAL '!$C$13:$M$343,10,0)</f>
        <v>16</v>
      </c>
      <c r="AK233" s="261" t="str">
        <f>VLOOKUP(AA233,'PLAN INDICATIVO ORIGINAL '!$C$13:$M$343,11,0)</f>
        <v>Número</v>
      </c>
      <c r="AL233" s="262" t="e">
        <f>VLOOKUP(AA233,'PLAN INDICATIVO ORIGINAL '!$C$13:$M$343,12,0)</f>
        <v>#REF!</v>
      </c>
      <c r="AM233" s="263">
        <f t="shared" ref="AM233:AR233" si="434">+AF233</f>
        <v>4</v>
      </c>
      <c r="AN233" s="263">
        <f t="shared" si="434"/>
        <v>4</v>
      </c>
      <c r="AO233" s="263">
        <f t="shared" si="434"/>
        <v>4</v>
      </c>
      <c r="AP233" s="263">
        <f t="shared" si="434"/>
        <v>4</v>
      </c>
      <c r="AQ233" s="263">
        <f t="shared" si="434"/>
        <v>16</v>
      </c>
      <c r="AR233" s="263" t="str">
        <f t="shared" si="434"/>
        <v>Número</v>
      </c>
      <c r="AS233" s="264" t="s">
        <v>765</v>
      </c>
      <c r="AV233" s="214" t="s">
        <v>709</v>
      </c>
      <c r="AW233" s="214" t="s">
        <v>690</v>
      </c>
      <c r="AX233" s="214" t="s">
        <v>821</v>
      </c>
      <c r="BI233" s="254">
        <v>15</v>
      </c>
      <c r="BJ233" s="59" t="s">
        <v>690</v>
      </c>
    </row>
    <row r="234" spans="1:62" ht="56.25" customHeight="1" x14ac:dyDescent="0.25">
      <c r="A234" s="254">
        <v>170</v>
      </c>
      <c r="B234" s="254" t="str">
        <f t="shared" si="149"/>
        <v>P170</v>
      </c>
      <c r="C234" s="127" t="s">
        <v>66</v>
      </c>
      <c r="D234" s="293" t="s">
        <v>640</v>
      </c>
      <c r="E234" s="284" t="str">
        <f>+'PLAN INDICATIVO ORIGINAL '!$D$267</f>
        <v>SISTEMA INTEGRAL DE INFORMACIÓN Y COMUNICACIÓN</v>
      </c>
      <c r="F234" s="256" t="str">
        <f>+'PLAN INDICATIVO ORIGINAL '!$D$268</f>
        <v>INFORMACIÓN Y COMUNICACIÓN</v>
      </c>
      <c r="G234" s="256" t="s">
        <v>647</v>
      </c>
      <c r="H234" s="257" t="str">
        <f>+'PLAN INDICATIVO ORIGINAL '!$D$269</f>
        <v>Administrar, promover el uso y apropiación de las tecnologías de la información y las comunicaciones como soporte de la gestión administrativa del sistema penitenciario y carcelario.</v>
      </c>
      <c r="I234" s="257" t="s">
        <v>820</v>
      </c>
      <c r="J234" s="265" t="str">
        <f>+'PLAN INDICATIVO ORIGINAL '!$D$288</f>
        <v>COMUNICACIONES</v>
      </c>
      <c r="K234" s="265" t="s">
        <v>791</v>
      </c>
      <c r="L234" s="142" t="s">
        <v>687</v>
      </c>
      <c r="M234" s="280" t="str">
        <f>+'PLAN INDICATIVO ORIGINAL '!$E$288</f>
        <v>Porcentaje de acciones de la Política de Comunicaciones cumplidas.</v>
      </c>
      <c r="N234" s="267">
        <f>VLOOKUP(L234,'PLAN INDICATIVO ORIGINAL '!$C$13:$M$343,6,0)</f>
        <v>0.25</v>
      </c>
      <c r="O234" s="267">
        <f>VLOOKUP(L234,'PLAN INDICATIVO ORIGINAL '!$C$13:$M$343,7,0)</f>
        <v>0.5</v>
      </c>
      <c r="P234" s="267">
        <f>VLOOKUP(L234,'PLAN INDICATIVO ORIGINAL '!$C$13:$M$343,8,0)</f>
        <v>0.75</v>
      </c>
      <c r="Q234" s="267">
        <f>VLOOKUP(L234,'PLAN INDICATIVO ORIGINAL '!$C$13:$M$343,9,0)</f>
        <v>1</v>
      </c>
      <c r="R234" s="267">
        <f>VLOOKUP(L234,'PLAN INDICATIVO ORIGINAL '!$C$13:$M$343,10,0)</f>
        <v>1</v>
      </c>
      <c r="S234" s="267" t="str">
        <f>VLOOKUP(L234,'PLAN INDICATIVO ORIGINAL '!$C$13:$M$343,11,0)</f>
        <v>Porcentaje</v>
      </c>
      <c r="T234" s="259" t="e">
        <f>VLOOKUP(L234,'PLAN INDICATIVO ORIGINAL '!$C$13:$M$343,12,0)</f>
        <v>#REF!</v>
      </c>
      <c r="U234" s="259">
        <f t="shared" ref="U234:Z234" si="435">+N234*100</f>
        <v>25</v>
      </c>
      <c r="V234" s="259">
        <f t="shared" si="435"/>
        <v>50</v>
      </c>
      <c r="W234" s="259">
        <f t="shared" si="435"/>
        <v>75</v>
      </c>
      <c r="X234" s="259">
        <f t="shared" si="435"/>
        <v>100</v>
      </c>
      <c r="Y234" s="259">
        <f t="shared" si="435"/>
        <v>100</v>
      </c>
      <c r="Z234" s="259" t="e">
        <f t="shared" si="435"/>
        <v>#VALUE!</v>
      </c>
      <c r="AA234" s="115" t="str">
        <f>+'PLAN INDICATIVO ORIGINAL '!C299</f>
        <v>P170</v>
      </c>
      <c r="AB234" s="254" t="str">
        <f>+'PLAN INDICATIVO ORIGINAL '!D299</f>
        <v>Cartilla del Interno diseñada, aprobada e impresa.</v>
      </c>
      <c r="AC234" s="59" t="str">
        <f>VLOOKUP(AB234,'PLAN INDICATIVO ORIGINAL '!$D$12:$F$313,3,0)</f>
        <v>OFICINA ASESORA DE COMUNICACIONES</v>
      </c>
      <c r="AD234" s="59" t="str">
        <f>VLOOKUP(AB234,'PLAN INDICATIVO ORIGINAL '!$D$12:$F$313,3,0)</f>
        <v>OFICINA ASESORA DE COMUNICACIONES</v>
      </c>
      <c r="AE234" s="59" t="s">
        <v>821</v>
      </c>
      <c r="AF234" s="260">
        <f>VLOOKUP(AA234,'PLAN INDICATIVO ORIGINAL '!$C$13:$M$343,6,0)</f>
        <v>1</v>
      </c>
      <c r="AG234" s="261">
        <f>VLOOKUP(AA234,'PLAN INDICATIVO ORIGINAL '!$C$13:$M$343,7,0)</f>
        <v>0</v>
      </c>
      <c r="AH234" s="261">
        <f>VLOOKUP(AA234,'PLAN INDICATIVO ORIGINAL '!$C$13:$M$343,8,0)</f>
        <v>0</v>
      </c>
      <c r="AI234" s="261">
        <f>VLOOKUP(AA234,'PLAN INDICATIVO ORIGINAL '!$C$13:$M$343,9,0)</f>
        <v>0</v>
      </c>
      <c r="AJ234" s="261">
        <f>VLOOKUP(AA234,'PLAN INDICATIVO ORIGINAL '!$C$13:$M$343,10,0)</f>
        <v>1</v>
      </c>
      <c r="AK234" s="261" t="str">
        <f>VLOOKUP(AA234,'PLAN INDICATIVO ORIGINAL '!$C$13:$M$343,11,0)</f>
        <v>Número</v>
      </c>
      <c r="AL234" s="262" t="e">
        <f>VLOOKUP(AA234,'PLAN INDICATIVO ORIGINAL '!$C$13:$M$343,12,0)</f>
        <v>#REF!</v>
      </c>
      <c r="AM234" s="263">
        <f t="shared" ref="AM234:AR234" si="436">+AF234</f>
        <v>1</v>
      </c>
      <c r="AN234" s="263">
        <f t="shared" si="436"/>
        <v>0</v>
      </c>
      <c r="AO234" s="263">
        <f t="shared" si="436"/>
        <v>0</v>
      </c>
      <c r="AP234" s="263">
        <f t="shared" si="436"/>
        <v>0</v>
      </c>
      <c r="AQ234" s="263">
        <f t="shared" si="436"/>
        <v>1</v>
      </c>
      <c r="AR234" s="263" t="str">
        <f t="shared" si="436"/>
        <v>Número</v>
      </c>
      <c r="AS234" s="264" t="s">
        <v>765</v>
      </c>
      <c r="AV234" s="214" t="s">
        <v>711</v>
      </c>
      <c r="AW234" s="214" t="s">
        <v>690</v>
      </c>
      <c r="AX234" s="214" t="s">
        <v>821</v>
      </c>
      <c r="BI234" s="254">
        <v>21</v>
      </c>
      <c r="BJ234" s="59" t="s">
        <v>690</v>
      </c>
    </row>
    <row r="235" spans="1:62" ht="56.25" customHeight="1" x14ac:dyDescent="0.25">
      <c r="A235" s="254">
        <v>15</v>
      </c>
      <c r="B235" s="254" t="str">
        <f t="shared" si="149"/>
        <v>P15</v>
      </c>
      <c r="C235" s="127" t="s">
        <v>66</v>
      </c>
      <c r="D235" s="293" t="s">
        <v>640</v>
      </c>
      <c r="E235" s="284" t="str">
        <f>+'PLAN INDICATIVO ORIGINAL '!$D$267</f>
        <v>SISTEMA INTEGRAL DE INFORMACIÓN Y COMUNICACIÓN</v>
      </c>
      <c r="F235" s="256" t="str">
        <f>+'PLAN INDICATIVO ORIGINAL '!$D$268</f>
        <v>INFORMACIÓN Y COMUNICACIÓN</v>
      </c>
      <c r="G235" s="256" t="s">
        <v>647</v>
      </c>
      <c r="H235" s="257" t="str">
        <f>+'PLAN INDICATIVO ORIGINAL '!$D$269</f>
        <v>Administrar, promover el uso y apropiación de las tecnologías de la información y las comunicaciones como soporte de la gestión administrativa del sistema penitenciario y carcelario.</v>
      </c>
      <c r="I235" s="257" t="s">
        <v>820</v>
      </c>
      <c r="J235" s="265" t="str">
        <f>+'PLAN INDICATIVO ORIGINAL '!$D$288</f>
        <v>COMUNICACIONES</v>
      </c>
      <c r="K235" s="265" t="s">
        <v>791</v>
      </c>
      <c r="L235" s="142" t="s">
        <v>687</v>
      </c>
      <c r="M235" s="280" t="str">
        <f>+'PLAN INDICATIVO ORIGINAL '!$E$288</f>
        <v>Porcentaje de acciones de la Política de Comunicaciones cumplidas.</v>
      </c>
      <c r="N235" s="267">
        <f>VLOOKUP(L235,'PLAN INDICATIVO ORIGINAL '!$C$13:$M$343,6,0)</f>
        <v>0.25</v>
      </c>
      <c r="O235" s="267">
        <f>VLOOKUP(L235,'PLAN INDICATIVO ORIGINAL '!$C$13:$M$343,7,0)</f>
        <v>0.5</v>
      </c>
      <c r="P235" s="267">
        <f>VLOOKUP(L235,'PLAN INDICATIVO ORIGINAL '!$C$13:$M$343,8,0)</f>
        <v>0.75</v>
      </c>
      <c r="Q235" s="267">
        <f>VLOOKUP(L235,'PLAN INDICATIVO ORIGINAL '!$C$13:$M$343,9,0)</f>
        <v>1</v>
      </c>
      <c r="R235" s="267">
        <f>VLOOKUP(L235,'PLAN INDICATIVO ORIGINAL '!$C$13:$M$343,10,0)</f>
        <v>1</v>
      </c>
      <c r="S235" s="267" t="str">
        <f>VLOOKUP(L235,'PLAN INDICATIVO ORIGINAL '!$C$13:$M$343,11,0)</f>
        <v>Porcentaje</v>
      </c>
      <c r="T235" s="259" t="e">
        <f>VLOOKUP(L235,'PLAN INDICATIVO ORIGINAL '!$C$13:$M$343,12,0)</f>
        <v>#REF!</v>
      </c>
      <c r="U235" s="259">
        <f t="shared" ref="U235:Z235" si="437">+N235*100</f>
        <v>25</v>
      </c>
      <c r="V235" s="259">
        <f t="shared" si="437"/>
        <v>50</v>
      </c>
      <c r="W235" s="259">
        <f t="shared" si="437"/>
        <v>75</v>
      </c>
      <c r="X235" s="259">
        <f t="shared" si="437"/>
        <v>100</v>
      </c>
      <c r="Y235" s="259">
        <f t="shared" si="437"/>
        <v>100</v>
      </c>
      <c r="Z235" s="259" t="e">
        <f t="shared" si="437"/>
        <v>#VALUE!</v>
      </c>
      <c r="AA235" s="254" t="str">
        <f>+'PLAN INDICATIVO ORIGINAL '!C300</f>
        <v>P15</v>
      </c>
      <c r="AB235" s="254" t="str">
        <f>+'PLAN INDICATIVO ORIGINAL '!D300</f>
        <v>Centro de monitoreo de medios creado con equipos de última tecnología que facilite el seguimiento a las noticias que conciernen al Instituto.</v>
      </c>
      <c r="AC235" s="59" t="str">
        <f>VLOOKUP(AB235,'PLAN INDICATIVO ORIGINAL '!$D$12:$F$313,3,0)</f>
        <v>OFICINA ASESORA DE COMUNICACIONES</v>
      </c>
      <c r="AD235" s="59" t="str">
        <f>VLOOKUP(AB235,'PLAN INDICATIVO ORIGINAL '!$D$12:$F$313,3,0)</f>
        <v>OFICINA ASESORA DE COMUNICACIONES</v>
      </c>
      <c r="AE235" s="59" t="s">
        <v>821</v>
      </c>
      <c r="AF235" s="268">
        <f>VLOOKUP(AA235,'PLAN INDICATIVO ORIGINAL '!$C$13:$M$343,6,0)</f>
        <v>1</v>
      </c>
      <c r="AG235" s="269">
        <f>VLOOKUP(AA235,'PLAN INDICATIVO ORIGINAL '!$C$13:$M$343,7,0)</f>
        <v>0</v>
      </c>
      <c r="AH235" s="269">
        <f>VLOOKUP(AA235,'PLAN INDICATIVO ORIGINAL '!$C$13:$M$343,8,0)</f>
        <v>0</v>
      </c>
      <c r="AI235" s="269">
        <f>VLOOKUP(AA235,'PLAN INDICATIVO ORIGINAL '!$C$13:$M$343,9,0)</f>
        <v>0</v>
      </c>
      <c r="AJ235" s="269">
        <f>VLOOKUP(AA235,'PLAN INDICATIVO ORIGINAL '!$C$13:$M$343,10,0)</f>
        <v>1</v>
      </c>
      <c r="AK235" s="269" t="str">
        <f>VLOOKUP(AA235,'PLAN INDICATIVO ORIGINAL '!$C$13:$M$343,11,0)</f>
        <v>Porcentaje</v>
      </c>
      <c r="AL235" s="262" t="e">
        <f>VLOOKUP(AA235,'PLAN INDICATIVO ORIGINAL '!$C$13:$M$343,12,0)</f>
        <v>#REF!</v>
      </c>
      <c r="AM235" s="270">
        <f t="shared" ref="AM235:AR235" si="438">+AF235*100</f>
        <v>100</v>
      </c>
      <c r="AN235" s="270">
        <f t="shared" si="438"/>
        <v>0</v>
      </c>
      <c r="AO235" s="270">
        <f t="shared" si="438"/>
        <v>0</v>
      </c>
      <c r="AP235" s="270">
        <f t="shared" si="438"/>
        <v>0</v>
      </c>
      <c r="AQ235" s="270">
        <f t="shared" si="438"/>
        <v>100</v>
      </c>
      <c r="AR235" s="270" t="e">
        <f t="shared" si="438"/>
        <v>#VALUE!</v>
      </c>
      <c r="AS235" s="264" t="s">
        <v>765</v>
      </c>
      <c r="AV235" s="214" t="s">
        <v>713</v>
      </c>
      <c r="AW235" s="214" t="s">
        <v>690</v>
      </c>
      <c r="AX235" s="214" t="s">
        <v>821</v>
      </c>
      <c r="BI235" s="146">
        <v>54</v>
      </c>
      <c r="BJ235" s="59" t="s">
        <v>690</v>
      </c>
    </row>
    <row r="236" spans="1:62" ht="114" customHeight="1" x14ac:dyDescent="0.25">
      <c r="A236" s="254">
        <v>21</v>
      </c>
      <c r="B236" s="254" t="str">
        <f t="shared" si="149"/>
        <v>P21</v>
      </c>
      <c r="C236" s="127"/>
      <c r="D236" s="293" t="s">
        <v>640</v>
      </c>
      <c r="E236" s="284" t="str">
        <f>+'PLAN INDICATIVO ORIGINAL '!$D$267</f>
        <v>SISTEMA INTEGRAL DE INFORMACIÓN Y COMUNICACIÓN</v>
      </c>
      <c r="F236" s="256" t="str">
        <f>+'PLAN INDICATIVO ORIGINAL '!$D$268</f>
        <v>INFORMACIÓN Y COMUNICACIÓN</v>
      </c>
      <c r="G236" s="256" t="s">
        <v>647</v>
      </c>
      <c r="H236" s="257" t="str">
        <f>+'PLAN INDICATIVO ORIGINAL '!$D$269</f>
        <v>Administrar, promover el uso y apropiación de las tecnologías de la información y las comunicaciones como soporte de la gestión administrativa del sistema penitenciario y carcelario.</v>
      </c>
      <c r="I236" s="257" t="s">
        <v>820</v>
      </c>
      <c r="J236" s="265" t="str">
        <f>+'PLAN INDICATIVO ORIGINAL '!$D$288</f>
        <v>COMUNICACIONES</v>
      </c>
      <c r="K236" s="265" t="s">
        <v>791</v>
      </c>
      <c r="L236" s="142" t="s">
        <v>687</v>
      </c>
      <c r="M236" s="280" t="str">
        <f>+'PLAN INDICATIVO ORIGINAL '!$E$288</f>
        <v>Porcentaje de acciones de la Política de Comunicaciones cumplidas.</v>
      </c>
      <c r="N236" s="267">
        <f>VLOOKUP(L236,'PLAN INDICATIVO ORIGINAL '!$C$13:$M$343,6,0)</f>
        <v>0.25</v>
      </c>
      <c r="O236" s="267">
        <f>VLOOKUP(L236,'PLAN INDICATIVO ORIGINAL '!$C$13:$M$343,7,0)</f>
        <v>0.5</v>
      </c>
      <c r="P236" s="267">
        <f>VLOOKUP(L236,'PLAN INDICATIVO ORIGINAL '!$C$13:$M$343,8,0)</f>
        <v>0.75</v>
      </c>
      <c r="Q236" s="267">
        <f>VLOOKUP(L236,'PLAN INDICATIVO ORIGINAL '!$C$13:$M$343,9,0)</f>
        <v>1</v>
      </c>
      <c r="R236" s="267">
        <f>VLOOKUP(L236,'PLAN INDICATIVO ORIGINAL '!$C$13:$M$343,10,0)</f>
        <v>1</v>
      </c>
      <c r="S236" s="267" t="str">
        <f>VLOOKUP(L236,'PLAN INDICATIVO ORIGINAL '!$C$13:$M$343,11,0)</f>
        <v>Porcentaje</v>
      </c>
      <c r="T236" s="259" t="e">
        <f>VLOOKUP(L236,'PLAN INDICATIVO ORIGINAL '!$C$13:$M$343,12,0)</f>
        <v>#REF!</v>
      </c>
      <c r="U236" s="259">
        <f t="shared" ref="U236:Z236" si="439">+N236*100</f>
        <v>25</v>
      </c>
      <c r="V236" s="259">
        <f t="shared" si="439"/>
        <v>50</v>
      </c>
      <c r="W236" s="259">
        <f t="shared" si="439"/>
        <v>75</v>
      </c>
      <c r="X236" s="259">
        <f t="shared" si="439"/>
        <v>100</v>
      </c>
      <c r="Y236" s="259">
        <f t="shared" si="439"/>
        <v>100</v>
      </c>
      <c r="Z236" s="259" t="e">
        <f t="shared" si="439"/>
        <v>#VALUE!</v>
      </c>
      <c r="AA236" s="254" t="str">
        <f>+'PLAN INDICATIVO ORIGINAL '!C301</f>
        <v>P21</v>
      </c>
      <c r="AB236" s="254" t="str">
        <f>+'PLAN INDICATIVO ORIGINAL '!D301</f>
        <v>Equipos de última tecnología dotados  para el desarrollo de las funciones propias de la oficina asesora de Comunicaciones</v>
      </c>
      <c r="AC236" s="59" t="str">
        <f>VLOOKUP(AB236,'PLAN INDICATIVO ORIGINAL '!$D$12:$F$313,3,0)</f>
        <v>OFICINA ASESORA DE COMUNICACIONES</v>
      </c>
      <c r="AD236" s="59" t="str">
        <f>VLOOKUP(AB236,'PLAN INDICATIVO ORIGINAL '!$D$12:$F$313,3,0)</f>
        <v>OFICINA ASESORA DE COMUNICACIONES</v>
      </c>
      <c r="AE236" s="59" t="s">
        <v>821</v>
      </c>
      <c r="AF236" s="268">
        <f>VLOOKUP(AA236,'PLAN INDICATIVO ORIGINAL '!$C$13:$M$343,6,0)</f>
        <v>1</v>
      </c>
      <c r="AG236" s="269">
        <f>VLOOKUP(AA236,'PLAN INDICATIVO ORIGINAL '!$C$13:$M$343,7,0)</f>
        <v>0</v>
      </c>
      <c r="AH236" s="269">
        <f>VLOOKUP(AA236,'PLAN INDICATIVO ORIGINAL '!$C$13:$M$343,8,0)</f>
        <v>0</v>
      </c>
      <c r="AI236" s="269">
        <f>VLOOKUP(AA236,'PLAN INDICATIVO ORIGINAL '!$C$13:$M$343,9,0)</f>
        <v>0</v>
      </c>
      <c r="AJ236" s="269">
        <f>VLOOKUP(AA236,'PLAN INDICATIVO ORIGINAL '!$C$13:$M$343,10,0)</f>
        <v>1</v>
      </c>
      <c r="AK236" s="269" t="str">
        <f>VLOOKUP(AA236,'PLAN INDICATIVO ORIGINAL '!$C$13:$M$343,11,0)</f>
        <v>Porcentaje</v>
      </c>
      <c r="AL236" s="262" t="e">
        <f>VLOOKUP(AA236,'PLAN INDICATIVO ORIGINAL '!$C$13:$M$343,12,0)</f>
        <v>#REF!</v>
      </c>
      <c r="AM236" s="270">
        <f t="shared" ref="AM236:AR236" si="440">+AF236*100</f>
        <v>100</v>
      </c>
      <c r="AN236" s="270">
        <f t="shared" si="440"/>
        <v>0</v>
      </c>
      <c r="AO236" s="270">
        <f t="shared" si="440"/>
        <v>0</v>
      </c>
      <c r="AP236" s="270">
        <f t="shared" si="440"/>
        <v>0</v>
      </c>
      <c r="AQ236" s="270">
        <f t="shared" si="440"/>
        <v>100</v>
      </c>
      <c r="AR236" s="270" t="e">
        <f t="shared" si="440"/>
        <v>#VALUE!</v>
      </c>
      <c r="AS236" s="264" t="s">
        <v>765</v>
      </c>
      <c r="AV236" s="214" t="s">
        <v>715</v>
      </c>
      <c r="AW236" s="214" t="s">
        <v>690</v>
      </c>
      <c r="AX236" s="214" t="s">
        <v>821</v>
      </c>
      <c r="BI236" s="146">
        <v>243</v>
      </c>
      <c r="BJ236" s="59" t="s">
        <v>337</v>
      </c>
    </row>
    <row r="237" spans="1:62" ht="56.25" customHeight="1" x14ac:dyDescent="0.25">
      <c r="A237" s="146">
        <v>54</v>
      </c>
      <c r="B237" s="254" t="str">
        <f t="shared" si="149"/>
        <v>P54</v>
      </c>
      <c r="C237" s="127" t="s">
        <v>69</v>
      </c>
      <c r="D237" s="293" t="s">
        <v>640</v>
      </c>
      <c r="E237" s="284" t="str">
        <f>+'PLAN INDICATIVO ORIGINAL '!$D$267</f>
        <v>SISTEMA INTEGRAL DE INFORMACIÓN Y COMUNICACIÓN</v>
      </c>
      <c r="F237" s="256" t="str">
        <f>+'PLAN INDICATIVO ORIGINAL '!$D$268</f>
        <v>INFORMACIÓN Y COMUNICACIÓN</v>
      </c>
      <c r="G237" s="256" t="s">
        <v>647</v>
      </c>
      <c r="H237" s="257" t="str">
        <f>+'PLAN INDICATIVO ORIGINAL '!$D$269</f>
        <v>Administrar, promover el uso y apropiación de las tecnologías de la información y las comunicaciones como soporte de la gestión administrativa del sistema penitenciario y carcelario.</v>
      </c>
      <c r="I237" s="257" t="s">
        <v>820</v>
      </c>
      <c r="J237" s="265" t="str">
        <f>+'PLAN INDICATIVO ORIGINAL '!$D$288</f>
        <v>COMUNICACIONES</v>
      </c>
      <c r="K237" s="265" t="s">
        <v>791</v>
      </c>
      <c r="L237" s="142" t="s">
        <v>687</v>
      </c>
      <c r="M237" s="280" t="str">
        <f>+'PLAN INDICATIVO ORIGINAL '!$E$288</f>
        <v>Porcentaje de acciones de la Política de Comunicaciones cumplidas.</v>
      </c>
      <c r="N237" s="267">
        <f>VLOOKUP(L237,'PLAN INDICATIVO ORIGINAL '!$C$13:$M$343,6,0)</f>
        <v>0.25</v>
      </c>
      <c r="O237" s="267">
        <f>VLOOKUP(L237,'PLAN INDICATIVO ORIGINAL '!$C$13:$M$343,7,0)</f>
        <v>0.5</v>
      </c>
      <c r="P237" s="267">
        <f>VLOOKUP(L237,'PLAN INDICATIVO ORIGINAL '!$C$13:$M$343,8,0)</f>
        <v>0.75</v>
      </c>
      <c r="Q237" s="267">
        <f>VLOOKUP(L237,'PLAN INDICATIVO ORIGINAL '!$C$13:$M$343,9,0)</f>
        <v>1</v>
      </c>
      <c r="R237" s="267">
        <f>VLOOKUP(L237,'PLAN INDICATIVO ORIGINAL '!$C$13:$M$343,10,0)</f>
        <v>1</v>
      </c>
      <c r="S237" s="267" t="str">
        <f>VLOOKUP(L237,'PLAN INDICATIVO ORIGINAL '!$C$13:$M$343,11,0)</f>
        <v>Porcentaje</v>
      </c>
      <c r="T237" s="259" t="e">
        <f>VLOOKUP(L237,'PLAN INDICATIVO ORIGINAL '!$C$13:$M$343,12,0)</f>
        <v>#REF!</v>
      </c>
      <c r="U237" s="259">
        <f t="shared" ref="U237:Z237" si="441">+N237*100</f>
        <v>25</v>
      </c>
      <c r="V237" s="259">
        <f t="shared" si="441"/>
        <v>50</v>
      </c>
      <c r="W237" s="259">
        <f t="shared" si="441"/>
        <v>75</v>
      </c>
      <c r="X237" s="259">
        <f t="shared" si="441"/>
        <v>100</v>
      </c>
      <c r="Y237" s="259">
        <f t="shared" si="441"/>
        <v>100</v>
      </c>
      <c r="Z237" s="259" t="e">
        <f t="shared" si="441"/>
        <v>#VALUE!</v>
      </c>
      <c r="AA237" s="146" t="str">
        <f>+'PLAN INDICATIVO ORIGINAL '!C302</f>
        <v>P54</v>
      </c>
      <c r="AB237" s="254"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9" t="str">
        <f>VLOOKUP(AB237,'PLAN INDICATIVO ORIGINAL '!$D$12:$F$313,3,0)</f>
        <v>OFICINA ASESORA DE COMUNICACIONES</v>
      </c>
      <c r="AD237" s="59" t="str">
        <f>VLOOKUP(AB237,'PLAN INDICATIVO ORIGINAL '!$D$12:$F$313,3,0)</f>
        <v>OFICINA ASESORA DE COMUNICACIONES</v>
      </c>
      <c r="AE237" s="59" t="s">
        <v>821</v>
      </c>
      <c r="AF237" s="268">
        <f>VLOOKUP(AA237,'PLAN INDICATIVO ORIGINAL '!$C$13:$M$343,6,0)</f>
        <v>1</v>
      </c>
      <c r="AG237" s="269">
        <f>VLOOKUP(AA237,'PLAN INDICATIVO ORIGINAL '!$C$13:$M$343,7,0)</f>
        <v>0</v>
      </c>
      <c r="AH237" s="269">
        <f>VLOOKUP(AA237,'PLAN INDICATIVO ORIGINAL '!$C$13:$M$343,8,0)</f>
        <v>0</v>
      </c>
      <c r="AI237" s="269">
        <f>VLOOKUP(AA237,'PLAN INDICATIVO ORIGINAL '!$C$13:$M$343,9,0)</f>
        <v>0</v>
      </c>
      <c r="AJ237" s="269">
        <f>VLOOKUP(AA237,'PLAN INDICATIVO ORIGINAL '!$C$13:$M$343,10,0)</f>
        <v>1</v>
      </c>
      <c r="AK237" s="269" t="str">
        <f>VLOOKUP(AA237,'PLAN INDICATIVO ORIGINAL '!$C$13:$M$343,11,0)</f>
        <v>Porcentaje</v>
      </c>
      <c r="AL237" s="262" t="e">
        <f>VLOOKUP(AA237,'PLAN INDICATIVO ORIGINAL '!$C$13:$M$343,12,0)</f>
        <v>#REF!</v>
      </c>
      <c r="AM237" s="270">
        <f t="shared" ref="AM237:AR237" si="442">+AF237*100</f>
        <v>100</v>
      </c>
      <c r="AN237" s="270">
        <f t="shared" si="442"/>
        <v>0</v>
      </c>
      <c r="AO237" s="270">
        <f t="shared" si="442"/>
        <v>0</v>
      </c>
      <c r="AP237" s="270">
        <f t="shared" si="442"/>
        <v>0</v>
      </c>
      <c r="AQ237" s="270">
        <f t="shared" si="442"/>
        <v>100</v>
      </c>
      <c r="AR237" s="270" t="e">
        <f t="shared" si="442"/>
        <v>#VALUE!</v>
      </c>
      <c r="AS237" s="264" t="s">
        <v>765</v>
      </c>
      <c r="AV237" s="214" t="s">
        <v>717</v>
      </c>
      <c r="AW237" s="214" t="s">
        <v>690</v>
      </c>
      <c r="AX237" s="214" t="s">
        <v>821</v>
      </c>
      <c r="BI237" s="165">
        <v>171</v>
      </c>
      <c r="BJ237" s="59" t="s">
        <v>493</v>
      </c>
    </row>
    <row r="238" spans="1:62" ht="56.25" customHeight="1" x14ac:dyDescent="0.25">
      <c r="A238" s="146">
        <v>243</v>
      </c>
      <c r="B238" s="254" t="str">
        <f t="shared" si="149"/>
        <v>P243</v>
      </c>
      <c r="C238" s="127" t="s">
        <v>69</v>
      </c>
      <c r="D238" s="293" t="s">
        <v>640</v>
      </c>
      <c r="E238" s="284" t="str">
        <f>+'PLAN INDICATIVO ORIGINAL '!$D$267</f>
        <v>SISTEMA INTEGRAL DE INFORMACIÓN Y COMUNICACIÓN</v>
      </c>
      <c r="F238" s="256" t="str">
        <f>+'PLAN INDICATIVO ORIGINAL '!$D$268</f>
        <v>INFORMACIÓN Y COMUNICACIÓN</v>
      </c>
      <c r="G238" s="256" t="s">
        <v>647</v>
      </c>
      <c r="H238" s="257" t="str">
        <f>+'PLAN INDICATIVO ORIGINAL '!$D$269</f>
        <v>Administrar, promover el uso y apropiación de las tecnologías de la información y las comunicaciones como soporte de la gestión administrativa del sistema penitenciario y carcelario.</v>
      </c>
      <c r="I238" s="257" t="s">
        <v>820</v>
      </c>
      <c r="J238" s="265" t="str">
        <f>+'PLAN INDICATIVO ORIGINAL '!$D$288</f>
        <v>COMUNICACIONES</v>
      </c>
      <c r="K238" s="265"/>
      <c r="L238" s="142"/>
      <c r="M238" s="280"/>
      <c r="N238" s="259"/>
      <c r="O238" s="259"/>
      <c r="P238" s="259"/>
      <c r="Q238" s="259"/>
      <c r="R238" s="259"/>
      <c r="S238" s="259"/>
      <c r="T238" s="259" t="s">
        <v>774</v>
      </c>
      <c r="U238" s="259"/>
      <c r="V238" s="259"/>
      <c r="W238" s="259"/>
      <c r="X238" s="259"/>
      <c r="Y238" s="259"/>
      <c r="Z238" s="259"/>
      <c r="AA238" s="146" t="str">
        <f>+'PLAN INDICATIVO ORIGINAL '!C303</f>
        <v>P243</v>
      </c>
      <c r="AB238" s="146" t="str">
        <f>+'PLAN INDICATIVO ORIGINAL '!D303</f>
        <v xml:space="preserve">Requerimientos asociados a eventos y/o logistica que conlleven a mejorar la percepción de la comunidad y la potenciaolización de la imagen de la entidad ante los grupos de interés, atendidos.  </v>
      </c>
      <c r="AC238" s="59" t="str">
        <f>VLOOKUP(AB238,'PLAN INDICATIVO ORIGINAL '!$D$12:$F$313,3,0)</f>
        <v>GRUPO DE RELACIONES PUBLICAS Y PROTOCOLO</v>
      </c>
      <c r="AD238" s="59" t="str">
        <f>VLOOKUP(AB238,'PLAN INDICATIVO ORIGINAL '!$D$12:$F$313,3,0)</f>
        <v>GRUPO DE RELACIONES PUBLICAS Y PROTOCOLO</v>
      </c>
      <c r="AE238" s="59" t="s">
        <v>792</v>
      </c>
      <c r="AF238" s="268">
        <f>VLOOKUP(AA238,'PLAN INDICATIVO ORIGINAL '!$C$13:$M$343,6,0)</f>
        <v>1</v>
      </c>
      <c r="AG238" s="269">
        <f>VLOOKUP(AA238,'PLAN INDICATIVO ORIGINAL '!$C$13:$M$343,7,0)</f>
        <v>1</v>
      </c>
      <c r="AH238" s="269">
        <f>VLOOKUP(AA238,'PLAN INDICATIVO ORIGINAL '!$C$13:$M$343,8,0)</f>
        <v>1</v>
      </c>
      <c r="AI238" s="269">
        <f>VLOOKUP(AA238,'PLAN INDICATIVO ORIGINAL '!$C$13:$M$343,9,0)</f>
        <v>1</v>
      </c>
      <c r="AJ238" s="269">
        <f>VLOOKUP(AA238,'PLAN INDICATIVO ORIGINAL '!$C$13:$M$343,10,0)</f>
        <v>1</v>
      </c>
      <c r="AK238" s="269" t="str">
        <f>VLOOKUP(AA238,'PLAN INDICATIVO ORIGINAL '!$C$13:$M$343,11,0)</f>
        <v>Porcentaje</v>
      </c>
      <c r="AL238" s="262" t="e">
        <f>VLOOKUP(AA238,'PLAN INDICATIVO ORIGINAL '!$C$13:$M$343,12,0)</f>
        <v>#REF!</v>
      </c>
      <c r="AM238" s="270">
        <f t="shared" ref="AM238:AR238" si="443">+AF238*100</f>
        <v>100</v>
      </c>
      <c r="AN238" s="270">
        <f t="shared" si="443"/>
        <v>100</v>
      </c>
      <c r="AO238" s="270">
        <f t="shared" si="443"/>
        <v>100</v>
      </c>
      <c r="AP238" s="270">
        <f t="shared" si="443"/>
        <v>100</v>
      </c>
      <c r="AQ238" s="270">
        <f t="shared" si="443"/>
        <v>100</v>
      </c>
      <c r="AR238" s="270" t="e">
        <f t="shared" si="443"/>
        <v>#VALUE!</v>
      </c>
      <c r="AS238" s="264" t="s">
        <v>765</v>
      </c>
      <c r="AV238" s="214" t="s">
        <v>719</v>
      </c>
      <c r="AW238" s="214" t="s">
        <v>337</v>
      </c>
      <c r="AX238" s="214" t="s">
        <v>792</v>
      </c>
      <c r="BI238" s="254">
        <v>174</v>
      </c>
      <c r="BJ238" s="59" t="s">
        <v>493</v>
      </c>
    </row>
    <row r="239" spans="1:62" ht="54" customHeight="1" x14ac:dyDescent="0.25">
      <c r="A239" s="165">
        <v>171</v>
      </c>
      <c r="B239" s="254" t="str">
        <f t="shared" si="149"/>
        <v>P171</v>
      </c>
      <c r="C239" s="136" t="s">
        <v>36</v>
      </c>
      <c r="D239" s="255" t="s">
        <v>640</v>
      </c>
      <c r="E239" s="284" t="str">
        <f>+'PLAN INDICATIVO ORIGINAL '!$D$267</f>
        <v>SISTEMA INTEGRAL DE INFORMACIÓN Y COMUNICACIÓN</v>
      </c>
      <c r="F239" s="256" t="str">
        <f>+'PLAN INDICATIVO ORIGINAL '!$D$268</f>
        <v>INFORMACIÓN Y COMUNICACIÓN</v>
      </c>
      <c r="G239" s="256" t="s">
        <v>647</v>
      </c>
      <c r="H239" s="257" t="str">
        <f>+'PLAN INDICATIVO ORIGINAL '!$D$269</f>
        <v>Administrar, promover el uso y apropiación de las tecnologías de la información y las comunicaciones como soporte de la gestión administrativa del sistema penitenciario y carcelario.</v>
      </c>
      <c r="I239" s="257" t="s">
        <v>822</v>
      </c>
      <c r="J239" s="265" t="str">
        <f>+'PLAN INDICATIVO ORIGINAL '!$D$304</f>
        <v>SISIPEC</v>
      </c>
      <c r="K239" s="265" t="s">
        <v>767</v>
      </c>
      <c r="L239" s="142" t="str">
        <f>+'PLAN INDICATIVO ORIGINAL '!$C$304</f>
        <v>I38</v>
      </c>
      <c r="M239" s="266" t="str">
        <f>+'PLAN INDICATIVO ORIGINAL '!$E$304</f>
        <v>Porcentaje de Implementación de la estrategia de interoperabilidad de los sistemas de información de las entidades del sector justicia.</v>
      </c>
      <c r="N239" s="267">
        <f>VLOOKUP(L239,'PLAN INDICATIVO ORIGINAL '!$C$13:$M$343,6,0)</f>
        <v>0.5</v>
      </c>
      <c r="O239" s="267">
        <f>VLOOKUP(L239,'PLAN INDICATIVO ORIGINAL '!$C$13:$M$343,7,0)</f>
        <v>1</v>
      </c>
      <c r="P239" s="267">
        <f>VLOOKUP(L239,'PLAN INDICATIVO ORIGINAL '!$C$13:$M$343,8,0)</f>
        <v>0</v>
      </c>
      <c r="Q239" s="267">
        <f>VLOOKUP(L239,'PLAN INDICATIVO ORIGINAL '!$C$13:$M$343,9,0)</f>
        <v>0</v>
      </c>
      <c r="R239" s="267">
        <f>VLOOKUP(L239,'PLAN INDICATIVO ORIGINAL '!$C$13:$M$343,10,0)</f>
        <v>1</v>
      </c>
      <c r="S239" s="267" t="str">
        <f>VLOOKUP(L239,'PLAN INDICATIVO ORIGINAL '!$C$13:$M$343,11,0)</f>
        <v>Porcentaje</v>
      </c>
      <c r="T239" s="259" t="e">
        <f>VLOOKUP(L239,'PLAN INDICATIVO ORIGINAL '!$C$13:$M$343,12,0)</f>
        <v>#REF!</v>
      </c>
      <c r="U239" s="259">
        <f t="shared" ref="U239:Z239" si="444">+N239*100</f>
        <v>50</v>
      </c>
      <c r="V239" s="259">
        <f t="shared" si="444"/>
        <v>100</v>
      </c>
      <c r="W239" s="259">
        <f t="shared" si="444"/>
        <v>0</v>
      </c>
      <c r="X239" s="259">
        <f t="shared" si="444"/>
        <v>0</v>
      </c>
      <c r="Y239" s="259">
        <f t="shared" si="444"/>
        <v>100</v>
      </c>
      <c r="Z239" s="259" t="e">
        <f t="shared" si="444"/>
        <v>#VALUE!</v>
      </c>
      <c r="AA239" s="115" t="str">
        <f>+'PLAN INDICATIVO ORIGINAL '!C306</f>
        <v>P171</v>
      </c>
      <c r="AB239" s="165" t="str">
        <f>+'PLAN INDICATIVO ORIGINAL '!D306</f>
        <v>Estrategia de interoperabilidad entre los sistemas de información de las entidades del sector justicia, diseñada e implementada.</v>
      </c>
      <c r="AC239" s="59" t="str">
        <f>VLOOKUP(AB239,'PLAN INDICATIVO ORIGINAL '!$D$12:$F$313,3,0)</f>
        <v xml:space="preserve">OFICINA DE SISTEMAS DE INFORMACIÓN </v>
      </c>
      <c r="AD239" s="59" t="str">
        <f>VLOOKUP(AB239,'PLAN INDICATIVO ORIGINAL '!$D$12:$F$313,3,0)</f>
        <v xml:space="preserve">OFICINA DE SISTEMAS DE INFORMACIÓN </v>
      </c>
      <c r="AE239" s="59" t="s">
        <v>807</v>
      </c>
      <c r="AF239" s="268">
        <f>VLOOKUP(AA239,'PLAN INDICATIVO ORIGINAL '!$C$13:$M$343,6,0)</f>
        <v>0.5</v>
      </c>
      <c r="AG239" s="269">
        <f>VLOOKUP(AA239,'PLAN INDICATIVO ORIGINAL '!$C$13:$M$343,7,0)</f>
        <v>1</v>
      </c>
      <c r="AH239" s="269">
        <f>VLOOKUP(AA239,'PLAN INDICATIVO ORIGINAL '!$C$13:$M$343,8,0)</f>
        <v>0</v>
      </c>
      <c r="AI239" s="269">
        <f>VLOOKUP(AA239,'PLAN INDICATIVO ORIGINAL '!$C$13:$M$343,9,0)</f>
        <v>0</v>
      </c>
      <c r="AJ239" s="269">
        <f>VLOOKUP(AA239,'PLAN INDICATIVO ORIGINAL '!$C$13:$M$343,10,0)</f>
        <v>1</v>
      </c>
      <c r="AK239" s="269" t="str">
        <f>VLOOKUP(AA239,'PLAN INDICATIVO ORIGINAL '!$C$13:$M$343,11,0)</f>
        <v>Porcentaje</v>
      </c>
      <c r="AL239" s="262" t="e">
        <f>VLOOKUP(AA239,'PLAN INDICATIVO ORIGINAL '!$C$13:$M$343,12,0)</f>
        <v>#REF!</v>
      </c>
      <c r="AM239" s="270">
        <f t="shared" ref="AM239:AR239" si="445">+AF239*100</f>
        <v>50</v>
      </c>
      <c r="AN239" s="270">
        <f t="shared" si="445"/>
        <v>100</v>
      </c>
      <c r="AO239" s="270">
        <f t="shared" si="445"/>
        <v>0</v>
      </c>
      <c r="AP239" s="270">
        <f t="shared" si="445"/>
        <v>0</v>
      </c>
      <c r="AQ239" s="270">
        <f t="shared" si="445"/>
        <v>100</v>
      </c>
      <c r="AR239" s="270" t="e">
        <f t="shared" si="445"/>
        <v>#VALUE!</v>
      </c>
      <c r="AS239" s="264" t="s">
        <v>765</v>
      </c>
      <c r="AV239" s="214" t="s">
        <v>727</v>
      </c>
      <c r="AW239" s="214" t="s">
        <v>493</v>
      </c>
      <c r="AX239" s="214" t="s">
        <v>807</v>
      </c>
      <c r="BI239" s="254">
        <v>80</v>
      </c>
      <c r="BJ239" s="59" t="s">
        <v>493</v>
      </c>
    </row>
    <row r="240" spans="1:62" ht="54" customHeight="1" x14ac:dyDescent="0.25">
      <c r="A240" s="254">
        <v>174</v>
      </c>
      <c r="B240" s="254" t="str">
        <f t="shared" si="149"/>
        <v>P174</v>
      </c>
      <c r="C240" s="136" t="s">
        <v>36</v>
      </c>
      <c r="D240" s="255" t="s">
        <v>640</v>
      </c>
      <c r="E240" s="284" t="str">
        <f>+'PLAN INDICATIVO ORIGINAL '!$D$267</f>
        <v>SISTEMA INTEGRAL DE INFORMACIÓN Y COMUNICACIÓN</v>
      </c>
      <c r="F240" s="256" t="str">
        <f>+'PLAN INDICATIVO ORIGINAL '!$D$268</f>
        <v>INFORMACIÓN Y COMUNICACIÓN</v>
      </c>
      <c r="G240" s="256" t="s">
        <v>647</v>
      </c>
      <c r="H240" s="257" t="str">
        <f>+'PLAN INDICATIVO ORIGINAL '!$D$269</f>
        <v>Administrar, promover el uso y apropiación de las tecnologías de la información y las comunicaciones como soporte de la gestión administrativa del sistema penitenciario y carcelario.</v>
      </c>
      <c r="I240" s="257" t="s">
        <v>822</v>
      </c>
      <c r="J240" s="265" t="str">
        <f>+'PLAN INDICATIVO ORIGINAL '!$D$304</f>
        <v>SISIPEC</v>
      </c>
      <c r="K240" s="265" t="s">
        <v>767</v>
      </c>
      <c r="L240" s="142" t="str">
        <f>+'PLAN INDICATIVO ORIGINAL '!$C$304</f>
        <v>I38</v>
      </c>
      <c r="M240" s="266" t="str">
        <f>+'PLAN INDICATIVO ORIGINAL '!$E$304</f>
        <v>Porcentaje de Implementación de la estrategia de interoperabilidad de los sistemas de información de las entidades del sector justicia.</v>
      </c>
      <c r="N240" s="267">
        <f>VLOOKUP(L240,'PLAN INDICATIVO ORIGINAL '!$C$13:$M$343,6,0)</f>
        <v>0.5</v>
      </c>
      <c r="O240" s="267">
        <f>VLOOKUP(L240,'PLAN INDICATIVO ORIGINAL '!$C$13:$M$343,7,0)</f>
        <v>1</v>
      </c>
      <c r="P240" s="267">
        <f>VLOOKUP(L240,'PLAN INDICATIVO ORIGINAL '!$C$13:$M$343,8,0)</f>
        <v>0</v>
      </c>
      <c r="Q240" s="267">
        <f>VLOOKUP(L240,'PLAN INDICATIVO ORIGINAL '!$C$13:$M$343,9,0)</f>
        <v>0</v>
      </c>
      <c r="R240" s="267">
        <f>VLOOKUP(L240,'PLAN INDICATIVO ORIGINAL '!$C$13:$M$343,10,0)</f>
        <v>1</v>
      </c>
      <c r="S240" s="267" t="str">
        <f>VLOOKUP(L240,'PLAN INDICATIVO ORIGINAL '!$C$13:$M$343,11,0)</f>
        <v>Porcentaje</v>
      </c>
      <c r="T240" s="259" t="e">
        <f>VLOOKUP(L240,'PLAN INDICATIVO ORIGINAL '!$C$13:$M$343,12,0)</f>
        <v>#REF!</v>
      </c>
      <c r="U240" s="259">
        <f t="shared" ref="U240:Z240" si="446">+N240*100</f>
        <v>50</v>
      </c>
      <c r="V240" s="259">
        <f t="shared" si="446"/>
        <v>100</v>
      </c>
      <c r="W240" s="259">
        <f t="shared" si="446"/>
        <v>0</v>
      </c>
      <c r="X240" s="259">
        <f t="shared" si="446"/>
        <v>0</v>
      </c>
      <c r="Y240" s="259">
        <f t="shared" si="446"/>
        <v>100</v>
      </c>
      <c r="Z240" s="259" t="e">
        <f t="shared" si="446"/>
        <v>#VALUE!</v>
      </c>
      <c r="AA240" s="115" t="str">
        <f>+'PLAN INDICATIVO ORIGINAL '!C307</f>
        <v>P174</v>
      </c>
      <c r="AB240" s="254"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9" t="str">
        <f>VLOOKUP(AB240,'PLAN INDICATIVO ORIGINAL '!$D$12:$F$313,3,0)</f>
        <v xml:space="preserve">OFICINA DE SISTEMAS DE INFORMACIÓN </v>
      </c>
      <c r="AD240" s="59" t="str">
        <f>VLOOKUP(AB240,'PLAN INDICATIVO ORIGINAL '!$D$12:$F$313,3,0)</f>
        <v xml:space="preserve">OFICINA DE SISTEMAS DE INFORMACIÓN </v>
      </c>
      <c r="AE240" s="59" t="s">
        <v>807</v>
      </c>
      <c r="AF240" s="260">
        <f>VLOOKUP(AA240,'PLAN INDICATIVO ORIGINAL '!$C$13:$M$343,6,0)</f>
        <v>1</v>
      </c>
      <c r="AG240" s="261">
        <f>VLOOKUP(AA240,'PLAN INDICATIVO ORIGINAL '!$C$13:$M$343,7,0)</f>
        <v>0</v>
      </c>
      <c r="AH240" s="261">
        <f>VLOOKUP(AA240,'PLAN INDICATIVO ORIGINAL '!$C$13:$M$343,8,0)</f>
        <v>0</v>
      </c>
      <c r="AI240" s="261">
        <f>VLOOKUP(AA240,'PLAN INDICATIVO ORIGINAL '!$C$13:$M$343,9,0)</f>
        <v>0</v>
      </c>
      <c r="AJ240" s="261">
        <f>VLOOKUP(AA240,'PLAN INDICATIVO ORIGINAL '!$C$13:$M$343,10,0)</f>
        <v>1</v>
      </c>
      <c r="AK240" s="261" t="str">
        <f>VLOOKUP(AA240,'PLAN INDICATIVO ORIGINAL '!$C$13:$M$343,11,0)</f>
        <v>Número</v>
      </c>
      <c r="AL240" s="262" t="e">
        <f>VLOOKUP(AA240,'PLAN INDICATIVO ORIGINAL '!$C$13:$M$343,12,0)</f>
        <v>#REF!</v>
      </c>
      <c r="AM240" s="263">
        <f t="shared" ref="AM240:AR240" si="447">+AF240</f>
        <v>1</v>
      </c>
      <c r="AN240" s="263">
        <f t="shared" si="447"/>
        <v>0</v>
      </c>
      <c r="AO240" s="263">
        <f t="shared" si="447"/>
        <v>0</v>
      </c>
      <c r="AP240" s="263">
        <f t="shared" si="447"/>
        <v>0</v>
      </c>
      <c r="AQ240" s="263">
        <f t="shared" si="447"/>
        <v>1</v>
      </c>
      <c r="AR240" s="263" t="str">
        <f t="shared" si="447"/>
        <v>Número</v>
      </c>
      <c r="AS240" s="264" t="s">
        <v>765</v>
      </c>
      <c r="AV240" s="214" t="s">
        <v>729</v>
      </c>
      <c r="AW240" s="214" t="s">
        <v>493</v>
      </c>
      <c r="AX240" s="214" t="s">
        <v>807</v>
      </c>
      <c r="BI240" s="254">
        <v>11</v>
      </c>
      <c r="BJ240" s="59" t="s">
        <v>493</v>
      </c>
    </row>
    <row r="241" spans="1:62" ht="54" customHeight="1" x14ac:dyDescent="0.25">
      <c r="A241" s="254">
        <v>80</v>
      </c>
      <c r="B241" s="254" t="str">
        <f t="shared" si="149"/>
        <v>P80</v>
      </c>
      <c r="C241" s="136" t="s">
        <v>36</v>
      </c>
      <c r="D241" s="255" t="s">
        <v>640</v>
      </c>
      <c r="E241" s="284" t="str">
        <f>+'PLAN INDICATIVO ORIGINAL '!$D$267</f>
        <v>SISTEMA INTEGRAL DE INFORMACIÓN Y COMUNICACIÓN</v>
      </c>
      <c r="F241" s="256" t="str">
        <f>+'PLAN INDICATIVO ORIGINAL '!$D$268</f>
        <v>INFORMACIÓN Y COMUNICACIÓN</v>
      </c>
      <c r="G241" s="256" t="s">
        <v>647</v>
      </c>
      <c r="H241" s="257" t="str">
        <f>+'PLAN INDICATIVO ORIGINAL '!$D$269</f>
        <v>Administrar, promover el uso y apropiación de las tecnologías de la información y las comunicaciones como soporte de la gestión administrativa del sistema penitenciario y carcelario.</v>
      </c>
      <c r="I241" s="257" t="s">
        <v>822</v>
      </c>
      <c r="J241" s="265" t="str">
        <f>+'PLAN INDICATIVO ORIGINAL '!$D$304</f>
        <v>SISIPEC</v>
      </c>
      <c r="K241" s="265" t="s">
        <v>767</v>
      </c>
      <c r="L241" s="142" t="str">
        <f>+'PLAN INDICATIVO ORIGINAL '!$C$304</f>
        <v>I38</v>
      </c>
      <c r="M241" s="266" t="str">
        <f>+'PLAN INDICATIVO ORIGINAL '!$E$304</f>
        <v>Porcentaje de Implementación de la estrategia de interoperabilidad de los sistemas de información de las entidades del sector justicia.</v>
      </c>
      <c r="N241" s="267">
        <f>VLOOKUP(L241,'PLAN INDICATIVO ORIGINAL '!$C$13:$M$343,6,0)</f>
        <v>0.5</v>
      </c>
      <c r="O241" s="267">
        <f>VLOOKUP(L241,'PLAN INDICATIVO ORIGINAL '!$C$13:$M$343,7,0)</f>
        <v>1</v>
      </c>
      <c r="P241" s="267">
        <f>VLOOKUP(L241,'PLAN INDICATIVO ORIGINAL '!$C$13:$M$343,8,0)</f>
        <v>0</v>
      </c>
      <c r="Q241" s="267">
        <f>VLOOKUP(L241,'PLAN INDICATIVO ORIGINAL '!$C$13:$M$343,9,0)</f>
        <v>0</v>
      </c>
      <c r="R241" s="267">
        <f>VLOOKUP(L241,'PLAN INDICATIVO ORIGINAL '!$C$13:$M$343,10,0)</f>
        <v>1</v>
      </c>
      <c r="S241" s="267" t="str">
        <f>VLOOKUP(L241,'PLAN INDICATIVO ORIGINAL '!$C$13:$M$343,11,0)</f>
        <v>Porcentaje</v>
      </c>
      <c r="T241" s="259" t="e">
        <f>VLOOKUP(L241,'PLAN INDICATIVO ORIGINAL '!$C$13:$M$343,12,0)</f>
        <v>#REF!</v>
      </c>
      <c r="U241" s="259">
        <f t="shared" ref="U241:Z241" si="448">+N241*100</f>
        <v>50</v>
      </c>
      <c r="V241" s="259">
        <f t="shared" si="448"/>
        <v>100</v>
      </c>
      <c r="W241" s="259">
        <f t="shared" si="448"/>
        <v>0</v>
      </c>
      <c r="X241" s="259">
        <f t="shared" si="448"/>
        <v>0</v>
      </c>
      <c r="Y241" s="259">
        <f t="shared" si="448"/>
        <v>100</v>
      </c>
      <c r="Z241" s="259" t="e">
        <f t="shared" si="448"/>
        <v>#VALUE!</v>
      </c>
      <c r="AA241" s="254" t="str">
        <f>+'PLAN INDICATIVO ORIGINAL '!C308</f>
        <v>P80</v>
      </c>
      <c r="AB241" s="254" t="str">
        <f>+'PLAN INDICATIVO ORIGINAL '!D308</f>
        <v>Servicio de WEB service desarrollado</v>
      </c>
      <c r="AC241" s="59" t="str">
        <f>VLOOKUP(AB241,'PLAN INDICATIVO ORIGINAL '!$D$12:$F$313,3,0)</f>
        <v xml:space="preserve">OFICINA DE SISTEMAS DE INFORMACIÓN </v>
      </c>
      <c r="AD241" s="59" t="str">
        <f>VLOOKUP(AB241,'PLAN INDICATIVO ORIGINAL '!$D$12:$F$313,3,0)</f>
        <v xml:space="preserve">OFICINA DE SISTEMAS DE INFORMACIÓN </v>
      </c>
      <c r="AE241" s="59" t="s">
        <v>807</v>
      </c>
      <c r="AF241" s="260">
        <f>VLOOKUP(AA241,'PLAN INDICATIVO ORIGINAL '!$C$13:$M$343,6,0)</f>
        <v>1</v>
      </c>
      <c r="AG241" s="261">
        <f>VLOOKUP(AA241,'PLAN INDICATIVO ORIGINAL '!$C$13:$M$343,7,0)</f>
        <v>0</v>
      </c>
      <c r="AH241" s="261">
        <f>VLOOKUP(AA241,'PLAN INDICATIVO ORIGINAL '!$C$13:$M$343,8,0)</f>
        <v>0</v>
      </c>
      <c r="AI241" s="261">
        <f>VLOOKUP(AA241,'PLAN INDICATIVO ORIGINAL '!$C$13:$M$343,9,0)</f>
        <v>0</v>
      </c>
      <c r="AJ241" s="261">
        <f>VLOOKUP(AA241,'PLAN INDICATIVO ORIGINAL '!$C$13:$M$343,10,0)</f>
        <v>1</v>
      </c>
      <c r="AK241" s="261" t="str">
        <f>VLOOKUP(AA241,'PLAN INDICATIVO ORIGINAL '!$C$13:$M$343,11,0)</f>
        <v>Número</v>
      </c>
      <c r="AL241" s="262" t="e">
        <f>VLOOKUP(AA241,'PLAN INDICATIVO ORIGINAL '!$C$13:$M$343,12,0)</f>
        <v>#REF!</v>
      </c>
      <c r="AM241" s="263">
        <f t="shared" ref="AM241:AR241" si="449">+AF241</f>
        <v>1</v>
      </c>
      <c r="AN241" s="263">
        <f t="shared" si="449"/>
        <v>0</v>
      </c>
      <c r="AO241" s="263">
        <f t="shared" si="449"/>
        <v>0</v>
      </c>
      <c r="AP241" s="263">
        <f t="shared" si="449"/>
        <v>0</v>
      </c>
      <c r="AQ241" s="263">
        <f t="shared" si="449"/>
        <v>1</v>
      </c>
      <c r="AR241" s="263" t="str">
        <f t="shared" si="449"/>
        <v>Número</v>
      </c>
      <c r="AS241" s="264" t="s">
        <v>765</v>
      </c>
      <c r="AV241" s="214" t="s">
        <v>731</v>
      </c>
      <c r="AW241" s="214" t="s">
        <v>493</v>
      </c>
      <c r="AX241" s="214" t="s">
        <v>807</v>
      </c>
      <c r="BI241" s="254">
        <v>27</v>
      </c>
      <c r="BJ241" s="59" t="s">
        <v>493</v>
      </c>
    </row>
    <row r="242" spans="1:62" ht="54" customHeight="1" x14ac:dyDescent="0.25">
      <c r="A242" s="254">
        <v>11</v>
      </c>
      <c r="B242" s="254" t="str">
        <f t="shared" si="149"/>
        <v>P11</v>
      </c>
      <c r="C242" s="136" t="s">
        <v>36</v>
      </c>
      <c r="D242" s="255" t="s">
        <v>640</v>
      </c>
      <c r="E242" s="284" t="str">
        <f>+'PLAN INDICATIVO ORIGINAL '!$D$267</f>
        <v>SISTEMA INTEGRAL DE INFORMACIÓN Y COMUNICACIÓN</v>
      </c>
      <c r="F242" s="256" t="str">
        <f>+'PLAN INDICATIVO ORIGINAL '!$D$268</f>
        <v>INFORMACIÓN Y COMUNICACIÓN</v>
      </c>
      <c r="G242" s="256" t="s">
        <v>647</v>
      </c>
      <c r="H242" s="257" t="str">
        <f>+'PLAN INDICATIVO ORIGINAL '!$D$269</f>
        <v>Administrar, promover el uso y apropiación de las tecnologías de la información y las comunicaciones como soporte de la gestión administrativa del sistema penitenciario y carcelario.</v>
      </c>
      <c r="I242" s="257" t="s">
        <v>822</v>
      </c>
      <c r="J242" s="265" t="str">
        <f>+'PLAN INDICATIVO ORIGINAL '!$D$304</f>
        <v>SISIPEC</v>
      </c>
      <c r="K242" s="265" t="s">
        <v>767</v>
      </c>
      <c r="L242" s="142" t="s">
        <v>725</v>
      </c>
      <c r="M242" s="266" t="str">
        <f>+'PLAN INDICATIVO ORIGINAL '!$E$305</f>
        <v>Porcentaje de Módulos migrados y desarrollados (SISIPEC)</v>
      </c>
      <c r="N242" s="267">
        <f>VLOOKUP(L242,'PLAN INDICATIVO ORIGINAL '!$C$13:$M$343,6,0)</f>
        <v>1</v>
      </c>
      <c r="O242" s="267">
        <f>VLOOKUP(L242,'PLAN INDICATIVO ORIGINAL '!$C$13:$M$343,7,0)</f>
        <v>1</v>
      </c>
      <c r="P242" s="267">
        <f>VLOOKUP(L242,'PLAN INDICATIVO ORIGINAL '!$C$13:$M$343,8,0)</f>
        <v>1</v>
      </c>
      <c r="Q242" s="267">
        <f>VLOOKUP(L242,'PLAN INDICATIVO ORIGINAL '!$C$13:$M$343,9,0)</f>
        <v>1</v>
      </c>
      <c r="R242" s="267">
        <f>VLOOKUP(L242,'PLAN INDICATIVO ORIGINAL '!$C$13:$M$343,10,0)</f>
        <v>4</v>
      </c>
      <c r="S242" s="267" t="str">
        <f>VLOOKUP(L242,'PLAN INDICATIVO ORIGINAL '!$C$13:$M$343,11,0)</f>
        <v>Porcentaje</v>
      </c>
      <c r="T242" s="259" t="e">
        <f>VLOOKUP(L242,'PLAN INDICATIVO ORIGINAL '!$C$13:$M$343,12,0)</f>
        <v>#REF!</v>
      </c>
      <c r="U242" s="259">
        <f t="shared" ref="U242:Z242" si="450">+N242*100</f>
        <v>100</v>
      </c>
      <c r="V242" s="259">
        <f t="shared" si="450"/>
        <v>100</v>
      </c>
      <c r="W242" s="259">
        <f t="shared" si="450"/>
        <v>100</v>
      </c>
      <c r="X242" s="259">
        <f t="shared" si="450"/>
        <v>100</v>
      </c>
      <c r="Y242" s="259">
        <f t="shared" si="450"/>
        <v>400</v>
      </c>
      <c r="Z242" s="259" t="e">
        <f t="shared" si="450"/>
        <v>#VALUE!</v>
      </c>
      <c r="AA242" s="254" t="str">
        <f>+'PLAN INDICATIVO ORIGINAL '!C309</f>
        <v>P11</v>
      </c>
      <c r="AB242" s="254" t="str">
        <f>+'PLAN INDICATIVO ORIGINAL '!D309</f>
        <v>Aplicativo proyectos productivos - fase I desarrollado</v>
      </c>
      <c r="AC242" s="59" t="str">
        <f>VLOOKUP(AB242,'PLAN INDICATIVO ORIGINAL '!$D$12:$F$313,3,0)</f>
        <v xml:space="preserve">OFICINA DE SISTEMAS DE INFORMACIÓN </v>
      </c>
      <c r="AD242" s="59" t="str">
        <f>VLOOKUP(AB242,'PLAN INDICATIVO ORIGINAL '!$D$12:$F$313,3,0)</f>
        <v xml:space="preserve">OFICINA DE SISTEMAS DE INFORMACIÓN </v>
      </c>
      <c r="AE242" s="59" t="s">
        <v>807</v>
      </c>
      <c r="AF242" s="268">
        <f>VLOOKUP(AA242,'PLAN INDICATIVO ORIGINAL '!$C$13:$M$343,6,0)</f>
        <v>1</v>
      </c>
      <c r="AG242" s="269">
        <f>VLOOKUP(AA242,'PLAN INDICATIVO ORIGINAL '!$C$13:$M$343,7,0)</f>
        <v>0</v>
      </c>
      <c r="AH242" s="269">
        <f>VLOOKUP(AA242,'PLAN INDICATIVO ORIGINAL '!$C$13:$M$343,8,0)</f>
        <v>0</v>
      </c>
      <c r="AI242" s="269">
        <f>VLOOKUP(AA242,'PLAN INDICATIVO ORIGINAL '!$C$13:$M$343,9,0)</f>
        <v>0</v>
      </c>
      <c r="AJ242" s="269">
        <f>VLOOKUP(AA242,'PLAN INDICATIVO ORIGINAL '!$C$13:$M$343,10,0)</f>
        <v>1</v>
      </c>
      <c r="AK242" s="269" t="str">
        <f>VLOOKUP(AA242,'PLAN INDICATIVO ORIGINAL '!$C$13:$M$343,11,0)</f>
        <v>Porcentaje</v>
      </c>
      <c r="AL242" s="262" t="e">
        <f>VLOOKUP(AA242,'PLAN INDICATIVO ORIGINAL '!$C$13:$M$343,12,0)</f>
        <v>#REF!</v>
      </c>
      <c r="AM242" s="270">
        <f t="shared" ref="AM242:AR242" si="451">+AF242*100</f>
        <v>100</v>
      </c>
      <c r="AN242" s="270">
        <f t="shared" si="451"/>
        <v>0</v>
      </c>
      <c r="AO242" s="270">
        <f t="shared" si="451"/>
        <v>0</v>
      </c>
      <c r="AP242" s="270">
        <f t="shared" si="451"/>
        <v>0</v>
      </c>
      <c r="AQ242" s="270">
        <f t="shared" si="451"/>
        <v>100</v>
      </c>
      <c r="AR242" s="270" t="e">
        <f t="shared" si="451"/>
        <v>#VALUE!</v>
      </c>
      <c r="AS242" s="264" t="s">
        <v>765</v>
      </c>
      <c r="AV242" s="214" t="s">
        <v>733</v>
      </c>
      <c r="AW242" s="214" t="s">
        <v>493</v>
      </c>
      <c r="AX242" s="214" t="s">
        <v>807</v>
      </c>
      <c r="BI242" s="254">
        <v>173</v>
      </c>
      <c r="BJ242" s="59" t="s">
        <v>493</v>
      </c>
    </row>
    <row r="243" spans="1:62" ht="99" customHeight="1" x14ac:dyDescent="0.25">
      <c r="A243" s="254">
        <v>27</v>
      </c>
      <c r="B243" s="254" t="str">
        <f t="shared" si="149"/>
        <v>P27</v>
      </c>
      <c r="C243" s="136" t="s">
        <v>36</v>
      </c>
      <c r="D243" s="255" t="s">
        <v>640</v>
      </c>
      <c r="E243" s="284" t="str">
        <f>+'PLAN INDICATIVO ORIGINAL '!$D$267</f>
        <v>SISTEMA INTEGRAL DE INFORMACIÓN Y COMUNICACIÓN</v>
      </c>
      <c r="F243" s="256" t="str">
        <f>+'PLAN INDICATIVO ORIGINAL '!$D$268</f>
        <v>INFORMACIÓN Y COMUNICACIÓN</v>
      </c>
      <c r="G243" s="256" t="s">
        <v>647</v>
      </c>
      <c r="H243" s="257" t="str">
        <f>+'PLAN INDICATIVO ORIGINAL '!$D$269</f>
        <v>Administrar, promover el uso y apropiación de las tecnologías de la información y las comunicaciones como soporte de la gestión administrativa del sistema penitenciario y carcelario.</v>
      </c>
      <c r="I243" s="257" t="s">
        <v>822</v>
      </c>
      <c r="J243" s="265" t="str">
        <f>+'PLAN INDICATIVO ORIGINAL '!$D$304</f>
        <v>SISIPEC</v>
      </c>
      <c r="K243" s="265" t="s">
        <v>767</v>
      </c>
      <c r="L243" s="142" t="s">
        <v>725</v>
      </c>
      <c r="M243" s="266" t="str">
        <f>+'PLAN INDICATIVO ORIGINAL '!$E$305</f>
        <v>Porcentaje de Módulos migrados y desarrollados (SISIPEC)</v>
      </c>
      <c r="N243" s="267">
        <f>VLOOKUP(L243,'PLAN INDICATIVO ORIGINAL '!$C$13:$M$343,6,0)</f>
        <v>1</v>
      </c>
      <c r="O243" s="267">
        <f>VLOOKUP(L243,'PLAN INDICATIVO ORIGINAL '!$C$13:$M$343,7,0)</f>
        <v>1</v>
      </c>
      <c r="P243" s="267">
        <f>VLOOKUP(L243,'PLAN INDICATIVO ORIGINAL '!$C$13:$M$343,8,0)</f>
        <v>1</v>
      </c>
      <c r="Q243" s="267">
        <f>VLOOKUP(L243,'PLAN INDICATIVO ORIGINAL '!$C$13:$M$343,9,0)</f>
        <v>1</v>
      </c>
      <c r="R243" s="267">
        <f>VLOOKUP(L243,'PLAN INDICATIVO ORIGINAL '!$C$13:$M$343,10,0)</f>
        <v>4</v>
      </c>
      <c r="S243" s="267" t="str">
        <f>VLOOKUP(L243,'PLAN INDICATIVO ORIGINAL '!$C$13:$M$343,11,0)</f>
        <v>Porcentaje</v>
      </c>
      <c r="T243" s="259" t="e">
        <f>VLOOKUP(L243,'PLAN INDICATIVO ORIGINAL '!$C$13:$M$343,12,0)</f>
        <v>#REF!</v>
      </c>
      <c r="U243" s="259">
        <f t="shared" ref="U243:Z243" si="452">+N243*100</f>
        <v>100</v>
      </c>
      <c r="V243" s="259">
        <f t="shared" si="452"/>
        <v>100</v>
      </c>
      <c r="W243" s="259">
        <f t="shared" si="452"/>
        <v>100</v>
      </c>
      <c r="X243" s="259">
        <f t="shared" si="452"/>
        <v>100</v>
      </c>
      <c r="Y243" s="259">
        <f t="shared" si="452"/>
        <v>400</v>
      </c>
      <c r="Z243" s="259" t="e">
        <f t="shared" si="452"/>
        <v>#VALUE!</v>
      </c>
      <c r="AA243" s="254" t="str">
        <f>+'PLAN INDICATIVO ORIGINAL '!C310</f>
        <v>P27</v>
      </c>
      <c r="AB243" s="254" t="str">
        <f>+'PLAN INDICATIVO ORIGINAL '!D310</f>
        <v>Establecimientos (Bogotá)  con modulo no dinero implantados</v>
      </c>
      <c r="AC243" s="59" t="str">
        <f>VLOOKUP(AB243,'PLAN INDICATIVO ORIGINAL '!$D$12:$F$313,3,0)</f>
        <v xml:space="preserve">OFICINA DE SISTEMAS DE INFORMACIÓN </v>
      </c>
      <c r="AD243" s="59" t="str">
        <f>VLOOKUP(AB243,'PLAN INDICATIVO ORIGINAL '!$D$12:$F$313,3,0)</f>
        <v xml:space="preserve">OFICINA DE SISTEMAS DE INFORMACIÓN </v>
      </c>
      <c r="AE243" s="59" t="s">
        <v>807</v>
      </c>
      <c r="AF243" s="260">
        <f>VLOOKUP(AA243,'PLAN INDICATIVO ORIGINAL '!$C$13:$M$343,6,0)</f>
        <v>1</v>
      </c>
      <c r="AG243" s="261">
        <f>VLOOKUP(AA243,'PLAN INDICATIVO ORIGINAL '!$C$13:$M$343,7,0)</f>
        <v>2</v>
      </c>
      <c r="AH243" s="261">
        <f>VLOOKUP(AA243,'PLAN INDICATIVO ORIGINAL '!$C$13:$M$343,8,0)</f>
        <v>0</v>
      </c>
      <c r="AI243" s="261">
        <f>VLOOKUP(AA243,'PLAN INDICATIVO ORIGINAL '!$C$13:$M$343,9,0)</f>
        <v>0</v>
      </c>
      <c r="AJ243" s="261">
        <f>VLOOKUP(AA243,'PLAN INDICATIVO ORIGINAL '!$C$13:$M$343,10,0)</f>
        <v>3</v>
      </c>
      <c r="AK243" s="261" t="str">
        <f>VLOOKUP(AA243,'PLAN INDICATIVO ORIGINAL '!$C$13:$M$343,11,0)</f>
        <v>Número</v>
      </c>
      <c r="AL243" s="262" t="e">
        <f>VLOOKUP(AA243,'PLAN INDICATIVO ORIGINAL '!$C$13:$M$343,12,0)</f>
        <v>#REF!</v>
      </c>
      <c r="AM243" s="263">
        <f t="shared" ref="AM243:AR243" si="453">+AF243</f>
        <v>1</v>
      </c>
      <c r="AN243" s="263">
        <f t="shared" si="453"/>
        <v>2</v>
      </c>
      <c r="AO243" s="263">
        <f t="shared" si="453"/>
        <v>0</v>
      </c>
      <c r="AP243" s="263">
        <f t="shared" si="453"/>
        <v>0</v>
      </c>
      <c r="AQ243" s="263">
        <f t="shared" si="453"/>
        <v>3</v>
      </c>
      <c r="AR243" s="263" t="str">
        <f t="shared" si="453"/>
        <v>Número</v>
      </c>
      <c r="AS243" s="264" t="s">
        <v>765</v>
      </c>
      <c r="AV243" s="214" t="s">
        <v>735</v>
      </c>
      <c r="AW243" s="214" t="s">
        <v>493</v>
      </c>
      <c r="AX243" s="214" t="s">
        <v>807</v>
      </c>
      <c r="BI243" s="165">
        <v>172</v>
      </c>
      <c r="BJ243" s="59" t="s">
        <v>493</v>
      </c>
    </row>
    <row r="244" spans="1:62" ht="54" customHeight="1" x14ac:dyDescent="0.25">
      <c r="A244" s="254">
        <v>173</v>
      </c>
      <c r="B244" s="254" t="str">
        <f t="shared" si="149"/>
        <v>P173</v>
      </c>
      <c r="C244" s="136" t="s">
        <v>36</v>
      </c>
      <c r="D244" s="255" t="s">
        <v>640</v>
      </c>
      <c r="E244" s="284" t="str">
        <f>+'PLAN INDICATIVO ORIGINAL '!$D$267</f>
        <v>SISTEMA INTEGRAL DE INFORMACIÓN Y COMUNICACIÓN</v>
      </c>
      <c r="F244" s="256" t="str">
        <f>+'PLAN INDICATIVO ORIGINAL '!$D$268</f>
        <v>INFORMACIÓN Y COMUNICACIÓN</v>
      </c>
      <c r="G244" s="256" t="s">
        <v>647</v>
      </c>
      <c r="H244" s="257" t="str">
        <f>+'PLAN INDICATIVO ORIGINAL '!$D$269</f>
        <v>Administrar, promover el uso y apropiación de las tecnologías de la información y las comunicaciones como soporte de la gestión administrativa del sistema penitenciario y carcelario.</v>
      </c>
      <c r="I244" s="257" t="s">
        <v>822</v>
      </c>
      <c r="J244" s="265" t="str">
        <f>+'PLAN INDICATIVO ORIGINAL '!$D$304</f>
        <v>SISIPEC</v>
      </c>
      <c r="K244" s="265" t="s">
        <v>767</v>
      </c>
      <c r="L244" s="142" t="s">
        <v>725</v>
      </c>
      <c r="M244" s="266" t="str">
        <f>+'PLAN INDICATIVO ORIGINAL '!$E$305</f>
        <v>Porcentaje de Módulos migrados y desarrollados (SISIPEC)</v>
      </c>
      <c r="N244" s="267">
        <f>VLOOKUP(L244,'PLAN INDICATIVO ORIGINAL '!$C$13:$M$343,6,0)</f>
        <v>1</v>
      </c>
      <c r="O244" s="267">
        <f>VLOOKUP(L244,'PLAN INDICATIVO ORIGINAL '!$C$13:$M$343,7,0)</f>
        <v>1</v>
      </c>
      <c r="P244" s="267">
        <f>VLOOKUP(L244,'PLAN INDICATIVO ORIGINAL '!$C$13:$M$343,8,0)</f>
        <v>1</v>
      </c>
      <c r="Q244" s="267">
        <f>VLOOKUP(L244,'PLAN INDICATIVO ORIGINAL '!$C$13:$M$343,9,0)</f>
        <v>1</v>
      </c>
      <c r="R244" s="267">
        <f>VLOOKUP(L244,'PLAN INDICATIVO ORIGINAL '!$C$13:$M$343,10,0)</f>
        <v>4</v>
      </c>
      <c r="S244" s="267" t="str">
        <f>VLOOKUP(L244,'PLAN INDICATIVO ORIGINAL '!$C$13:$M$343,11,0)</f>
        <v>Porcentaje</v>
      </c>
      <c r="T244" s="259" t="e">
        <f>VLOOKUP(L244,'PLAN INDICATIVO ORIGINAL '!$C$13:$M$343,12,0)</f>
        <v>#REF!</v>
      </c>
      <c r="U244" s="259">
        <f t="shared" ref="U244:Z244" si="454">+N244*100</f>
        <v>100</v>
      </c>
      <c r="V244" s="259">
        <f t="shared" si="454"/>
        <v>100</v>
      </c>
      <c r="W244" s="259">
        <f t="shared" si="454"/>
        <v>100</v>
      </c>
      <c r="X244" s="259">
        <f t="shared" si="454"/>
        <v>100</v>
      </c>
      <c r="Y244" s="259">
        <f t="shared" si="454"/>
        <v>400</v>
      </c>
      <c r="Z244" s="259" t="e">
        <f t="shared" si="454"/>
        <v>#VALUE!</v>
      </c>
      <c r="AA244" s="115" t="str">
        <f>+'PLAN INDICATIVO ORIGINAL '!C311</f>
        <v>P173</v>
      </c>
      <c r="AB244" s="254" t="str">
        <f>+'PLAN INDICATIVO ORIGINAL '!D311</f>
        <v>Integración del Sistema Biométrico con Visitel del personal visitante registrado en los ERON</v>
      </c>
      <c r="AC244" s="59" t="str">
        <f>VLOOKUP(AB244,'PLAN INDICATIVO ORIGINAL '!$D$12:$F$313,3,0)</f>
        <v xml:space="preserve">OFICINA DE SISTEMAS DE INFORMACIÓN </v>
      </c>
      <c r="AD244" s="59" t="str">
        <f>VLOOKUP(AB244,'PLAN INDICATIVO ORIGINAL '!$D$12:$F$313,3,0)</f>
        <v xml:space="preserve">OFICINA DE SISTEMAS DE INFORMACIÓN </v>
      </c>
      <c r="AE244" s="59" t="s">
        <v>807</v>
      </c>
      <c r="AF244" s="268">
        <f>VLOOKUP(AA244,'PLAN INDICATIVO ORIGINAL '!$C$13:$M$343,6,0)</f>
        <v>0.4</v>
      </c>
      <c r="AG244" s="269">
        <f>VLOOKUP(AA244,'PLAN INDICATIVO ORIGINAL '!$C$13:$M$343,7,0)</f>
        <v>0.6</v>
      </c>
      <c r="AH244" s="269">
        <f>VLOOKUP(AA244,'PLAN INDICATIVO ORIGINAL '!$C$13:$M$343,8,0)</f>
        <v>0.8</v>
      </c>
      <c r="AI244" s="269">
        <f>VLOOKUP(AA244,'PLAN INDICATIVO ORIGINAL '!$C$13:$M$343,9,0)</f>
        <v>1</v>
      </c>
      <c r="AJ244" s="269">
        <f>VLOOKUP(AA244,'PLAN INDICATIVO ORIGINAL '!$C$13:$M$343,10,0)</f>
        <v>1</v>
      </c>
      <c r="AK244" s="269" t="str">
        <f>VLOOKUP(AA244,'PLAN INDICATIVO ORIGINAL '!$C$13:$M$343,11,0)</f>
        <v>Porcentaje</v>
      </c>
      <c r="AL244" s="262" t="e">
        <f>VLOOKUP(AA244,'PLAN INDICATIVO ORIGINAL '!$C$13:$M$343,12,0)</f>
        <v>#REF!</v>
      </c>
      <c r="AM244" s="270">
        <f t="shared" ref="AM244:AR244" si="455">+AF244*100</f>
        <v>40</v>
      </c>
      <c r="AN244" s="270">
        <f t="shared" si="455"/>
        <v>60</v>
      </c>
      <c r="AO244" s="270">
        <f t="shared" si="455"/>
        <v>80</v>
      </c>
      <c r="AP244" s="270">
        <f t="shared" si="455"/>
        <v>100</v>
      </c>
      <c r="AQ244" s="270">
        <f t="shared" si="455"/>
        <v>100</v>
      </c>
      <c r="AR244" s="270" t="e">
        <f t="shared" si="455"/>
        <v>#VALUE!</v>
      </c>
      <c r="AS244" s="264" t="s">
        <v>765</v>
      </c>
      <c r="AV244" s="214" t="s">
        <v>737</v>
      </c>
      <c r="AW244" s="214" t="s">
        <v>493</v>
      </c>
      <c r="AX244" s="214" t="s">
        <v>807</v>
      </c>
      <c r="BI244" s="165">
        <v>197</v>
      </c>
      <c r="BJ244" s="59" t="s">
        <v>493</v>
      </c>
    </row>
    <row r="245" spans="1:62" ht="51.75" customHeight="1" x14ac:dyDescent="0.25">
      <c r="A245" s="165">
        <v>172</v>
      </c>
      <c r="B245" s="254" t="str">
        <f t="shared" si="149"/>
        <v>P172</v>
      </c>
      <c r="C245" s="136" t="s">
        <v>50</v>
      </c>
      <c r="D245" s="255" t="s">
        <v>640</v>
      </c>
      <c r="E245" s="284" t="str">
        <f>+'PLAN INDICATIVO ORIGINAL '!$D$267</f>
        <v>SISTEMA INTEGRAL DE INFORMACIÓN Y COMUNICACIÓN</v>
      </c>
      <c r="F245" s="256" t="str">
        <f>+'PLAN INDICATIVO ORIGINAL '!$D$268</f>
        <v>INFORMACIÓN Y COMUNICACIÓN</v>
      </c>
      <c r="G245" s="256" t="s">
        <v>647</v>
      </c>
      <c r="H245" s="257" t="str">
        <f>+'PLAN INDICATIVO ORIGINAL '!$D$269</f>
        <v>Administrar, promover el uso y apropiación de las tecnologías de la información y las comunicaciones como soporte de la gestión administrativa del sistema penitenciario y carcelario.</v>
      </c>
      <c r="I245" s="257" t="s">
        <v>822</v>
      </c>
      <c r="J245" s="265" t="str">
        <f>+'PLAN INDICATIVO ORIGINAL '!$D$304</f>
        <v>SISIPEC</v>
      </c>
      <c r="K245" s="142" t="s">
        <v>763</v>
      </c>
      <c r="L245" s="142" t="e">
        <f>+'PLAN INDICATIVO ORIGINAL '!#REF!</f>
        <v>#REF!</v>
      </c>
      <c r="M245" s="266" t="e">
        <f>+'PLAN INDICATIVO ORIGINAL '!#REF!</f>
        <v>#REF!</v>
      </c>
      <c r="N245" s="267" t="e">
        <f>VLOOKUP(L245,'PLAN INDICATIVO ORIGINAL '!$C$13:$M$343,6,0)</f>
        <v>#REF!</v>
      </c>
      <c r="O245" s="267" t="e">
        <f>VLOOKUP(L245,'PLAN INDICATIVO ORIGINAL '!$C$13:$M$343,7,0)</f>
        <v>#REF!</v>
      </c>
      <c r="P245" s="267" t="e">
        <f>VLOOKUP(L245,'PLAN INDICATIVO ORIGINAL '!$C$13:$M$343,8,0)</f>
        <v>#REF!</v>
      </c>
      <c r="Q245" s="267" t="e">
        <f>VLOOKUP(L245,'PLAN INDICATIVO ORIGINAL '!$C$13:$M$343,9,0)</f>
        <v>#REF!</v>
      </c>
      <c r="R245" s="267" t="e">
        <f>VLOOKUP(L245,'PLAN INDICATIVO ORIGINAL '!$C$13:$M$343,10,0)</f>
        <v>#REF!</v>
      </c>
      <c r="S245" s="267" t="e">
        <f>VLOOKUP(L245,'PLAN INDICATIVO ORIGINAL '!$C$13:$M$343,11,0)</f>
        <v>#REF!</v>
      </c>
      <c r="T245" s="259" t="e">
        <f>VLOOKUP(L245,'PLAN INDICATIVO ORIGINAL '!$C$13:$M$343,12,0)</f>
        <v>#REF!</v>
      </c>
      <c r="U245" s="259" t="e">
        <f t="shared" ref="U245:Z245" si="456">+N245*100</f>
        <v>#REF!</v>
      </c>
      <c r="V245" s="259" t="e">
        <f t="shared" si="456"/>
        <v>#REF!</v>
      </c>
      <c r="W245" s="259" t="e">
        <f t="shared" si="456"/>
        <v>#REF!</v>
      </c>
      <c r="X245" s="259" t="e">
        <f t="shared" si="456"/>
        <v>#REF!</v>
      </c>
      <c r="Y245" s="259" t="e">
        <f t="shared" si="456"/>
        <v>#REF!</v>
      </c>
      <c r="Z245" s="259" t="e">
        <f t="shared" si="456"/>
        <v>#REF!</v>
      </c>
      <c r="AA245" s="115" t="str">
        <f>+'PLAN INDICATIVO ORIGINAL '!C312</f>
        <v>P172</v>
      </c>
      <c r="AB245" s="165" t="str">
        <f>+'PLAN INDICATIVO ORIGINAL '!D312</f>
        <v xml:space="preserve">Promover el uso adecuado del Sistema de Información Penitenciaria y Carcelaria SISIPEC </v>
      </c>
      <c r="AC245" s="59" t="str">
        <f>VLOOKUP(AB245,'PLAN INDICATIVO ORIGINAL '!$D$12:$F$313,3,0)</f>
        <v xml:space="preserve">OFICINA DE SISTEMAS DE INFORMACIÓN </v>
      </c>
      <c r="AD245" s="59" t="str">
        <f>VLOOKUP(AB245,'PLAN INDICATIVO ORIGINAL '!$D$12:$F$313,3,0)</f>
        <v xml:space="preserve">OFICINA DE SISTEMAS DE INFORMACIÓN </v>
      </c>
      <c r="AE245" s="59" t="s">
        <v>807</v>
      </c>
      <c r="AF245" s="268">
        <f>VLOOKUP(AA245,'PLAN INDICATIVO ORIGINAL '!$C$13:$M$343,6,0)</f>
        <v>1</v>
      </c>
      <c r="AG245" s="269">
        <f>VLOOKUP(AA245,'PLAN INDICATIVO ORIGINAL '!$C$13:$M$343,7,0)</f>
        <v>1</v>
      </c>
      <c r="AH245" s="272">
        <f>VLOOKUP(AA245,'PLAN INDICATIVO ORIGINAL '!$C$13:$M$343,8,0)</f>
        <v>1</v>
      </c>
      <c r="AI245" s="272">
        <f>VLOOKUP(AA245,'PLAN INDICATIVO ORIGINAL '!$C$13:$M$343,9,0)</f>
        <v>1</v>
      </c>
      <c r="AJ245" s="272">
        <f>VLOOKUP(AA245,'PLAN INDICATIVO ORIGINAL '!$C$13:$M$343,10,0)</f>
        <v>1</v>
      </c>
      <c r="AK245" s="272" t="str">
        <f>VLOOKUP(AA245,'PLAN INDICATIVO ORIGINAL '!$C$13:$M$343,11,0)</f>
        <v>Porcentaje</v>
      </c>
      <c r="AL245" s="262" t="e">
        <f>VLOOKUP(AA245,'PLAN INDICATIVO ORIGINAL '!$C$13:$M$343,12,0)</f>
        <v>#REF!</v>
      </c>
      <c r="AM245" s="270">
        <f>+AF245*100</f>
        <v>100</v>
      </c>
      <c r="AN245" s="273">
        <f>+AG245</f>
        <v>1</v>
      </c>
      <c r="AO245" s="273">
        <f>+AH245</f>
        <v>1</v>
      </c>
      <c r="AP245" s="273">
        <f>+AI245</f>
        <v>1</v>
      </c>
      <c r="AQ245" s="273">
        <f>+AJ245</f>
        <v>1</v>
      </c>
      <c r="AR245" s="273" t="str">
        <f>+AK245</f>
        <v>Porcentaje</v>
      </c>
      <c r="AS245" s="264" t="s">
        <v>765</v>
      </c>
      <c r="AV245" s="214" t="s">
        <v>739</v>
      </c>
      <c r="AW245" s="214" t="s">
        <v>493</v>
      </c>
      <c r="AX245" s="214" t="s">
        <v>807</v>
      </c>
      <c r="BJ245" s="84"/>
    </row>
    <row r="246" spans="1:62" ht="99" customHeight="1" x14ac:dyDescent="0.25">
      <c r="A246" s="165">
        <v>197</v>
      </c>
      <c r="B246" s="254" t="s">
        <v>823</v>
      </c>
      <c r="C246" s="136" t="s">
        <v>33</v>
      </c>
      <c r="D246" s="255" t="s">
        <v>640</v>
      </c>
      <c r="E246" s="284" t="str">
        <f>+'PLAN INDICATIVO ORIGINAL '!$D$267</f>
        <v>SISTEMA INTEGRAL DE INFORMACIÓN Y COMUNICACIÓN</v>
      </c>
      <c r="F246" s="256" t="str">
        <f>+'PLAN INDICATIVO ORIGINAL '!$D$268</f>
        <v>INFORMACIÓN Y COMUNICACIÓN</v>
      </c>
      <c r="G246" s="256" t="s">
        <v>647</v>
      </c>
      <c r="H246" s="257" t="str">
        <f>+'PLAN INDICATIVO ORIGINAL '!$D$269</f>
        <v>Administrar, promover el uso y apropiación de las tecnologías de la información y las comunicaciones como soporte de la gestión administrativa del sistema penitenciario y carcelario.</v>
      </c>
      <c r="I246" s="257" t="s">
        <v>822</v>
      </c>
      <c r="J246" s="265" t="str">
        <f>+'PLAN INDICATIVO ORIGINAL '!$D$304</f>
        <v>SISIPEC</v>
      </c>
      <c r="K246" s="142"/>
      <c r="L246" s="142"/>
      <c r="M246" s="266"/>
      <c r="N246" s="259"/>
      <c r="O246" s="259"/>
      <c r="P246" s="259"/>
      <c r="Q246" s="259"/>
      <c r="R246" s="259"/>
      <c r="S246" s="259"/>
      <c r="T246" s="259" t="s">
        <v>774</v>
      </c>
      <c r="U246" s="259">
        <f t="shared" ref="U246:Z246" si="457">+N246*100</f>
        <v>0</v>
      </c>
      <c r="V246" s="259">
        <f t="shared" si="457"/>
        <v>0</v>
      </c>
      <c r="W246" s="259">
        <f t="shared" si="457"/>
        <v>0</v>
      </c>
      <c r="X246" s="259">
        <f t="shared" si="457"/>
        <v>0</v>
      </c>
      <c r="Y246" s="259">
        <f t="shared" si="457"/>
        <v>0</v>
      </c>
      <c r="Z246" s="259">
        <f t="shared" si="457"/>
        <v>0</v>
      </c>
      <c r="AA246" s="274"/>
      <c r="AB246" s="274" t="str">
        <f>+'PLAN INDICATIVO ORIGINAL '!D313</f>
        <v>Módulo de salud en el Sistema de Información Penitenciaria y Carcelaria SISIPEC, desarrollado</v>
      </c>
      <c r="AC246" s="275" t="str">
        <f>VLOOKUP(AB246,'PLAN INDICATIVO ORIGINAL '!$D$12:$F$313,3,0)</f>
        <v xml:space="preserve">OFICINA DE SISTEMAS DE INFORMACIÓN </v>
      </c>
      <c r="AD246" s="275" t="str">
        <f>VLOOKUP(AB246,'PLAN INDICATIVO ORIGINAL '!$D$12:$F$313,3,0)</f>
        <v xml:space="preserve">OFICINA DE SISTEMAS DE INFORMACIÓN </v>
      </c>
      <c r="AE246" s="275" t="s">
        <v>807</v>
      </c>
      <c r="AF246" s="268"/>
      <c r="AG246" s="269"/>
      <c r="AH246" s="269"/>
      <c r="AI246" s="269"/>
      <c r="AJ246" s="269"/>
      <c r="AK246" s="269"/>
      <c r="AL246" s="262"/>
      <c r="AM246" s="270"/>
      <c r="AN246" s="270"/>
      <c r="AO246" s="270"/>
      <c r="AP246" s="270"/>
      <c r="AQ246" s="270"/>
      <c r="AR246" s="270"/>
      <c r="AS246" s="264" t="s">
        <v>765</v>
      </c>
      <c r="AW246" s="214" t="s">
        <v>493</v>
      </c>
      <c r="AX246" s="214" t="s">
        <v>807</v>
      </c>
      <c r="BJ246" s="84"/>
    </row>
    <row r="247" spans="1:62" ht="16.5" customHeight="1" x14ac:dyDescent="0.25">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194"/>
      <c r="AC247" s="84"/>
      <c r="AD247" s="84"/>
      <c r="AE247" s="84"/>
      <c r="AF247" s="303"/>
      <c r="BJ247" s="84"/>
    </row>
    <row r="248" spans="1:62" ht="15.75" customHeight="1" x14ac:dyDescent="0.25">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194"/>
      <c r="AC248" s="84"/>
      <c r="AD248" s="84"/>
      <c r="AE248" s="84"/>
      <c r="AF248" s="303"/>
      <c r="BJ248" s="84"/>
    </row>
    <row r="249" spans="1:62" ht="15.75" customHeight="1" x14ac:dyDescent="0.25">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194"/>
      <c r="AC249" s="84"/>
      <c r="AD249" s="84"/>
      <c r="AE249" s="84"/>
      <c r="AF249" s="303"/>
      <c r="BJ249" s="84"/>
    </row>
    <row r="250" spans="1:62" ht="15.75" customHeight="1" x14ac:dyDescent="0.25">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194"/>
      <c r="AC250" s="84"/>
      <c r="AD250" s="84"/>
      <c r="AE250" s="84"/>
      <c r="AF250" s="303"/>
      <c r="BJ250" s="84"/>
    </row>
    <row r="251" spans="1:62" ht="16.5" customHeight="1" x14ac:dyDescent="0.25">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194"/>
      <c r="AC251" s="84"/>
      <c r="AD251" s="84"/>
      <c r="AE251" s="84"/>
      <c r="AF251" s="303"/>
      <c r="BJ251" s="84"/>
    </row>
    <row r="252" spans="1:62" ht="16.5" customHeight="1" x14ac:dyDescent="0.25">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254"/>
      <c r="AC252" s="84"/>
      <c r="AD252" s="84"/>
      <c r="AE252" s="84"/>
      <c r="AF252" s="303"/>
      <c r="BJ252" s="84"/>
    </row>
    <row r="253" spans="1:62" ht="16.5" customHeight="1" x14ac:dyDescent="0.25">
      <c r="B253" s="214" t="s">
        <v>292</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194"/>
      <c r="AC253" s="84"/>
      <c r="AD253" s="84"/>
      <c r="AE253" s="84"/>
      <c r="AF253" s="303"/>
      <c r="BJ253" s="84"/>
    </row>
    <row r="254" spans="1:62" ht="15.75" customHeight="1" x14ac:dyDescent="0.25">
      <c r="B254" s="214" t="s">
        <v>640</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194"/>
      <c r="AC254" s="84"/>
      <c r="AD254" s="84"/>
      <c r="AE254" s="84"/>
      <c r="AF254" s="303"/>
      <c r="BJ254" s="84"/>
    </row>
    <row r="255" spans="1:62" ht="15.75" customHeight="1" x14ac:dyDescent="0.25">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194"/>
      <c r="AC255" s="84"/>
      <c r="AD255" s="84"/>
      <c r="AE255" s="84"/>
      <c r="AF255" s="303"/>
      <c r="BJ255" s="84"/>
    </row>
    <row r="256" spans="1:62" ht="15.75" customHeight="1" x14ac:dyDescent="0.25">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194"/>
      <c r="AC256" s="84"/>
      <c r="AD256" s="84"/>
      <c r="AE256" s="84"/>
      <c r="AF256" s="303"/>
      <c r="BJ256" s="84"/>
    </row>
    <row r="257" spans="3:62" ht="15.75" customHeight="1" x14ac:dyDescent="0.25">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194"/>
      <c r="AC257" s="84"/>
      <c r="AD257" s="84"/>
      <c r="AE257" s="84"/>
      <c r="AF257" s="303"/>
      <c r="BJ257" s="84"/>
    </row>
    <row r="258" spans="3:62" ht="15.75" customHeight="1" x14ac:dyDescent="0.25">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194"/>
      <c r="AC258" s="84"/>
      <c r="AD258" s="84"/>
      <c r="AE258" s="84"/>
      <c r="AF258" s="303"/>
      <c r="BJ258" s="84"/>
    </row>
    <row r="259" spans="3:62" ht="15.75" customHeight="1" x14ac:dyDescent="0.25">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194"/>
      <c r="AC259" s="84"/>
      <c r="AD259" s="84"/>
      <c r="AE259" s="84"/>
      <c r="AF259" s="303"/>
      <c r="BJ259" s="84"/>
    </row>
    <row r="260" spans="3:62" ht="15.75" customHeight="1" x14ac:dyDescent="0.25">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194"/>
      <c r="AC260" s="84"/>
      <c r="AD260" s="84"/>
      <c r="AE260" s="84"/>
      <c r="AF260" s="303"/>
      <c r="BJ260" s="84"/>
    </row>
    <row r="261" spans="3:62" ht="15.75" customHeight="1" x14ac:dyDescent="0.25">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194"/>
      <c r="AC261" s="84"/>
      <c r="AD261" s="84"/>
      <c r="AE261" s="84"/>
      <c r="AF261" s="303"/>
      <c r="BJ261" s="84"/>
    </row>
    <row r="262" spans="3:62" ht="15.75" customHeight="1" x14ac:dyDescent="0.25">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194"/>
      <c r="AC262" s="84"/>
      <c r="AD262" s="84"/>
      <c r="AE262" s="84"/>
      <c r="AF262" s="303"/>
      <c r="BJ262" s="84"/>
    </row>
    <row r="263" spans="3:62" ht="15.75" customHeight="1" x14ac:dyDescent="0.25">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194"/>
      <c r="AC263" s="84"/>
      <c r="AD263" s="84"/>
      <c r="AE263" s="84"/>
      <c r="AF263" s="303"/>
      <c r="BJ263" s="84"/>
    </row>
    <row r="264" spans="3:62" ht="15.75" customHeight="1" x14ac:dyDescent="0.25">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194"/>
      <c r="AC264" s="84"/>
      <c r="AD264" s="84"/>
      <c r="AE264" s="84"/>
      <c r="AF264" s="303"/>
      <c r="BJ264" s="84"/>
    </row>
    <row r="265" spans="3:62" ht="15.75" customHeight="1" x14ac:dyDescent="0.25">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194"/>
      <c r="AC265" s="84"/>
      <c r="AD265" s="84"/>
      <c r="AE265" s="84"/>
      <c r="AF265" s="303"/>
      <c r="BJ265" s="84"/>
    </row>
    <row r="266" spans="3:62" ht="15.75" customHeight="1" x14ac:dyDescent="0.25">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194"/>
      <c r="AC266" s="84"/>
      <c r="AD266" s="84"/>
      <c r="AE266" s="84"/>
      <c r="AF266" s="303"/>
      <c r="BJ266" s="84"/>
    </row>
    <row r="267" spans="3:62" ht="15.75" customHeight="1" x14ac:dyDescent="0.25">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194"/>
      <c r="AC267" s="84"/>
      <c r="AD267" s="84"/>
      <c r="AE267" s="84"/>
      <c r="AF267" s="303"/>
      <c r="BJ267" s="84"/>
    </row>
    <row r="268" spans="3:62" ht="15.75" customHeight="1" x14ac:dyDescent="0.25">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194"/>
      <c r="AC268" s="84"/>
      <c r="AD268" s="84"/>
      <c r="AE268" s="84"/>
      <c r="AF268" s="303"/>
      <c r="BJ268" s="84"/>
    </row>
    <row r="269" spans="3:62" ht="15.75" customHeight="1" x14ac:dyDescent="0.25">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194"/>
      <c r="AC269" s="84"/>
      <c r="AD269" s="84"/>
      <c r="AE269" s="84"/>
      <c r="AF269" s="303"/>
      <c r="BJ269" s="84"/>
    </row>
    <row r="270" spans="3:62" ht="15.75" customHeight="1" x14ac:dyDescent="0.25">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194"/>
      <c r="AC270" s="84"/>
      <c r="AD270" s="84"/>
      <c r="AE270" s="84"/>
      <c r="AF270" s="303"/>
      <c r="BJ270" s="84"/>
    </row>
    <row r="271" spans="3:62" ht="15.75" customHeight="1" x14ac:dyDescent="0.25">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194"/>
      <c r="AC271" s="84"/>
      <c r="AD271" s="84"/>
      <c r="AE271" s="84"/>
      <c r="AF271" s="303"/>
      <c r="BJ271" s="84"/>
    </row>
    <row r="272" spans="3:62" ht="15.75" customHeight="1" x14ac:dyDescent="0.25">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194"/>
      <c r="AC272" s="84"/>
      <c r="AD272" s="84"/>
      <c r="AE272" s="84"/>
      <c r="AF272" s="303"/>
      <c r="BJ272" s="84"/>
    </row>
    <row r="273" spans="3:62" ht="15.75" customHeight="1" x14ac:dyDescent="0.25">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194"/>
      <c r="AC273" s="84"/>
      <c r="AD273" s="84"/>
      <c r="AE273" s="84"/>
      <c r="AF273" s="303"/>
      <c r="BJ273" s="84"/>
    </row>
    <row r="274" spans="3:62" ht="15.75" customHeight="1" x14ac:dyDescent="0.25">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194"/>
      <c r="AC274" s="84"/>
      <c r="AD274" s="84"/>
      <c r="AE274" s="84"/>
      <c r="AF274" s="303"/>
      <c r="BJ274" s="84"/>
    </row>
    <row r="275" spans="3:62" ht="15.75" customHeight="1" x14ac:dyDescent="0.25">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194"/>
      <c r="AC275" s="84"/>
      <c r="AD275" s="84"/>
      <c r="AE275" s="84"/>
      <c r="AF275" s="303"/>
      <c r="BJ275" s="84"/>
    </row>
    <row r="276" spans="3:62" ht="15.75" customHeight="1" x14ac:dyDescent="0.25">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194"/>
      <c r="AC276" s="84"/>
      <c r="AD276" s="84"/>
      <c r="AE276" s="84"/>
      <c r="AF276" s="303"/>
      <c r="BJ276" s="84"/>
    </row>
    <row r="277" spans="3:62" ht="15.75" customHeight="1" x14ac:dyDescent="0.25">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194"/>
      <c r="AC277" s="84"/>
      <c r="AD277" s="84"/>
      <c r="AE277" s="84"/>
      <c r="AF277" s="303"/>
      <c r="BJ277" s="84"/>
    </row>
    <row r="278" spans="3:62" ht="15.75" customHeight="1" x14ac:dyDescent="0.25">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194"/>
      <c r="AC278" s="84"/>
      <c r="AD278" s="84"/>
      <c r="AE278" s="84"/>
      <c r="AF278" s="303"/>
      <c r="BJ278" s="84"/>
    </row>
    <row r="279" spans="3:62" ht="15.75" customHeight="1" x14ac:dyDescent="0.25">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194"/>
      <c r="AC279" s="84"/>
      <c r="AD279" s="84"/>
      <c r="AE279" s="84"/>
      <c r="AF279" s="303"/>
      <c r="BJ279" s="84"/>
    </row>
    <row r="280" spans="3:62" ht="15.75" customHeight="1" x14ac:dyDescent="0.25">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194"/>
      <c r="AC280" s="84"/>
      <c r="AD280" s="84"/>
      <c r="AE280" s="84"/>
      <c r="AF280" s="303"/>
      <c r="BJ280" s="84"/>
    </row>
    <row r="281" spans="3:62" ht="15.75" customHeight="1" x14ac:dyDescent="0.25">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194"/>
      <c r="AC281" s="84"/>
      <c r="AD281" s="84"/>
      <c r="AE281" s="84"/>
      <c r="AF281" s="303"/>
      <c r="BJ281" s="84"/>
    </row>
    <row r="282" spans="3:62" ht="15.75" customHeight="1" x14ac:dyDescent="0.25">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194"/>
      <c r="AC282" s="84"/>
      <c r="AD282" s="84"/>
      <c r="AE282" s="84"/>
      <c r="AF282" s="303"/>
      <c r="BJ282" s="84"/>
    </row>
    <row r="283" spans="3:62" ht="15.75" customHeight="1" x14ac:dyDescent="0.25">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194"/>
      <c r="AC283" s="84"/>
      <c r="AD283" s="84"/>
      <c r="AE283" s="84"/>
      <c r="AF283" s="303"/>
      <c r="BJ283" s="84"/>
    </row>
    <row r="284" spans="3:62" ht="15.75" customHeight="1" x14ac:dyDescent="0.25">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194"/>
      <c r="AC284" s="84"/>
      <c r="AD284" s="84"/>
      <c r="AE284" s="84"/>
      <c r="AF284" s="303"/>
      <c r="BJ284" s="84"/>
    </row>
    <row r="285" spans="3:62" ht="15.75" customHeight="1" x14ac:dyDescent="0.25">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194"/>
      <c r="AC285" s="84"/>
      <c r="AD285" s="84"/>
      <c r="AE285" s="84"/>
      <c r="AF285" s="303"/>
      <c r="BJ285" s="84"/>
    </row>
    <row r="286" spans="3:62" ht="15.75" customHeight="1" x14ac:dyDescent="0.25">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194"/>
      <c r="AC286" s="84"/>
      <c r="AD286" s="84"/>
      <c r="AE286" s="84"/>
      <c r="AF286" s="303"/>
      <c r="BJ286" s="84"/>
    </row>
    <row r="287" spans="3:62" ht="15.75" customHeight="1" x14ac:dyDescent="0.25">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194"/>
      <c r="AC287" s="84"/>
      <c r="AD287" s="84"/>
      <c r="AE287" s="84"/>
      <c r="AF287" s="303"/>
      <c r="BJ287" s="84"/>
    </row>
    <row r="288" spans="3:62" ht="15.75" customHeight="1" x14ac:dyDescent="0.25">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194"/>
      <c r="AC288" s="84"/>
      <c r="AD288" s="84"/>
      <c r="AE288" s="84"/>
      <c r="AF288" s="303"/>
      <c r="BJ288" s="84"/>
    </row>
    <row r="289" spans="3:62" ht="15.75" customHeight="1" x14ac:dyDescent="0.25">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194"/>
      <c r="AC289" s="84"/>
      <c r="AD289" s="84"/>
      <c r="AE289" s="84"/>
      <c r="AF289" s="303"/>
      <c r="BJ289" s="84"/>
    </row>
    <row r="290" spans="3:62" ht="15.75" customHeight="1" x14ac:dyDescent="0.25">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194"/>
      <c r="AC290" s="84"/>
      <c r="AD290" s="84"/>
      <c r="AE290" s="84"/>
      <c r="AF290" s="303"/>
      <c r="BJ290" s="84"/>
    </row>
    <row r="291" spans="3:62" ht="15.75" customHeight="1" x14ac:dyDescent="0.25">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194"/>
      <c r="AC291" s="84"/>
      <c r="AD291" s="84"/>
      <c r="AE291" s="84"/>
      <c r="AF291" s="303"/>
      <c r="BJ291" s="84"/>
    </row>
    <row r="292" spans="3:62" ht="15.75" customHeight="1" x14ac:dyDescent="0.25">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194"/>
      <c r="AC292" s="84"/>
      <c r="AD292" s="84"/>
      <c r="AE292" s="84"/>
      <c r="AF292" s="303"/>
      <c r="BJ292" s="84"/>
    </row>
    <row r="293" spans="3:62" ht="15.75" customHeight="1" x14ac:dyDescent="0.25">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194"/>
      <c r="AC293" s="84"/>
      <c r="AD293" s="84"/>
      <c r="AE293" s="84"/>
      <c r="AF293" s="303"/>
      <c r="BJ293" s="84"/>
    </row>
    <row r="294" spans="3:62" ht="15.75" customHeight="1" x14ac:dyDescent="0.25">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194"/>
      <c r="AC294" s="84"/>
      <c r="AD294" s="84"/>
      <c r="AE294" s="84"/>
      <c r="AF294" s="303"/>
      <c r="BJ294" s="84"/>
    </row>
    <row r="295" spans="3:62" ht="15.75" customHeight="1" x14ac:dyDescent="0.25">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194"/>
      <c r="AC295" s="84"/>
      <c r="AD295" s="84"/>
      <c r="AE295" s="84"/>
      <c r="AF295" s="303"/>
      <c r="BJ295" s="84"/>
    </row>
    <row r="296" spans="3:62" ht="15.75" customHeight="1" x14ac:dyDescent="0.25">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194"/>
      <c r="AC296" s="84"/>
      <c r="AD296" s="84"/>
      <c r="AE296" s="84"/>
      <c r="AF296" s="303"/>
      <c r="BJ296" s="84"/>
    </row>
    <row r="297" spans="3:62" ht="15.75" customHeight="1" x14ac:dyDescent="0.25">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194"/>
      <c r="AC297" s="84"/>
      <c r="AD297" s="84"/>
      <c r="AE297" s="84"/>
      <c r="AF297" s="303"/>
      <c r="BJ297" s="84"/>
    </row>
    <row r="298" spans="3:62" ht="15.75" customHeight="1" x14ac:dyDescent="0.25">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194"/>
      <c r="AC298" s="84"/>
      <c r="AD298" s="84"/>
      <c r="AE298" s="84"/>
      <c r="AF298" s="303"/>
      <c r="BJ298" s="84"/>
    </row>
    <row r="299" spans="3:62" ht="15.75" customHeight="1" x14ac:dyDescent="0.25">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194"/>
      <c r="AC299" s="84"/>
      <c r="AD299" s="84"/>
      <c r="AE299" s="84"/>
      <c r="AF299" s="303"/>
      <c r="BJ299" s="84"/>
    </row>
    <row r="300" spans="3:62" ht="15.75" customHeight="1" x14ac:dyDescent="0.25">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194"/>
      <c r="AC300" s="84"/>
      <c r="AD300" s="84"/>
      <c r="AE300" s="84"/>
      <c r="AF300" s="303"/>
      <c r="BJ300" s="84"/>
    </row>
    <row r="301" spans="3:62" ht="15.75" customHeight="1" x14ac:dyDescent="0.25">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194"/>
      <c r="AC301" s="84"/>
      <c r="AD301" s="84"/>
      <c r="AE301" s="84"/>
      <c r="AF301" s="303"/>
      <c r="BJ301" s="84"/>
    </row>
    <row r="302" spans="3:62" ht="15.75" customHeight="1" x14ac:dyDescent="0.25">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194"/>
      <c r="AC302" s="84"/>
      <c r="AD302" s="84"/>
      <c r="AE302" s="84"/>
      <c r="AF302" s="303"/>
      <c r="BJ302" s="84"/>
    </row>
    <row r="303" spans="3:62" ht="15.75" customHeight="1" x14ac:dyDescent="0.25">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194"/>
      <c r="AC303" s="84"/>
      <c r="AD303" s="84"/>
      <c r="AE303" s="84"/>
      <c r="AF303" s="303"/>
      <c r="BJ303" s="84"/>
    </row>
    <row r="304" spans="3:62" ht="15.75" customHeight="1" x14ac:dyDescent="0.25">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194"/>
      <c r="AC304" s="84"/>
      <c r="AD304" s="84"/>
      <c r="AE304" s="84"/>
      <c r="AF304" s="303"/>
      <c r="BJ304" s="84"/>
    </row>
    <row r="305" spans="3:62" ht="15.75" customHeight="1" x14ac:dyDescent="0.25">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194"/>
      <c r="AC305" s="84"/>
      <c r="AD305" s="84"/>
      <c r="AE305" s="84"/>
      <c r="AF305" s="303"/>
      <c r="BJ305" s="84"/>
    </row>
    <row r="306" spans="3:62" ht="15.75" customHeight="1" x14ac:dyDescent="0.25">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194"/>
      <c r="AC306" s="84"/>
      <c r="AD306" s="84"/>
      <c r="AE306" s="84"/>
      <c r="AF306" s="303"/>
      <c r="BJ306" s="84"/>
    </row>
    <row r="307" spans="3:62" ht="15.75" customHeight="1" x14ac:dyDescent="0.25">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194"/>
      <c r="AC307" s="84"/>
      <c r="AD307" s="84"/>
      <c r="AE307" s="84"/>
      <c r="AF307" s="303"/>
      <c r="BJ307" s="84"/>
    </row>
    <row r="308" spans="3:62" ht="15.75" customHeight="1" x14ac:dyDescent="0.25">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194"/>
      <c r="AC308" s="84"/>
      <c r="AD308" s="84"/>
      <c r="AE308" s="84"/>
      <c r="AF308" s="303"/>
      <c r="BJ308" s="84"/>
    </row>
    <row r="309" spans="3:62" ht="15.75" customHeight="1" x14ac:dyDescent="0.25">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194"/>
      <c r="AC309" s="84"/>
      <c r="AD309" s="84"/>
      <c r="AE309" s="84"/>
      <c r="AF309" s="303"/>
      <c r="BJ309" s="84"/>
    </row>
    <row r="310" spans="3:62" ht="15.75" customHeight="1" x14ac:dyDescent="0.25">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194"/>
      <c r="AC310" s="84"/>
      <c r="AD310" s="84"/>
      <c r="AE310" s="84"/>
      <c r="AF310" s="303"/>
      <c r="BJ310" s="84"/>
    </row>
    <row r="311" spans="3:62" ht="15.75" customHeight="1" x14ac:dyDescent="0.25">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194"/>
      <c r="AC311" s="84"/>
      <c r="AD311" s="84"/>
      <c r="AE311" s="84"/>
      <c r="AF311" s="303"/>
      <c r="BJ311" s="84"/>
    </row>
    <row r="312" spans="3:62" ht="15.75" customHeight="1" x14ac:dyDescent="0.25">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194"/>
      <c r="AC312" s="84"/>
      <c r="AD312" s="84"/>
      <c r="AE312" s="84"/>
      <c r="AF312" s="303"/>
      <c r="BJ312" s="84"/>
    </row>
    <row r="313" spans="3:62" ht="15.75" customHeight="1" x14ac:dyDescent="0.25">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194"/>
      <c r="AC313" s="84"/>
      <c r="AD313" s="84"/>
      <c r="AE313" s="84"/>
      <c r="AF313" s="303"/>
      <c r="BJ313" s="84"/>
    </row>
    <row r="314" spans="3:62" ht="15.75" customHeight="1" x14ac:dyDescent="0.25">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194"/>
      <c r="AC314" s="84"/>
      <c r="AD314" s="84"/>
      <c r="AE314" s="84"/>
      <c r="AF314" s="303"/>
      <c r="BJ314" s="84"/>
    </row>
    <row r="315" spans="3:62" ht="15.75" customHeight="1" x14ac:dyDescent="0.25">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194"/>
      <c r="AC315" s="84"/>
      <c r="AD315" s="84"/>
      <c r="AE315" s="84"/>
      <c r="AF315" s="303"/>
      <c r="BJ315" s="84"/>
    </row>
    <row r="316" spans="3:62" ht="15.75" customHeight="1" x14ac:dyDescent="0.25">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194"/>
      <c r="AC316" s="84"/>
      <c r="AD316" s="84"/>
      <c r="AE316" s="84"/>
      <c r="AF316" s="303"/>
      <c r="BJ316" s="84"/>
    </row>
    <row r="317" spans="3:62" ht="15.75" customHeight="1" x14ac:dyDescent="0.25">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194"/>
      <c r="AC317" s="84"/>
      <c r="AD317" s="84"/>
      <c r="AE317" s="84"/>
      <c r="AF317" s="303"/>
      <c r="BJ317" s="84"/>
    </row>
    <row r="318" spans="3:62" ht="15.75" customHeight="1" x14ac:dyDescent="0.25">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194"/>
      <c r="AC318" s="84"/>
      <c r="AD318" s="84"/>
      <c r="AE318" s="84"/>
      <c r="AF318" s="303"/>
      <c r="BJ318" s="84"/>
    </row>
    <row r="319" spans="3:62" ht="15.75" customHeight="1" x14ac:dyDescent="0.25">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194"/>
      <c r="AC319" s="84"/>
      <c r="AD319" s="84"/>
      <c r="AE319" s="84"/>
      <c r="AF319" s="303"/>
      <c r="BJ319" s="84"/>
    </row>
    <row r="320" spans="3:62" ht="15.75" customHeight="1" x14ac:dyDescent="0.25">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194"/>
      <c r="AC320" s="84"/>
      <c r="AD320" s="84"/>
      <c r="AE320" s="84"/>
      <c r="AF320" s="303"/>
      <c r="BJ320" s="84"/>
    </row>
    <row r="321" spans="3:62" ht="15.75" customHeight="1" x14ac:dyDescent="0.25">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194"/>
      <c r="AC321" s="84"/>
      <c r="AD321" s="84"/>
      <c r="AE321" s="84"/>
      <c r="AF321" s="303"/>
      <c r="BJ321" s="84"/>
    </row>
    <row r="322" spans="3:62" ht="15.75" customHeight="1" x14ac:dyDescent="0.25">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194"/>
      <c r="AC322" s="84"/>
      <c r="AD322" s="84"/>
      <c r="AE322" s="84"/>
      <c r="AF322" s="303"/>
      <c r="BJ322" s="84"/>
    </row>
    <row r="323" spans="3:62" ht="15.75" customHeight="1" x14ac:dyDescent="0.25">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194"/>
      <c r="AC323" s="84"/>
      <c r="AD323" s="84"/>
      <c r="AE323" s="84"/>
      <c r="AF323" s="303"/>
      <c r="BJ323" s="84"/>
    </row>
    <row r="324" spans="3:62" ht="15.75" customHeight="1" x14ac:dyDescent="0.25">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194"/>
      <c r="AC324" s="84"/>
      <c r="AD324" s="84"/>
      <c r="AE324" s="84"/>
      <c r="AF324" s="303"/>
      <c r="BJ324" s="84"/>
    </row>
    <row r="325" spans="3:62" ht="15.75" customHeight="1" x14ac:dyDescent="0.25">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194"/>
      <c r="AC325" s="84"/>
      <c r="AD325" s="84"/>
      <c r="AE325" s="84"/>
      <c r="AF325" s="303"/>
      <c r="BJ325" s="84"/>
    </row>
    <row r="326" spans="3:62" ht="15.75" customHeight="1" x14ac:dyDescent="0.25">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194"/>
      <c r="AC326" s="84"/>
      <c r="AD326" s="84"/>
      <c r="AE326" s="84"/>
      <c r="AF326" s="303"/>
      <c r="BJ326" s="84"/>
    </row>
    <row r="327" spans="3:62" ht="15.75" customHeight="1" x14ac:dyDescent="0.25">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194"/>
      <c r="AC327" s="84"/>
      <c r="AD327" s="84"/>
      <c r="AE327" s="84"/>
      <c r="AF327" s="303"/>
      <c r="BJ327" s="84"/>
    </row>
    <row r="328" spans="3:62" ht="15.75" customHeight="1" x14ac:dyDescent="0.25">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194"/>
      <c r="AC328" s="84"/>
      <c r="AD328" s="84"/>
      <c r="AE328" s="84"/>
      <c r="AF328" s="303"/>
      <c r="BJ328" s="84"/>
    </row>
    <row r="329" spans="3:62" ht="15.75" customHeight="1" x14ac:dyDescent="0.25">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194"/>
      <c r="AC329" s="84"/>
      <c r="AD329" s="84"/>
      <c r="AE329" s="84"/>
      <c r="AF329" s="303"/>
      <c r="BJ329" s="84"/>
    </row>
    <row r="330" spans="3:62" ht="15.75" customHeight="1" x14ac:dyDescent="0.25">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194"/>
      <c r="AC330" s="84"/>
      <c r="AD330" s="84"/>
      <c r="AE330" s="84"/>
      <c r="AF330" s="303"/>
      <c r="BJ330" s="84"/>
    </row>
    <row r="331" spans="3:62" ht="15.75" customHeight="1" x14ac:dyDescent="0.25">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194"/>
      <c r="AC331" s="84"/>
      <c r="AD331" s="84"/>
      <c r="AE331" s="84"/>
      <c r="AF331" s="303"/>
      <c r="BJ331" s="84"/>
    </row>
    <row r="332" spans="3:62" ht="15.75" customHeight="1" x14ac:dyDescent="0.25">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194"/>
      <c r="AC332" s="84"/>
      <c r="AD332" s="84"/>
      <c r="AE332" s="84"/>
      <c r="AF332" s="303"/>
      <c r="BJ332" s="84"/>
    </row>
    <row r="333" spans="3:62" ht="15.75" customHeight="1" x14ac:dyDescent="0.25">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194"/>
      <c r="AC333" s="84"/>
      <c r="AD333" s="84"/>
      <c r="AE333" s="84"/>
      <c r="AF333" s="303"/>
      <c r="BJ333" s="84"/>
    </row>
    <row r="334" spans="3:62" ht="15.75" customHeight="1" x14ac:dyDescent="0.25">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194"/>
      <c r="AC334" s="84"/>
      <c r="AD334" s="84"/>
      <c r="AE334" s="84"/>
      <c r="AF334" s="303"/>
      <c r="BJ334" s="84"/>
    </row>
    <row r="335" spans="3:62" ht="15.75" customHeight="1" x14ac:dyDescent="0.25">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194"/>
      <c r="AC335" s="84"/>
      <c r="AD335" s="84"/>
      <c r="AE335" s="84"/>
      <c r="AF335" s="303"/>
      <c r="BJ335" s="84"/>
    </row>
    <row r="336" spans="3:62" ht="15.75" customHeight="1" x14ac:dyDescent="0.25">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194"/>
      <c r="AC336" s="84"/>
      <c r="AD336" s="84"/>
      <c r="AE336" s="84"/>
      <c r="AF336" s="303"/>
      <c r="BJ336" s="84"/>
    </row>
    <row r="337" spans="3:62" ht="15.75" customHeight="1" x14ac:dyDescent="0.25">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194"/>
      <c r="AC337" s="84"/>
      <c r="AD337" s="84"/>
      <c r="AE337" s="84"/>
      <c r="AF337" s="303"/>
      <c r="BJ337" s="84"/>
    </row>
    <row r="338" spans="3:62" ht="15.75" customHeight="1" x14ac:dyDescent="0.25">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194"/>
      <c r="AC338" s="84"/>
      <c r="AD338" s="84"/>
      <c r="AE338" s="84"/>
      <c r="AF338" s="303"/>
      <c r="BJ338" s="84"/>
    </row>
    <row r="339" spans="3:62" ht="15.75" customHeight="1" x14ac:dyDescent="0.25">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194"/>
      <c r="AC339" s="84"/>
      <c r="AD339" s="84"/>
      <c r="AE339" s="84"/>
      <c r="AF339" s="303"/>
      <c r="BJ339" s="84"/>
    </row>
    <row r="340" spans="3:62" ht="15.75" customHeight="1" x14ac:dyDescent="0.25">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194"/>
      <c r="AC340" s="84"/>
      <c r="AD340" s="84"/>
      <c r="AE340" s="84"/>
      <c r="AF340" s="303"/>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CNV1134"/>
  <sheetViews>
    <sheetView showGridLines="0" tabSelected="1" zoomScale="80" zoomScaleNormal="80" zoomScaleSheetLayoutView="80" zoomScalePageLayoutView="60" workbookViewId="0">
      <pane xSplit="1" ySplit="8" topLeftCell="B434" activePane="bottomRight" state="frozen"/>
      <selection pane="topRight" activeCell="B1" sqref="B1"/>
      <selection pane="bottomLeft" activeCell="A9" sqref="A9"/>
      <selection pane="bottomRight" activeCell="I462" sqref="I462"/>
    </sheetView>
  </sheetViews>
  <sheetFormatPr baseColWidth="10" defaultColWidth="15.140625" defaultRowHeight="15" customHeight="1" outlineLevelRow="3" x14ac:dyDescent="0.25"/>
  <cols>
    <col min="1" max="1" width="6.140625" style="58" customWidth="1"/>
    <col min="2" max="2" width="29.42578125" style="58" customWidth="1"/>
    <col min="3" max="3" width="12" style="58" customWidth="1"/>
    <col min="4" max="4" width="19.5703125" style="365" customWidth="1"/>
    <col min="5" max="5" width="27.140625" style="365" customWidth="1"/>
    <col min="6" max="6" width="10.28515625" style="365" customWidth="1"/>
    <col min="7" max="7" width="6.85546875" style="365" customWidth="1"/>
    <col min="8" max="8" width="20.28515625" style="58" customWidth="1"/>
    <col min="9" max="9" width="5.85546875" style="58" customWidth="1"/>
    <col min="10" max="10" width="11.85546875" style="58" customWidth="1"/>
    <col min="11" max="11" width="36.28515625" style="386" customWidth="1"/>
    <col min="12" max="12" width="13.42578125" style="592" customWidth="1"/>
    <col min="13" max="13" width="11.42578125" style="413" customWidth="1"/>
    <col min="14" max="14" width="12.28515625" style="413" customWidth="1"/>
    <col min="15" max="15" width="10.85546875" style="413" customWidth="1"/>
    <col min="16" max="16" width="11.85546875" style="413" customWidth="1"/>
    <col min="17" max="17" width="12.5703125" style="413" customWidth="1"/>
    <col min="18" max="18" width="15.5703125" style="412" customWidth="1"/>
    <col min="19" max="19" width="14.140625" style="412" customWidth="1"/>
    <col min="20" max="20" width="29.85546875" style="398" customWidth="1"/>
    <col min="21" max="21" width="40" style="214" hidden="1" customWidth="1"/>
    <col min="22" max="16384" width="15.140625" style="58"/>
  </cols>
  <sheetData>
    <row r="1" spans="1:2414" s="615" customFormat="1" ht="26.25" customHeight="1" x14ac:dyDescent="0.25">
      <c r="A1" s="613"/>
      <c r="B1" s="971" t="s">
        <v>929</v>
      </c>
      <c r="C1" s="972"/>
      <c r="D1" s="972"/>
      <c r="E1" s="972"/>
      <c r="F1" s="972"/>
      <c r="G1" s="972"/>
      <c r="H1" s="972"/>
      <c r="I1" s="972"/>
      <c r="J1" s="972"/>
      <c r="K1" s="972"/>
      <c r="L1" s="972"/>
      <c r="M1" s="972"/>
      <c r="N1" s="972"/>
      <c r="O1" s="972"/>
      <c r="P1" s="972"/>
      <c r="Q1" s="972"/>
      <c r="R1" s="972"/>
      <c r="S1" s="972"/>
      <c r="T1" s="972"/>
      <c r="U1" s="614"/>
    </row>
    <row r="2" spans="1:2414" s="615" customFormat="1" ht="26.25" customHeight="1" x14ac:dyDescent="0.25">
      <c r="A2" s="613"/>
      <c r="B2" s="973" t="s">
        <v>1</v>
      </c>
      <c r="C2" s="974"/>
      <c r="D2" s="974"/>
      <c r="E2" s="974"/>
      <c r="F2" s="974"/>
      <c r="G2" s="974"/>
      <c r="H2" s="974"/>
      <c r="I2" s="974"/>
      <c r="J2" s="974"/>
      <c r="K2" s="974"/>
      <c r="L2" s="974"/>
      <c r="M2" s="974"/>
      <c r="N2" s="974"/>
      <c r="O2" s="974"/>
      <c r="P2" s="974"/>
      <c r="Q2" s="974"/>
      <c r="R2" s="974"/>
      <c r="S2" s="974"/>
      <c r="T2" s="974"/>
      <c r="U2" s="614"/>
    </row>
    <row r="3" spans="1:2414" s="615" customFormat="1" ht="27" customHeight="1" x14ac:dyDescent="0.25">
      <c r="A3" s="613"/>
      <c r="B3" s="971" t="s">
        <v>1898</v>
      </c>
      <c r="C3" s="972"/>
      <c r="D3" s="972"/>
      <c r="E3" s="972"/>
      <c r="F3" s="972"/>
      <c r="G3" s="972"/>
      <c r="H3" s="972"/>
      <c r="I3" s="972"/>
      <c r="J3" s="972"/>
      <c r="K3" s="972"/>
      <c r="L3" s="972"/>
      <c r="M3" s="972"/>
      <c r="N3" s="972"/>
      <c r="O3" s="972"/>
      <c r="P3" s="972"/>
      <c r="Q3" s="972"/>
      <c r="R3" s="972"/>
      <c r="S3" s="972"/>
      <c r="T3" s="972"/>
      <c r="U3" s="614"/>
    </row>
    <row r="4" spans="1:2414" s="615" customFormat="1" ht="15.75" customHeight="1" thickBot="1" x14ac:dyDescent="0.3">
      <c r="A4" s="613"/>
      <c r="B4" s="616"/>
      <c r="C4" s="617"/>
      <c r="D4" s="617"/>
      <c r="E4" s="617"/>
      <c r="F4" s="617"/>
      <c r="G4" s="617"/>
      <c r="H4" s="617"/>
      <c r="I4" s="617"/>
      <c r="J4" s="617"/>
      <c r="K4" s="617"/>
      <c r="L4" s="617"/>
      <c r="M4" s="617"/>
      <c r="N4" s="617"/>
      <c r="O4" s="617"/>
      <c r="P4" s="617"/>
      <c r="Q4" s="617"/>
      <c r="R4" s="617"/>
      <c r="S4" s="617"/>
      <c r="T4" s="617"/>
      <c r="U4" s="614"/>
    </row>
    <row r="5" spans="1:2414" s="386" customFormat="1" ht="16.5" customHeight="1" thickTop="1" thickBot="1" x14ac:dyDescent="0.3">
      <c r="B5" s="618" t="str">
        <f>HYPERLINK("file:///C:\USUARIO\Documents\CARPETAS%20JMRV\INPEC\PLAN%20INDICATIVO%20INPEC\PLAN%20INDICATIVO%20INPEC.xlsx#'INSTRUCTIVO MATRIZ P.I'!A1","1")</f>
        <v>1</v>
      </c>
      <c r="C5" s="618">
        <v>2</v>
      </c>
      <c r="D5" s="618">
        <v>3</v>
      </c>
      <c r="E5" s="994">
        <v>4</v>
      </c>
      <c r="F5" s="995"/>
      <c r="G5" s="996"/>
      <c r="H5" s="994">
        <v>5</v>
      </c>
      <c r="I5" s="995"/>
      <c r="J5" s="996"/>
      <c r="K5" s="618">
        <v>6</v>
      </c>
      <c r="L5" s="620">
        <v>7</v>
      </c>
      <c r="M5" s="621">
        <v>8</v>
      </c>
      <c r="N5" s="621">
        <v>9</v>
      </c>
      <c r="O5" s="621">
        <v>10</v>
      </c>
      <c r="P5" s="621">
        <v>11</v>
      </c>
      <c r="Q5" s="620">
        <v>12</v>
      </c>
      <c r="R5" s="620">
        <v>13</v>
      </c>
      <c r="S5" s="620">
        <v>14</v>
      </c>
      <c r="T5" s="620">
        <v>15</v>
      </c>
      <c r="U5" s="415"/>
    </row>
    <row r="6" spans="1:2414" s="619" customFormat="1" ht="33.75" customHeight="1" thickTop="1" thickBot="1" x14ac:dyDescent="0.3">
      <c r="B6" s="975" t="s">
        <v>5</v>
      </c>
      <c r="C6" s="975" t="s">
        <v>931</v>
      </c>
      <c r="D6" s="975" t="s">
        <v>7</v>
      </c>
      <c r="E6" s="997" t="s">
        <v>952</v>
      </c>
      <c r="F6" s="998"/>
      <c r="G6" s="999"/>
      <c r="H6" s="997" t="s">
        <v>8</v>
      </c>
      <c r="I6" s="998"/>
      <c r="J6" s="999"/>
      <c r="K6" s="978" t="s">
        <v>9</v>
      </c>
      <c r="L6" s="975" t="s">
        <v>10</v>
      </c>
      <c r="M6" s="976"/>
      <c r="N6" s="976"/>
      <c r="O6" s="976"/>
      <c r="P6" s="976"/>
      <c r="Q6" s="976"/>
      <c r="R6" s="976"/>
      <c r="S6" s="976"/>
      <c r="T6" s="976"/>
      <c r="U6" s="614"/>
    </row>
    <row r="7" spans="1:2414" s="386" customFormat="1" ht="28.5" customHeight="1" thickTop="1" thickBot="1" x14ac:dyDescent="0.3">
      <c r="B7" s="975"/>
      <c r="C7" s="975"/>
      <c r="D7" s="975"/>
      <c r="E7" s="1000"/>
      <c r="F7" s="1001"/>
      <c r="G7" s="1002"/>
      <c r="H7" s="1000"/>
      <c r="I7" s="1001"/>
      <c r="J7" s="1002"/>
      <c r="K7" s="978"/>
      <c r="L7" s="979" t="s">
        <v>938</v>
      </c>
      <c r="M7" s="975" t="s">
        <v>12</v>
      </c>
      <c r="N7" s="976"/>
      <c r="O7" s="976"/>
      <c r="P7" s="976"/>
      <c r="Q7" s="976"/>
      <c r="R7" s="980" t="s">
        <v>13</v>
      </c>
      <c r="S7" s="980" t="s">
        <v>14</v>
      </c>
      <c r="T7" s="982" t="s">
        <v>928</v>
      </c>
      <c r="U7" s="194"/>
    </row>
    <row r="8" spans="1:2414" s="386" customFormat="1" ht="16.5" customHeight="1" thickTop="1" thickBot="1" x14ac:dyDescent="0.3">
      <c r="B8" s="975"/>
      <c r="C8" s="975"/>
      <c r="D8" s="975"/>
      <c r="E8" s="1003"/>
      <c r="F8" s="1004"/>
      <c r="G8" s="1005"/>
      <c r="H8" s="1003"/>
      <c r="I8" s="1004"/>
      <c r="J8" s="1005"/>
      <c r="K8" s="978"/>
      <c r="L8" s="979"/>
      <c r="M8" s="624">
        <v>2019</v>
      </c>
      <c r="N8" s="624">
        <v>2020</v>
      </c>
      <c r="O8" s="624">
        <v>2021</v>
      </c>
      <c r="P8" s="624">
        <v>2022</v>
      </c>
      <c r="Q8" s="624" t="s">
        <v>16</v>
      </c>
      <c r="R8" s="981"/>
      <c r="S8" s="981"/>
      <c r="T8" s="983"/>
      <c r="U8" s="205" t="s">
        <v>897</v>
      </c>
    </row>
    <row r="9" spans="1:2414" s="682" customFormat="1" ht="45.75" customHeight="1" thickTop="1" thickBot="1" x14ac:dyDescent="0.3">
      <c r="A9" s="386"/>
      <c r="B9" s="683" t="s">
        <v>934</v>
      </c>
      <c r="C9" s="684" t="s">
        <v>935</v>
      </c>
      <c r="D9" s="977" t="s">
        <v>954</v>
      </c>
      <c r="E9" s="977"/>
      <c r="F9" s="977"/>
      <c r="G9" s="977"/>
      <c r="H9" s="977"/>
      <c r="I9" s="977"/>
      <c r="J9" s="977"/>
      <c r="K9" s="977"/>
      <c r="L9" s="678"/>
      <c r="M9" s="678"/>
      <c r="N9" s="678"/>
      <c r="O9" s="677"/>
      <c r="P9" s="678"/>
      <c r="Q9" s="678"/>
      <c r="R9" s="678"/>
      <c r="S9" s="677"/>
      <c r="T9" s="678"/>
      <c r="U9" s="678"/>
      <c r="V9" s="386"/>
      <c r="W9" s="386"/>
      <c r="X9" s="386"/>
      <c r="Y9" s="386"/>
      <c r="Z9" s="386"/>
      <c r="AA9" s="386"/>
      <c r="AB9" s="386"/>
      <c r="AC9" s="386"/>
      <c r="AD9" s="386"/>
      <c r="AE9" s="386"/>
      <c r="AF9" s="386"/>
      <c r="AG9" s="386"/>
      <c r="AH9" s="386"/>
      <c r="AI9" s="386"/>
      <c r="AJ9" s="386"/>
      <c r="AK9" s="386"/>
      <c r="AL9" s="386"/>
      <c r="AM9" s="386"/>
      <c r="AN9" s="386"/>
      <c r="AO9" s="386"/>
      <c r="AP9" s="386"/>
      <c r="AQ9" s="386"/>
      <c r="AR9" s="680"/>
      <c r="AS9" s="680"/>
      <c r="AT9" s="680"/>
      <c r="AU9" s="680"/>
      <c r="AV9" s="680"/>
      <c r="AW9" s="680"/>
      <c r="AX9" s="680"/>
      <c r="AY9" s="680"/>
      <c r="AZ9" s="680"/>
      <c r="BA9" s="680"/>
      <c r="BB9" s="680"/>
      <c r="BC9" s="680"/>
      <c r="BD9" s="680"/>
      <c r="BE9" s="680"/>
      <c r="BF9" s="680"/>
      <c r="BG9" s="680"/>
      <c r="BH9" s="680"/>
      <c r="BI9" s="680"/>
      <c r="BJ9" s="680"/>
      <c r="BK9" s="680"/>
      <c r="BL9" s="680"/>
      <c r="BM9" s="680"/>
      <c r="BN9" s="680"/>
      <c r="BO9" s="680"/>
      <c r="BP9" s="680"/>
      <c r="BQ9" s="680"/>
      <c r="BR9" s="680"/>
      <c r="BS9" s="680"/>
      <c r="BT9" s="680"/>
      <c r="BU9" s="680"/>
      <c r="BV9" s="680"/>
      <c r="BW9" s="680"/>
      <c r="BX9" s="680"/>
      <c r="BY9" s="680"/>
      <c r="BZ9" s="680"/>
      <c r="CA9" s="680"/>
      <c r="CB9" s="680"/>
      <c r="CC9" s="680"/>
      <c r="CD9" s="680"/>
      <c r="CE9" s="680"/>
      <c r="CF9" s="680"/>
      <c r="CG9" s="681"/>
      <c r="CH9" s="681"/>
      <c r="CI9" s="681"/>
      <c r="CJ9" s="681"/>
      <c r="CK9" s="681"/>
      <c r="CL9" s="681"/>
      <c r="CM9" s="681"/>
      <c r="CN9" s="681"/>
      <c r="CO9" s="681"/>
      <c r="CP9" s="681"/>
      <c r="CQ9" s="681"/>
      <c r="CR9" s="681"/>
      <c r="CS9" s="681"/>
      <c r="CT9" s="681"/>
      <c r="CU9" s="681"/>
      <c r="CV9" s="681"/>
      <c r="CW9" s="681"/>
      <c r="CX9" s="681"/>
      <c r="CY9" s="681"/>
      <c r="CZ9" s="681"/>
      <c r="DA9" s="681"/>
      <c r="DB9" s="681"/>
      <c r="DC9" s="681"/>
      <c r="DD9" s="681"/>
      <c r="DE9" s="681"/>
      <c r="DF9" s="681"/>
      <c r="DG9" s="681"/>
      <c r="DH9" s="681"/>
      <c r="DI9" s="681"/>
      <c r="DJ9" s="681"/>
      <c r="DK9" s="681"/>
      <c r="DL9" s="681"/>
      <c r="DM9" s="681"/>
      <c r="DN9" s="681"/>
      <c r="DO9" s="681"/>
      <c r="DP9" s="681"/>
      <c r="DQ9" s="681"/>
      <c r="DR9" s="681"/>
      <c r="DS9" s="681"/>
      <c r="DT9" s="681"/>
      <c r="DU9" s="681"/>
      <c r="DV9" s="681"/>
      <c r="DW9" s="681"/>
      <c r="DX9" s="681"/>
      <c r="DY9" s="681"/>
      <c r="DZ9" s="681"/>
      <c r="EA9" s="681"/>
      <c r="EB9" s="681"/>
      <c r="EC9" s="681"/>
      <c r="ED9" s="681"/>
      <c r="EE9" s="681"/>
      <c r="EF9" s="681"/>
      <c r="EG9" s="681"/>
      <c r="EH9" s="681"/>
      <c r="EI9" s="681"/>
      <c r="EJ9" s="681"/>
      <c r="EK9" s="681"/>
      <c r="EL9" s="681"/>
      <c r="EM9" s="681"/>
      <c r="EN9" s="681"/>
      <c r="EO9" s="681"/>
      <c r="EP9" s="681"/>
      <c r="EQ9" s="681"/>
      <c r="ER9" s="681"/>
      <c r="ES9" s="681"/>
      <c r="ET9" s="681"/>
      <c r="EU9" s="681"/>
      <c r="EV9" s="681"/>
      <c r="EW9" s="681"/>
      <c r="EX9" s="681"/>
      <c r="EY9" s="681"/>
      <c r="EZ9" s="681"/>
      <c r="FA9" s="681"/>
      <c r="FB9" s="681"/>
      <c r="FC9" s="681"/>
      <c r="FD9" s="681"/>
      <c r="FE9" s="681"/>
      <c r="FF9" s="681"/>
      <c r="FG9" s="681"/>
      <c r="FH9" s="681"/>
      <c r="FI9" s="681"/>
      <c r="FJ9" s="681"/>
      <c r="FK9" s="681"/>
      <c r="FL9" s="681"/>
      <c r="FM9" s="681"/>
      <c r="FN9" s="681"/>
      <c r="FO9" s="681"/>
      <c r="FP9" s="681"/>
      <c r="FQ9" s="681"/>
      <c r="FR9" s="681"/>
      <c r="FS9" s="681"/>
      <c r="FT9" s="681"/>
      <c r="FU9" s="681"/>
      <c r="FV9" s="681"/>
      <c r="FW9" s="681"/>
      <c r="FX9" s="681"/>
      <c r="FY9" s="681"/>
      <c r="FZ9" s="681"/>
      <c r="GA9" s="681"/>
      <c r="GB9" s="681"/>
      <c r="GC9" s="681"/>
      <c r="GD9" s="681"/>
      <c r="GE9" s="681"/>
      <c r="GF9" s="681"/>
      <c r="GG9" s="681"/>
      <c r="GH9" s="681"/>
      <c r="GI9" s="681"/>
      <c r="GJ9" s="681"/>
      <c r="GK9" s="681"/>
      <c r="GL9" s="681"/>
      <c r="GM9" s="681"/>
      <c r="GN9" s="681"/>
      <c r="GO9" s="681"/>
      <c r="GP9" s="681"/>
      <c r="GQ9" s="681"/>
      <c r="GR9" s="681"/>
      <c r="GS9" s="681"/>
      <c r="GT9" s="681"/>
      <c r="GU9" s="681"/>
      <c r="GV9" s="681"/>
      <c r="GW9" s="681"/>
      <c r="GX9" s="681"/>
      <c r="GY9" s="681"/>
      <c r="GZ9" s="681"/>
      <c r="HA9" s="681"/>
      <c r="HB9" s="681"/>
      <c r="HC9" s="681"/>
      <c r="HD9" s="681"/>
      <c r="HE9" s="681"/>
      <c r="HF9" s="681"/>
      <c r="HG9" s="681"/>
      <c r="HH9" s="681"/>
      <c r="HI9" s="681"/>
      <c r="HJ9" s="681"/>
      <c r="HK9" s="681"/>
      <c r="HL9" s="681"/>
      <c r="HM9" s="681"/>
      <c r="HN9" s="681"/>
      <c r="HO9" s="681"/>
      <c r="HP9" s="681"/>
      <c r="HQ9" s="681"/>
      <c r="HR9" s="681"/>
      <c r="HS9" s="681"/>
      <c r="HT9" s="681"/>
      <c r="HU9" s="681"/>
      <c r="HV9" s="681"/>
      <c r="HW9" s="681"/>
      <c r="HX9" s="681"/>
      <c r="HY9" s="681"/>
      <c r="HZ9" s="681"/>
      <c r="IA9" s="681"/>
      <c r="IB9" s="681"/>
      <c r="IC9" s="681"/>
      <c r="ID9" s="681"/>
      <c r="IE9" s="681"/>
      <c r="IF9" s="681"/>
      <c r="IG9" s="681"/>
      <c r="IH9" s="681"/>
      <c r="II9" s="681"/>
      <c r="IJ9" s="681"/>
      <c r="IK9" s="681"/>
      <c r="IL9" s="681"/>
      <c r="IM9" s="681"/>
      <c r="IN9" s="681"/>
      <c r="IO9" s="681"/>
      <c r="IP9" s="681"/>
      <c r="IQ9" s="681"/>
      <c r="IR9" s="681"/>
      <c r="IS9" s="681"/>
      <c r="IT9" s="681"/>
      <c r="IU9" s="681"/>
      <c r="IV9" s="681"/>
      <c r="IW9" s="681"/>
      <c r="IX9" s="681"/>
      <c r="IY9" s="681"/>
      <c r="IZ9" s="681"/>
      <c r="JA9" s="681"/>
      <c r="JB9" s="681"/>
      <c r="JC9" s="681"/>
      <c r="JD9" s="681"/>
      <c r="JE9" s="681"/>
      <c r="JF9" s="681"/>
      <c r="JG9" s="681"/>
      <c r="JH9" s="681"/>
      <c r="JI9" s="681"/>
      <c r="JJ9" s="681"/>
      <c r="JK9" s="681"/>
      <c r="JL9" s="681"/>
      <c r="JM9" s="681"/>
      <c r="JN9" s="681"/>
      <c r="JO9" s="681"/>
      <c r="JP9" s="681"/>
      <c r="JQ9" s="681"/>
      <c r="JR9" s="681"/>
      <c r="JS9" s="681"/>
      <c r="JT9" s="681"/>
      <c r="JU9" s="681"/>
      <c r="JV9" s="681"/>
      <c r="JW9" s="681"/>
      <c r="JX9" s="681"/>
      <c r="JY9" s="681"/>
      <c r="JZ9" s="681"/>
      <c r="KA9" s="681"/>
      <c r="KB9" s="681"/>
      <c r="KC9" s="681"/>
      <c r="KD9" s="681"/>
      <c r="KE9" s="681"/>
      <c r="KF9" s="681"/>
      <c r="KG9" s="681"/>
      <c r="KH9" s="681"/>
      <c r="KI9" s="681"/>
      <c r="KJ9" s="681"/>
      <c r="KK9" s="681"/>
      <c r="KL9" s="681"/>
      <c r="KM9" s="681"/>
      <c r="KN9" s="681"/>
      <c r="KO9" s="681"/>
      <c r="KP9" s="681"/>
      <c r="KQ9" s="681"/>
      <c r="KR9" s="681"/>
      <c r="KS9" s="681"/>
      <c r="KT9" s="681"/>
      <c r="KU9" s="681"/>
      <c r="KV9" s="681"/>
      <c r="KW9" s="681"/>
      <c r="KX9" s="681"/>
      <c r="KY9" s="681"/>
      <c r="KZ9" s="681"/>
      <c r="LA9" s="681"/>
      <c r="LB9" s="681"/>
      <c r="LC9" s="681"/>
      <c r="LD9" s="681"/>
      <c r="LE9" s="681"/>
      <c r="LF9" s="681"/>
      <c r="LG9" s="681"/>
      <c r="LH9" s="681"/>
      <c r="LI9" s="681"/>
      <c r="LJ9" s="681"/>
      <c r="LK9" s="681"/>
      <c r="LL9" s="681"/>
      <c r="LM9" s="681"/>
      <c r="LN9" s="681"/>
      <c r="LO9" s="681"/>
      <c r="LP9" s="681"/>
      <c r="LQ9" s="681"/>
      <c r="LR9" s="681"/>
      <c r="LS9" s="681"/>
      <c r="LT9" s="681"/>
      <c r="LU9" s="681"/>
      <c r="LV9" s="681"/>
      <c r="LW9" s="681"/>
      <c r="LX9" s="681"/>
      <c r="LY9" s="681"/>
      <c r="LZ9" s="681"/>
      <c r="MA9" s="681"/>
      <c r="MB9" s="681"/>
      <c r="MC9" s="681"/>
      <c r="MD9" s="681"/>
      <c r="ME9" s="681"/>
      <c r="MF9" s="681"/>
      <c r="MG9" s="681"/>
      <c r="MH9" s="681"/>
      <c r="MI9" s="681"/>
      <c r="MJ9" s="681"/>
      <c r="MK9" s="681"/>
      <c r="ML9" s="681"/>
      <c r="MM9" s="681"/>
      <c r="MN9" s="681"/>
      <c r="MO9" s="681"/>
      <c r="MP9" s="681"/>
      <c r="MQ9" s="681"/>
      <c r="MR9" s="681"/>
      <c r="MS9" s="681"/>
      <c r="MT9" s="681"/>
      <c r="MU9" s="681"/>
      <c r="MV9" s="681"/>
      <c r="MW9" s="681"/>
      <c r="MX9" s="681"/>
      <c r="MY9" s="681"/>
      <c r="MZ9" s="681"/>
      <c r="NA9" s="681"/>
      <c r="NB9" s="681"/>
      <c r="NC9" s="681"/>
      <c r="ND9" s="681"/>
      <c r="NE9" s="681"/>
      <c r="NF9" s="681"/>
      <c r="NG9" s="681"/>
      <c r="NH9" s="681"/>
      <c r="NI9" s="681"/>
      <c r="NJ9" s="681"/>
      <c r="NK9" s="681"/>
      <c r="NL9" s="681"/>
      <c r="NM9" s="681"/>
      <c r="NN9" s="681"/>
      <c r="NO9" s="681"/>
      <c r="NP9" s="681"/>
      <c r="NQ9" s="681"/>
      <c r="NR9" s="681"/>
      <c r="NS9" s="681"/>
      <c r="NT9" s="681"/>
      <c r="NU9" s="681"/>
      <c r="NV9" s="681"/>
      <c r="NW9" s="681"/>
      <c r="NX9" s="681"/>
      <c r="NY9" s="681"/>
      <c r="NZ9" s="681"/>
      <c r="OA9" s="681"/>
      <c r="OB9" s="681"/>
      <c r="OC9" s="681"/>
      <c r="OD9" s="681"/>
      <c r="OE9" s="681"/>
      <c r="OF9" s="681"/>
      <c r="OG9" s="681"/>
      <c r="OH9" s="681"/>
      <c r="OI9" s="681"/>
      <c r="OJ9" s="681"/>
      <c r="OK9" s="681"/>
      <c r="OL9" s="681"/>
      <c r="OM9" s="681"/>
      <c r="ON9" s="681"/>
      <c r="OO9" s="681"/>
      <c r="OP9" s="681"/>
      <c r="OQ9" s="681"/>
      <c r="OR9" s="681"/>
      <c r="OS9" s="681"/>
      <c r="OT9" s="681"/>
      <c r="OU9" s="681"/>
      <c r="OV9" s="681"/>
      <c r="OW9" s="681"/>
      <c r="OX9" s="681"/>
      <c r="OY9" s="681"/>
      <c r="OZ9" s="681"/>
      <c r="PA9" s="681"/>
      <c r="PB9" s="681"/>
      <c r="PC9" s="681"/>
      <c r="PD9" s="681"/>
      <c r="PE9" s="681"/>
      <c r="PF9" s="681"/>
      <c r="PG9" s="681"/>
      <c r="PH9" s="681"/>
      <c r="PI9" s="681"/>
      <c r="PJ9" s="681"/>
      <c r="PK9" s="681"/>
      <c r="PL9" s="681"/>
      <c r="PM9" s="681"/>
      <c r="PN9" s="681"/>
      <c r="PO9" s="681"/>
      <c r="PP9" s="681"/>
      <c r="PQ9" s="681"/>
      <c r="PR9" s="681"/>
      <c r="PS9" s="681"/>
      <c r="PT9" s="681"/>
      <c r="PU9" s="681"/>
      <c r="PV9" s="681"/>
      <c r="PW9" s="681"/>
      <c r="PX9" s="681"/>
      <c r="PY9" s="681"/>
      <c r="PZ9" s="681"/>
      <c r="QA9" s="681"/>
      <c r="QB9" s="681"/>
      <c r="QC9" s="681"/>
      <c r="QD9" s="681"/>
      <c r="QE9" s="681"/>
      <c r="QF9" s="681"/>
      <c r="QG9" s="681"/>
      <c r="QH9" s="681"/>
      <c r="QI9" s="681"/>
      <c r="QJ9" s="681"/>
      <c r="QK9" s="681"/>
      <c r="QL9" s="681"/>
      <c r="QM9" s="681"/>
      <c r="QN9" s="681"/>
      <c r="QO9" s="681"/>
      <c r="QP9" s="681"/>
      <c r="QQ9" s="681"/>
      <c r="QR9" s="681"/>
      <c r="QS9" s="681"/>
      <c r="QT9" s="681"/>
      <c r="QU9" s="681"/>
      <c r="QV9" s="681"/>
      <c r="QW9" s="681"/>
      <c r="QX9" s="681"/>
      <c r="QY9" s="681"/>
      <c r="QZ9" s="681"/>
      <c r="RA9" s="681"/>
      <c r="RB9" s="681"/>
      <c r="RC9" s="681"/>
      <c r="RD9" s="681"/>
      <c r="RE9" s="681"/>
      <c r="RF9" s="681"/>
      <c r="RG9" s="681"/>
      <c r="RH9" s="681"/>
      <c r="RI9" s="681"/>
      <c r="RJ9" s="681"/>
      <c r="RK9" s="681"/>
      <c r="RL9" s="681"/>
      <c r="RM9" s="681"/>
      <c r="RN9" s="681"/>
      <c r="RO9" s="681"/>
      <c r="RP9" s="681"/>
      <c r="RQ9" s="681"/>
      <c r="RR9" s="681"/>
      <c r="RS9" s="681"/>
      <c r="RT9" s="681"/>
      <c r="RU9" s="681"/>
      <c r="RV9" s="681"/>
      <c r="RW9" s="681"/>
      <c r="RX9" s="681"/>
      <c r="RY9" s="681"/>
      <c r="RZ9" s="681"/>
      <c r="SA9" s="681"/>
      <c r="SB9" s="681"/>
      <c r="SC9" s="681"/>
      <c r="SD9" s="681"/>
      <c r="SE9" s="681"/>
      <c r="SF9" s="681"/>
      <c r="SG9" s="681"/>
      <c r="SH9" s="681"/>
      <c r="SI9" s="681"/>
      <c r="SJ9" s="681"/>
      <c r="SK9" s="681"/>
      <c r="SL9" s="681"/>
      <c r="SM9" s="681"/>
      <c r="SN9" s="681"/>
      <c r="SO9" s="681"/>
      <c r="SP9" s="681"/>
      <c r="SQ9" s="681"/>
      <c r="SR9" s="681"/>
      <c r="SS9" s="681"/>
      <c r="ST9" s="681"/>
      <c r="SU9" s="681"/>
      <c r="SV9" s="681"/>
      <c r="SW9" s="681"/>
      <c r="SX9" s="681"/>
      <c r="SY9" s="681"/>
      <c r="SZ9" s="681"/>
      <c r="TA9" s="681"/>
      <c r="TB9" s="681"/>
      <c r="TC9" s="681"/>
      <c r="TD9" s="681"/>
      <c r="TE9" s="681"/>
      <c r="TF9" s="681"/>
      <c r="TG9" s="681"/>
      <c r="TH9" s="681"/>
      <c r="TI9" s="681"/>
      <c r="TJ9" s="681"/>
      <c r="TK9" s="681"/>
      <c r="TL9" s="681"/>
      <c r="TM9" s="681"/>
      <c r="TN9" s="681"/>
      <c r="TO9" s="681"/>
      <c r="TP9" s="681"/>
      <c r="TQ9" s="681"/>
      <c r="TR9" s="681"/>
      <c r="TS9" s="681"/>
      <c r="TT9" s="681"/>
      <c r="TU9" s="681"/>
      <c r="TV9" s="681"/>
      <c r="TW9" s="681"/>
      <c r="TX9" s="681"/>
      <c r="TY9" s="681"/>
      <c r="TZ9" s="681"/>
      <c r="UA9" s="681"/>
      <c r="UB9" s="681"/>
      <c r="UC9" s="681"/>
      <c r="UD9" s="681"/>
      <c r="UE9" s="681"/>
      <c r="UF9" s="681"/>
      <c r="UG9" s="681"/>
      <c r="UH9" s="681"/>
      <c r="UI9" s="681"/>
      <c r="UJ9" s="681"/>
      <c r="UK9" s="681"/>
      <c r="UL9" s="681"/>
      <c r="UM9" s="681"/>
      <c r="UN9" s="681"/>
      <c r="UO9" s="681"/>
      <c r="UP9" s="681"/>
      <c r="UQ9" s="681"/>
      <c r="UR9" s="681"/>
      <c r="US9" s="681"/>
      <c r="UT9" s="681"/>
      <c r="UU9" s="681"/>
      <c r="UV9" s="681"/>
      <c r="UW9" s="681"/>
      <c r="UX9" s="681"/>
      <c r="UY9" s="681"/>
      <c r="UZ9" s="681"/>
      <c r="VA9" s="681"/>
      <c r="VB9" s="681"/>
      <c r="VC9" s="681"/>
      <c r="VD9" s="681"/>
      <c r="VE9" s="681"/>
      <c r="VF9" s="681"/>
      <c r="VG9" s="681"/>
      <c r="VH9" s="681"/>
      <c r="VI9" s="681"/>
      <c r="VJ9" s="681"/>
      <c r="VK9" s="681"/>
      <c r="VL9" s="681"/>
      <c r="VM9" s="681"/>
      <c r="VN9" s="681"/>
      <c r="VO9" s="681"/>
      <c r="VP9" s="681"/>
      <c r="VQ9" s="681"/>
      <c r="VR9" s="681"/>
      <c r="VS9" s="681"/>
      <c r="VT9" s="681"/>
      <c r="VU9" s="681"/>
      <c r="VV9" s="681"/>
      <c r="VW9" s="681"/>
      <c r="VX9" s="681"/>
      <c r="VY9" s="681"/>
      <c r="VZ9" s="681"/>
      <c r="WA9" s="681"/>
      <c r="WB9" s="681"/>
      <c r="WC9" s="681"/>
      <c r="WD9" s="681"/>
      <c r="WE9" s="681"/>
      <c r="WF9" s="681"/>
      <c r="WG9" s="681"/>
      <c r="WH9" s="681"/>
      <c r="WI9" s="681"/>
      <c r="WJ9" s="681"/>
      <c r="WK9" s="681"/>
      <c r="WL9" s="681"/>
      <c r="WM9" s="681"/>
      <c r="WN9" s="681"/>
      <c r="WO9" s="681"/>
      <c r="WP9" s="681"/>
      <c r="WQ9" s="681"/>
      <c r="WR9" s="681"/>
      <c r="WS9" s="681"/>
      <c r="WT9" s="681"/>
      <c r="WU9" s="681"/>
      <c r="WV9" s="681"/>
      <c r="WW9" s="681"/>
      <c r="WX9" s="681"/>
      <c r="WY9" s="681"/>
      <c r="WZ9" s="681"/>
      <c r="XA9" s="681"/>
      <c r="XB9" s="681"/>
      <c r="XC9" s="681"/>
      <c r="XD9" s="681"/>
      <c r="XE9" s="681"/>
      <c r="XF9" s="681"/>
      <c r="XG9" s="681"/>
      <c r="XH9" s="681"/>
      <c r="XI9" s="681"/>
      <c r="XJ9" s="681"/>
      <c r="XK9" s="681"/>
      <c r="XL9" s="681"/>
      <c r="XM9" s="681"/>
      <c r="XN9" s="681"/>
      <c r="XO9" s="681"/>
      <c r="XP9" s="681"/>
      <c r="XQ9" s="681"/>
      <c r="XR9" s="681"/>
      <c r="XS9" s="681"/>
      <c r="XT9" s="681"/>
      <c r="XU9" s="681"/>
      <c r="XV9" s="681"/>
      <c r="XW9" s="681"/>
      <c r="XX9" s="681"/>
      <c r="XY9" s="681"/>
      <c r="XZ9" s="681"/>
      <c r="YA9" s="681"/>
      <c r="YB9" s="681"/>
      <c r="YC9" s="681"/>
      <c r="YD9" s="681"/>
      <c r="YE9" s="681"/>
      <c r="YF9" s="681"/>
      <c r="YG9" s="681"/>
      <c r="YH9" s="681"/>
      <c r="YI9" s="681"/>
      <c r="YJ9" s="681"/>
      <c r="YK9" s="681"/>
      <c r="YL9" s="681"/>
      <c r="YM9" s="681"/>
      <c r="YN9" s="681"/>
      <c r="YO9" s="681"/>
      <c r="YP9" s="681"/>
      <c r="YQ9" s="681"/>
      <c r="YR9" s="681"/>
      <c r="YS9" s="681"/>
      <c r="YT9" s="681"/>
      <c r="YU9" s="681"/>
      <c r="YV9" s="681"/>
      <c r="YW9" s="681"/>
      <c r="YX9" s="681"/>
      <c r="YY9" s="681"/>
      <c r="YZ9" s="681"/>
      <c r="ZA9" s="681"/>
      <c r="ZB9" s="681"/>
      <c r="ZC9" s="681"/>
      <c r="ZD9" s="681"/>
      <c r="ZE9" s="681"/>
      <c r="ZF9" s="681"/>
      <c r="ZG9" s="681"/>
      <c r="ZH9" s="681"/>
      <c r="ZI9" s="681"/>
      <c r="ZJ9" s="681"/>
      <c r="ZK9" s="681"/>
      <c r="ZL9" s="681"/>
      <c r="ZM9" s="681"/>
      <c r="ZN9" s="681"/>
      <c r="ZO9" s="681"/>
      <c r="ZP9" s="681"/>
      <c r="ZQ9" s="681"/>
      <c r="ZR9" s="681"/>
      <c r="ZS9" s="681"/>
      <c r="ZT9" s="681"/>
      <c r="ZU9" s="681"/>
      <c r="ZV9" s="681"/>
      <c r="ZW9" s="681"/>
      <c r="ZX9" s="681"/>
      <c r="ZY9" s="681"/>
      <c r="ZZ9" s="681"/>
      <c r="AAA9" s="681"/>
      <c r="AAB9" s="681"/>
      <c r="AAC9" s="681"/>
      <c r="AAD9" s="681"/>
      <c r="AAE9" s="681"/>
      <c r="AAF9" s="681"/>
      <c r="AAG9" s="681"/>
      <c r="AAH9" s="681"/>
      <c r="AAI9" s="681"/>
      <c r="AAJ9" s="681"/>
      <c r="AAK9" s="681"/>
      <c r="AAL9" s="681"/>
      <c r="AAM9" s="681"/>
      <c r="AAN9" s="681"/>
      <c r="AAO9" s="681"/>
      <c r="AAP9" s="681"/>
      <c r="AAQ9" s="681"/>
      <c r="AAR9" s="681"/>
      <c r="AAS9" s="681"/>
      <c r="AAT9" s="681"/>
      <c r="AAU9" s="681"/>
      <c r="AAV9" s="681"/>
      <c r="AAW9" s="681"/>
      <c r="AAX9" s="681"/>
      <c r="AAY9" s="681"/>
      <c r="AAZ9" s="681"/>
      <c r="ABA9" s="681"/>
      <c r="ABB9" s="681"/>
      <c r="ABC9" s="681"/>
      <c r="ABD9" s="681"/>
      <c r="ABE9" s="681"/>
      <c r="ABF9" s="681"/>
      <c r="ABG9" s="681"/>
      <c r="ABH9" s="681"/>
      <c r="ABI9" s="681"/>
      <c r="ABJ9" s="681"/>
      <c r="ABK9" s="681"/>
      <c r="ABL9" s="681"/>
      <c r="ABM9" s="681"/>
      <c r="ABN9" s="681"/>
      <c r="ABO9" s="681"/>
      <c r="ABP9" s="681"/>
      <c r="ABQ9" s="681"/>
      <c r="ABR9" s="681"/>
      <c r="ABS9" s="681"/>
      <c r="ABT9" s="681"/>
      <c r="ABU9" s="681"/>
      <c r="ABV9" s="681"/>
      <c r="ABW9" s="681"/>
      <c r="ABX9" s="681"/>
      <c r="ABY9" s="681"/>
      <c r="ABZ9" s="681"/>
      <c r="ACA9" s="681"/>
      <c r="ACB9" s="681"/>
      <c r="ACC9" s="681"/>
      <c r="ACD9" s="681"/>
      <c r="ACE9" s="681"/>
      <c r="ACF9" s="681"/>
      <c r="ACG9" s="681"/>
      <c r="ACH9" s="681"/>
      <c r="ACI9" s="681"/>
      <c r="ACJ9" s="681"/>
      <c r="ACK9" s="681"/>
      <c r="ACL9" s="681"/>
      <c r="ACM9" s="681"/>
      <c r="ACN9" s="681"/>
      <c r="ACO9" s="681"/>
      <c r="ACP9" s="681"/>
      <c r="ACQ9" s="681"/>
      <c r="ACR9" s="681"/>
      <c r="ACS9" s="681"/>
      <c r="ACT9" s="681"/>
      <c r="ACU9" s="681"/>
      <c r="ACV9" s="681"/>
      <c r="ACW9" s="681"/>
      <c r="ACX9" s="681"/>
      <c r="ACY9" s="681"/>
      <c r="ACZ9" s="681"/>
      <c r="ADA9" s="681"/>
      <c r="ADB9" s="681"/>
      <c r="ADC9" s="681"/>
      <c r="ADD9" s="681"/>
      <c r="ADE9" s="681"/>
      <c r="ADF9" s="681"/>
      <c r="ADG9" s="681"/>
      <c r="ADH9" s="681"/>
      <c r="ADI9" s="681"/>
      <c r="ADJ9" s="681"/>
      <c r="ADK9" s="681"/>
      <c r="ADL9" s="681"/>
      <c r="ADM9" s="681"/>
      <c r="ADN9" s="681"/>
      <c r="ADO9" s="681"/>
      <c r="ADP9" s="681"/>
      <c r="ADQ9" s="681"/>
      <c r="ADR9" s="681"/>
      <c r="ADS9" s="681"/>
      <c r="ADT9" s="681"/>
      <c r="ADU9" s="681"/>
      <c r="ADV9" s="681"/>
      <c r="ADW9" s="681"/>
      <c r="ADX9" s="681"/>
      <c r="ADY9" s="681"/>
      <c r="ADZ9" s="681"/>
      <c r="AEA9" s="681"/>
      <c r="AEB9" s="681"/>
      <c r="AEC9" s="681"/>
      <c r="AED9" s="681"/>
      <c r="AEE9" s="681"/>
      <c r="AEF9" s="681"/>
      <c r="AEG9" s="681"/>
      <c r="AEH9" s="681"/>
      <c r="AEI9" s="681"/>
      <c r="AEJ9" s="681"/>
      <c r="AEK9" s="681"/>
      <c r="AEL9" s="681"/>
      <c r="AEM9" s="681"/>
      <c r="AEN9" s="681"/>
      <c r="AEO9" s="681"/>
      <c r="AEP9" s="681"/>
      <c r="AEQ9" s="681"/>
      <c r="AER9" s="681"/>
      <c r="AES9" s="681"/>
      <c r="AET9" s="681"/>
      <c r="AEU9" s="681"/>
      <c r="AEV9" s="681"/>
      <c r="AEW9" s="681"/>
      <c r="AEX9" s="681"/>
      <c r="AEY9" s="681"/>
      <c r="AEZ9" s="681"/>
      <c r="AFA9" s="681"/>
      <c r="AFB9" s="681"/>
      <c r="AFC9" s="681"/>
      <c r="AFD9" s="681"/>
      <c r="AFE9" s="681"/>
      <c r="AFF9" s="681"/>
      <c r="AFG9" s="681"/>
      <c r="AFH9" s="681"/>
      <c r="AFI9" s="681"/>
      <c r="AFJ9" s="681"/>
      <c r="AFK9" s="681"/>
      <c r="AFL9" s="681"/>
      <c r="AFM9" s="681"/>
      <c r="AFN9" s="681"/>
      <c r="AFO9" s="681"/>
      <c r="AFP9" s="681"/>
      <c r="AFQ9" s="681"/>
      <c r="AFR9" s="681"/>
      <c r="AFS9" s="681"/>
      <c r="AFT9" s="681"/>
      <c r="AFU9" s="681"/>
      <c r="AFV9" s="681"/>
      <c r="AFW9" s="681"/>
      <c r="AFX9" s="681"/>
      <c r="AFY9" s="681"/>
      <c r="AFZ9" s="681"/>
      <c r="AGA9" s="681"/>
      <c r="AGB9" s="681"/>
      <c r="AGC9" s="681"/>
      <c r="AGD9" s="681"/>
      <c r="AGE9" s="681"/>
      <c r="AGF9" s="681"/>
      <c r="AGG9" s="681"/>
      <c r="AGH9" s="681"/>
      <c r="AGI9" s="681"/>
      <c r="AGJ9" s="681"/>
      <c r="AGK9" s="681"/>
      <c r="AGL9" s="681"/>
      <c r="AGM9" s="681"/>
      <c r="AGN9" s="681"/>
      <c r="AGO9" s="681"/>
      <c r="AGP9" s="681"/>
      <c r="AGQ9" s="681"/>
      <c r="AGR9" s="681"/>
      <c r="AGS9" s="681"/>
      <c r="AGT9" s="681"/>
      <c r="AGU9" s="681"/>
      <c r="AGV9" s="681"/>
      <c r="AGW9" s="681"/>
      <c r="AGX9" s="681"/>
      <c r="AGY9" s="681"/>
      <c r="AGZ9" s="681"/>
      <c r="AHA9" s="681"/>
      <c r="AHB9" s="681"/>
      <c r="AHC9" s="681"/>
      <c r="AHD9" s="681"/>
      <c r="AHE9" s="681"/>
      <c r="AHF9" s="681"/>
      <c r="AHG9" s="681"/>
      <c r="AHH9" s="681"/>
      <c r="AHI9" s="681"/>
      <c r="AHJ9" s="681"/>
      <c r="AHK9" s="681"/>
      <c r="AHL9" s="681"/>
      <c r="AHM9" s="681"/>
      <c r="AHN9" s="681"/>
      <c r="AHO9" s="681"/>
      <c r="AHP9" s="681"/>
      <c r="AHQ9" s="681"/>
      <c r="AHR9" s="681"/>
      <c r="AHS9" s="681"/>
      <c r="AHT9" s="681"/>
      <c r="AHU9" s="681"/>
      <c r="AHV9" s="681"/>
      <c r="AHW9" s="681"/>
      <c r="AHX9" s="681"/>
      <c r="AHY9" s="681"/>
      <c r="AHZ9" s="681"/>
      <c r="AIA9" s="681"/>
      <c r="AIB9" s="681"/>
      <c r="AIC9" s="681"/>
      <c r="AID9" s="681"/>
      <c r="AIE9" s="681"/>
      <c r="AIF9" s="681"/>
      <c r="AIG9" s="681"/>
      <c r="AIH9" s="681"/>
      <c r="AII9" s="681"/>
      <c r="AIJ9" s="681"/>
      <c r="AIK9" s="681"/>
      <c r="AIL9" s="681"/>
      <c r="AIM9" s="681"/>
      <c r="AIN9" s="681"/>
      <c r="AIO9" s="681"/>
      <c r="AIP9" s="681"/>
      <c r="AIQ9" s="681"/>
      <c r="AIR9" s="681"/>
      <c r="AIS9" s="681"/>
      <c r="AIT9" s="681"/>
      <c r="AIU9" s="681"/>
      <c r="AIV9" s="681"/>
      <c r="AIW9" s="681"/>
      <c r="AIX9" s="681"/>
      <c r="AIY9" s="681"/>
      <c r="AIZ9" s="681"/>
      <c r="AJA9" s="681"/>
      <c r="AJB9" s="681"/>
      <c r="AJC9" s="681"/>
      <c r="AJD9" s="681"/>
      <c r="AJE9" s="681"/>
      <c r="AJF9" s="681"/>
      <c r="AJG9" s="681"/>
      <c r="AJH9" s="681"/>
      <c r="AJI9" s="681"/>
      <c r="AJJ9" s="681"/>
      <c r="AJK9" s="681"/>
      <c r="AJL9" s="681"/>
      <c r="AJM9" s="681"/>
      <c r="AJN9" s="681"/>
      <c r="AJO9" s="681"/>
      <c r="AJP9" s="681"/>
      <c r="AJQ9" s="681"/>
      <c r="AJR9" s="681"/>
      <c r="AJS9" s="681"/>
      <c r="AJT9" s="681"/>
      <c r="AJU9" s="681"/>
      <c r="AJV9" s="681"/>
      <c r="AJW9" s="681"/>
      <c r="AJX9" s="681"/>
      <c r="AJY9" s="681"/>
      <c r="AJZ9" s="681"/>
      <c r="AKA9" s="681"/>
      <c r="AKB9" s="681"/>
      <c r="AKC9" s="681"/>
      <c r="AKD9" s="681"/>
      <c r="AKE9" s="681"/>
      <c r="AKF9" s="681"/>
      <c r="AKG9" s="681"/>
      <c r="AKH9" s="681"/>
      <c r="AKI9" s="681"/>
      <c r="AKJ9" s="681"/>
      <c r="AKK9" s="681"/>
      <c r="AKL9" s="681"/>
      <c r="AKM9" s="681"/>
      <c r="AKN9" s="681"/>
      <c r="AKO9" s="681"/>
      <c r="AKP9" s="681"/>
      <c r="AKQ9" s="681"/>
      <c r="AKR9" s="681"/>
      <c r="AKS9" s="681"/>
      <c r="AKT9" s="681"/>
      <c r="AKU9" s="681"/>
      <c r="AKV9" s="681"/>
      <c r="AKW9" s="681"/>
      <c r="AKX9" s="681"/>
      <c r="AKY9" s="681"/>
      <c r="AKZ9" s="681"/>
      <c r="ALA9" s="681"/>
      <c r="ALB9" s="681"/>
      <c r="ALC9" s="681"/>
      <c r="ALD9" s="681"/>
      <c r="ALE9" s="681"/>
      <c r="ALF9" s="681"/>
      <c r="ALG9" s="681"/>
      <c r="ALH9" s="681"/>
      <c r="ALI9" s="681"/>
      <c r="ALJ9" s="681"/>
      <c r="ALK9" s="681"/>
      <c r="ALL9" s="681"/>
      <c r="ALM9" s="681"/>
      <c r="ALN9" s="681"/>
      <c r="ALO9" s="681"/>
      <c r="ALP9" s="681"/>
      <c r="ALQ9" s="681"/>
      <c r="ALR9" s="681"/>
      <c r="ALS9" s="681"/>
      <c r="ALT9" s="681"/>
      <c r="ALU9" s="681"/>
      <c r="ALV9" s="681"/>
      <c r="ALW9" s="681"/>
      <c r="ALX9" s="681"/>
      <c r="ALY9" s="681"/>
      <c r="ALZ9" s="681"/>
      <c r="AMA9" s="681"/>
      <c r="AMB9" s="681"/>
      <c r="AMC9" s="681"/>
      <c r="AMD9" s="681"/>
      <c r="AME9" s="681"/>
      <c r="AMF9" s="681"/>
      <c r="AMG9" s="681"/>
      <c r="AMH9" s="681"/>
      <c r="AMI9" s="681"/>
      <c r="AMJ9" s="681"/>
      <c r="AMK9" s="681"/>
      <c r="AML9" s="681"/>
      <c r="AMM9" s="681"/>
      <c r="AMN9" s="681"/>
      <c r="AMO9" s="681"/>
      <c r="AMP9" s="681"/>
      <c r="AMQ9" s="681"/>
      <c r="AMR9" s="681"/>
      <c r="AMS9" s="681"/>
      <c r="AMT9" s="681"/>
      <c r="AMU9" s="681"/>
      <c r="AMV9" s="681"/>
      <c r="AMW9" s="681"/>
      <c r="AMX9" s="681"/>
      <c r="AMY9" s="681"/>
      <c r="AMZ9" s="681"/>
      <c r="ANA9" s="681"/>
      <c r="ANB9" s="681"/>
      <c r="ANC9" s="681"/>
      <c r="AND9" s="681"/>
      <c r="ANE9" s="681"/>
      <c r="ANF9" s="681"/>
      <c r="ANG9" s="681"/>
      <c r="ANH9" s="681"/>
      <c r="ANI9" s="681"/>
      <c r="ANJ9" s="681"/>
      <c r="ANK9" s="681"/>
      <c r="ANL9" s="681"/>
      <c r="ANM9" s="681"/>
      <c r="ANN9" s="681"/>
      <c r="ANO9" s="681"/>
      <c r="ANP9" s="681"/>
      <c r="ANQ9" s="681"/>
      <c r="ANR9" s="681"/>
      <c r="ANS9" s="681"/>
      <c r="ANT9" s="681"/>
      <c r="ANU9" s="681"/>
      <c r="ANV9" s="681"/>
      <c r="ANW9" s="681"/>
      <c r="ANX9" s="681"/>
      <c r="ANY9" s="681"/>
      <c r="ANZ9" s="681"/>
      <c r="AOA9" s="681"/>
      <c r="AOB9" s="681"/>
      <c r="AOC9" s="681"/>
      <c r="AOD9" s="681"/>
      <c r="AOE9" s="681"/>
      <c r="AOF9" s="681"/>
      <c r="AOG9" s="681"/>
      <c r="AOH9" s="681"/>
      <c r="AOI9" s="681"/>
      <c r="AOJ9" s="681"/>
      <c r="AOK9" s="681"/>
      <c r="AOL9" s="681"/>
      <c r="AOM9" s="681"/>
      <c r="AON9" s="681"/>
      <c r="AOO9" s="681"/>
      <c r="AOP9" s="681"/>
      <c r="AOQ9" s="681"/>
      <c r="AOR9" s="681"/>
      <c r="AOS9" s="681"/>
      <c r="AOT9" s="681"/>
      <c r="AOU9" s="681"/>
      <c r="AOV9" s="681"/>
      <c r="AOW9" s="681"/>
      <c r="AOX9" s="681"/>
      <c r="AOY9" s="681"/>
      <c r="AOZ9" s="681"/>
      <c r="APA9" s="681"/>
      <c r="APB9" s="681"/>
      <c r="APC9" s="681"/>
      <c r="APD9" s="681"/>
      <c r="APE9" s="681"/>
      <c r="APF9" s="681"/>
      <c r="APG9" s="681"/>
      <c r="APH9" s="681"/>
      <c r="API9" s="681"/>
      <c r="APJ9" s="681"/>
      <c r="APK9" s="681"/>
      <c r="APL9" s="681"/>
      <c r="APM9" s="681"/>
      <c r="APN9" s="681"/>
      <c r="APO9" s="681"/>
      <c r="APP9" s="681"/>
      <c r="APQ9" s="681"/>
      <c r="APR9" s="681"/>
      <c r="APS9" s="681"/>
      <c r="APT9" s="681"/>
      <c r="APU9" s="681"/>
      <c r="APV9" s="681"/>
      <c r="APW9" s="681"/>
      <c r="APX9" s="681"/>
      <c r="APY9" s="681"/>
      <c r="APZ9" s="681"/>
      <c r="AQA9" s="681"/>
      <c r="AQB9" s="681"/>
      <c r="AQC9" s="681"/>
      <c r="AQD9" s="681"/>
      <c r="AQE9" s="681"/>
      <c r="AQF9" s="681"/>
      <c r="AQG9" s="681"/>
      <c r="AQH9" s="681"/>
      <c r="AQI9" s="681"/>
      <c r="AQJ9" s="681"/>
      <c r="AQK9" s="681"/>
      <c r="AQL9" s="681"/>
      <c r="AQM9" s="681"/>
      <c r="AQN9" s="681"/>
      <c r="AQO9" s="681"/>
      <c r="AQP9" s="681"/>
      <c r="AQQ9" s="681"/>
      <c r="AQR9" s="681"/>
      <c r="AQS9" s="681"/>
      <c r="AQT9" s="681"/>
      <c r="AQU9" s="681"/>
      <c r="AQV9" s="681"/>
      <c r="AQW9" s="681"/>
      <c r="AQX9" s="681"/>
      <c r="AQY9" s="681"/>
      <c r="AQZ9" s="681"/>
      <c r="ARA9" s="681"/>
      <c r="ARB9" s="681"/>
      <c r="ARC9" s="681"/>
      <c r="ARD9" s="681"/>
      <c r="ARE9" s="681"/>
      <c r="ARF9" s="681"/>
      <c r="ARG9" s="681"/>
      <c r="ARH9" s="681"/>
      <c r="ARI9" s="681"/>
      <c r="ARJ9" s="681"/>
      <c r="ARK9" s="681"/>
      <c r="ARL9" s="681"/>
      <c r="ARM9" s="681"/>
      <c r="ARN9" s="681"/>
      <c r="ARO9" s="681"/>
      <c r="ARP9" s="681"/>
      <c r="ARQ9" s="681"/>
      <c r="ARR9" s="681"/>
      <c r="ARS9" s="681"/>
      <c r="ART9" s="681"/>
      <c r="ARU9" s="681"/>
      <c r="ARV9" s="681"/>
      <c r="ARW9" s="681"/>
      <c r="ARX9" s="681"/>
      <c r="ARY9" s="681"/>
      <c r="ARZ9" s="681"/>
      <c r="ASA9" s="681"/>
      <c r="ASB9" s="681"/>
      <c r="ASC9" s="681"/>
      <c r="ASD9" s="681"/>
      <c r="ASE9" s="681"/>
      <c r="ASF9" s="681"/>
      <c r="ASG9" s="681"/>
      <c r="ASH9" s="681"/>
      <c r="ASI9" s="681"/>
      <c r="ASJ9" s="681"/>
      <c r="ASK9" s="681"/>
      <c r="ASL9" s="681"/>
      <c r="ASM9" s="681"/>
      <c r="ASN9" s="681"/>
      <c r="ASO9" s="681"/>
      <c r="ASP9" s="681"/>
      <c r="ASQ9" s="681"/>
      <c r="ASR9" s="681"/>
      <c r="ASS9" s="681"/>
      <c r="AST9" s="681"/>
      <c r="ASU9" s="681"/>
      <c r="ASV9" s="681"/>
      <c r="ASW9" s="681"/>
      <c r="ASX9" s="681"/>
      <c r="ASY9" s="681"/>
      <c r="ASZ9" s="681"/>
      <c r="ATA9" s="681"/>
      <c r="ATB9" s="681"/>
      <c r="ATC9" s="681"/>
      <c r="ATD9" s="681"/>
      <c r="ATE9" s="681"/>
      <c r="ATF9" s="681"/>
      <c r="ATG9" s="681"/>
      <c r="ATH9" s="681"/>
      <c r="ATI9" s="681"/>
      <c r="ATJ9" s="681"/>
      <c r="ATK9" s="681"/>
      <c r="ATL9" s="681"/>
      <c r="ATM9" s="681"/>
      <c r="ATN9" s="681"/>
      <c r="ATO9" s="681"/>
      <c r="ATP9" s="681"/>
      <c r="ATQ9" s="681"/>
      <c r="ATR9" s="681"/>
      <c r="ATS9" s="681"/>
      <c r="ATT9" s="681"/>
      <c r="ATU9" s="681"/>
      <c r="ATV9" s="681"/>
      <c r="ATW9" s="681"/>
      <c r="ATX9" s="681"/>
      <c r="ATY9" s="681"/>
      <c r="ATZ9" s="681"/>
      <c r="AUA9" s="681"/>
      <c r="AUB9" s="681"/>
      <c r="AUC9" s="681"/>
      <c r="AUD9" s="681"/>
      <c r="AUE9" s="681"/>
      <c r="AUF9" s="681"/>
      <c r="AUG9" s="681"/>
      <c r="AUH9" s="681"/>
      <c r="AUI9" s="681"/>
      <c r="AUJ9" s="681"/>
      <c r="AUK9" s="681"/>
      <c r="AUL9" s="681"/>
      <c r="AUM9" s="681"/>
      <c r="AUN9" s="681"/>
      <c r="AUO9" s="681"/>
      <c r="AUP9" s="681"/>
      <c r="AUQ9" s="681"/>
      <c r="AUR9" s="681"/>
      <c r="AUS9" s="681"/>
      <c r="AUT9" s="681"/>
      <c r="AUU9" s="681"/>
      <c r="AUV9" s="681"/>
      <c r="AUW9" s="681"/>
      <c r="AUX9" s="681"/>
      <c r="AUY9" s="681"/>
      <c r="AUZ9" s="681"/>
      <c r="AVA9" s="681"/>
      <c r="AVB9" s="681"/>
      <c r="AVC9" s="681"/>
      <c r="AVD9" s="681"/>
      <c r="AVE9" s="681"/>
      <c r="AVF9" s="681"/>
      <c r="AVG9" s="681"/>
      <c r="AVH9" s="681"/>
      <c r="AVI9" s="681"/>
      <c r="AVJ9" s="681"/>
      <c r="AVK9" s="681"/>
      <c r="AVL9" s="681"/>
      <c r="AVM9" s="681"/>
      <c r="AVN9" s="681"/>
      <c r="AVO9" s="681"/>
      <c r="AVP9" s="681"/>
      <c r="AVQ9" s="681"/>
      <c r="AVR9" s="681"/>
      <c r="AVS9" s="681"/>
      <c r="AVT9" s="681"/>
      <c r="AVU9" s="681"/>
      <c r="AVV9" s="681"/>
      <c r="AVW9" s="681"/>
      <c r="AVX9" s="681"/>
      <c r="AVY9" s="681"/>
      <c r="AVZ9" s="681"/>
      <c r="AWA9" s="681"/>
      <c r="AWB9" s="681"/>
      <c r="AWC9" s="681"/>
      <c r="AWD9" s="681"/>
      <c r="AWE9" s="681"/>
      <c r="AWF9" s="681"/>
      <c r="AWG9" s="681"/>
      <c r="AWH9" s="681"/>
      <c r="AWI9" s="681"/>
      <c r="AWJ9" s="681"/>
      <c r="AWK9" s="681"/>
      <c r="AWL9" s="681"/>
      <c r="AWM9" s="681"/>
      <c r="AWN9" s="681"/>
      <c r="AWO9" s="681"/>
      <c r="AWP9" s="681"/>
      <c r="AWQ9" s="681"/>
      <c r="AWR9" s="681"/>
      <c r="AWS9" s="681"/>
      <c r="AWT9" s="681"/>
      <c r="AWU9" s="681"/>
      <c r="AWV9" s="681"/>
      <c r="AWW9" s="681"/>
      <c r="AWX9" s="681"/>
      <c r="AWY9" s="681"/>
      <c r="AWZ9" s="681"/>
      <c r="AXA9" s="681"/>
      <c r="AXB9" s="681"/>
      <c r="AXC9" s="681"/>
      <c r="AXD9" s="681"/>
      <c r="AXE9" s="681"/>
      <c r="AXF9" s="681"/>
      <c r="AXG9" s="681"/>
      <c r="AXH9" s="681"/>
      <c r="AXI9" s="681"/>
      <c r="AXJ9" s="681"/>
      <c r="AXK9" s="681"/>
      <c r="AXL9" s="681"/>
      <c r="AXM9" s="681"/>
      <c r="AXN9" s="681"/>
      <c r="AXO9" s="681"/>
      <c r="AXP9" s="681"/>
      <c r="AXQ9" s="681"/>
      <c r="AXR9" s="681"/>
      <c r="AXS9" s="681"/>
      <c r="AXT9" s="681"/>
      <c r="AXU9" s="681"/>
      <c r="AXV9" s="681"/>
      <c r="AXW9" s="681"/>
      <c r="AXX9" s="681"/>
      <c r="AXY9" s="681"/>
      <c r="AXZ9" s="681"/>
      <c r="AYA9" s="681"/>
      <c r="AYB9" s="681"/>
      <c r="AYC9" s="681"/>
      <c r="AYD9" s="681"/>
      <c r="AYE9" s="681"/>
      <c r="AYF9" s="681"/>
      <c r="AYG9" s="681"/>
      <c r="AYH9" s="681"/>
      <c r="AYI9" s="681"/>
      <c r="AYJ9" s="681"/>
      <c r="AYK9" s="681"/>
      <c r="AYL9" s="681"/>
      <c r="AYM9" s="681"/>
      <c r="AYN9" s="681"/>
      <c r="AYO9" s="681"/>
      <c r="AYP9" s="681"/>
      <c r="AYQ9" s="681"/>
      <c r="AYR9" s="681"/>
      <c r="AYS9" s="681"/>
      <c r="AYT9" s="681"/>
      <c r="AYU9" s="681"/>
      <c r="AYV9" s="681"/>
      <c r="AYW9" s="681"/>
      <c r="AYX9" s="681"/>
      <c r="AYY9" s="681"/>
      <c r="AYZ9" s="681"/>
      <c r="AZA9" s="681"/>
      <c r="AZB9" s="681"/>
      <c r="AZC9" s="681"/>
      <c r="AZD9" s="681"/>
      <c r="AZE9" s="681"/>
      <c r="AZF9" s="681"/>
      <c r="AZG9" s="681"/>
      <c r="AZH9" s="681"/>
      <c r="AZI9" s="681"/>
      <c r="AZJ9" s="681"/>
      <c r="AZK9" s="681"/>
      <c r="AZL9" s="681"/>
      <c r="AZM9" s="681"/>
      <c r="AZN9" s="681"/>
      <c r="AZO9" s="681"/>
      <c r="AZP9" s="681"/>
      <c r="AZQ9" s="681"/>
      <c r="AZR9" s="681"/>
      <c r="AZS9" s="681"/>
      <c r="AZT9" s="681"/>
      <c r="AZU9" s="681"/>
      <c r="AZV9" s="681"/>
      <c r="AZW9" s="681"/>
      <c r="AZX9" s="681"/>
      <c r="AZY9" s="681"/>
      <c r="AZZ9" s="681"/>
      <c r="BAA9" s="681"/>
      <c r="BAB9" s="681"/>
      <c r="BAC9" s="681"/>
      <c r="BAD9" s="681"/>
      <c r="BAE9" s="681"/>
      <c r="BAF9" s="681"/>
      <c r="BAG9" s="681"/>
      <c r="BAH9" s="681"/>
      <c r="BAI9" s="681"/>
      <c r="BAJ9" s="681"/>
      <c r="BAK9" s="681"/>
      <c r="BAL9" s="681"/>
      <c r="BAM9" s="681"/>
      <c r="BAN9" s="681"/>
      <c r="BAO9" s="681"/>
      <c r="BAP9" s="681"/>
      <c r="BAQ9" s="681"/>
      <c r="BAR9" s="681"/>
      <c r="BAS9" s="681"/>
      <c r="BAT9" s="681"/>
      <c r="BAU9" s="681"/>
      <c r="BAV9" s="681"/>
      <c r="BAW9" s="681"/>
      <c r="BAX9" s="681"/>
      <c r="BAY9" s="681"/>
      <c r="BAZ9" s="681"/>
      <c r="BBA9" s="681"/>
      <c r="BBB9" s="681"/>
      <c r="BBC9" s="681"/>
      <c r="BBD9" s="681"/>
      <c r="BBE9" s="681"/>
      <c r="BBF9" s="681"/>
      <c r="BBG9" s="681"/>
      <c r="BBH9" s="681"/>
      <c r="BBI9" s="681"/>
      <c r="BBJ9" s="681"/>
      <c r="BBK9" s="681"/>
      <c r="BBL9" s="681"/>
      <c r="BBM9" s="681"/>
      <c r="BBN9" s="681"/>
      <c r="BBO9" s="681"/>
      <c r="BBP9" s="681"/>
      <c r="BBQ9" s="681"/>
      <c r="BBR9" s="681"/>
      <c r="BBS9" s="681"/>
      <c r="BBT9" s="681"/>
      <c r="BBU9" s="681"/>
      <c r="BBV9" s="681"/>
      <c r="BBW9" s="681"/>
      <c r="BBX9" s="681"/>
      <c r="BBY9" s="681"/>
      <c r="BBZ9" s="681"/>
      <c r="BCA9" s="681"/>
      <c r="BCB9" s="681"/>
      <c r="BCC9" s="681"/>
      <c r="BCD9" s="681"/>
      <c r="BCE9" s="681"/>
      <c r="BCF9" s="681"/>
      <c r="BCG9" s="681"/>
      <c r="BCH9" s="681"/>
      <c r="BCI9" s="681"/>
      <c r="BCJ9" s="681"/>
      <c r="BCK9" s="681"/>
      <c r="BCL9" s="681"/>
      <c r="BCM9" s="681"/>
      <c r="BCN9" s="681"/>
      <c r="BCO9" s="681"/>
      <c r="BCP9" s="681"/>
      <c r="BCQ9" s="681"/>
      <c r="BCR9" s="681"/>
      <c r="BCS9" s="681"/>
      <c r="BCT9" s="681"/>
      <c r="BCU9" s="681"/>
      <c r="BCV9" s="681"/>
      <c r="BCW9" s="681"/>
      <c r="BCX9" s="681"/>
      <c r="BCY9" s="681"/>
      <c r="BCZ9" s="681"/>
      <c r="BDA9" s="681"/>
      <c r="BDB9" s="681"/>
      <c r="BDC9" s="681"/>
      <c r="BDD9" s="681"/>
      <c r="BDE9" s="681"/>
      <c r="BDF9" s="681"/>
      <c r="BDG9" s="681"/>
      <c r="BDH9" s="681"/>
      <c r="BDI9" s="681"/>
      <c r="BDJ9" s="681"/>
      <c r="BDK9" s="681"/>
      <c r="BDL9" s="681"/>
      <c r="BDM9" s="681"/>
      <c r="BDN9" s="681"/>
      <c r="BDO9" s="681"/>
      <c r="BDP9" s="681"/>
      <c r="BDQ9" s="681"/>
      <c r="BDR9" s="681"/>
      <c r="BDS9" s="681"/>
      <c r="BDT9" s="681"/>
      <c r="BDU9" s="681"/>
      <c r="BDV9" s="681"/>
      <c r="BDW9" s="681"/>
      <c r="BDX9" s="681"/>
      <c r="BDY9" s="681"/>
      <c r="BDZ9" s="681"/>
      <c r="BEA9" s="681"/>
      <c r="BEB9" s="681"/>
      <c r="BEC9" s="681"/>
      <c r="BED9" s="681"/>
      <c r="BEE9" s="681"/>
      <c r="BEF9" s="681"/>
      <c r="BEG9" s="681"/>
      <c r="BEH9" s="681"/>
      <c r="BEI9" s="681"/>
      <c r="BEJ9" s="681"/>
      <c r="BEK9" s="681"/>
      <c r="BEL9" s="681"/>
      <c r="BEM9" s="681"/>
      <c r="BEN9" s="681"/>
      <c r="BEO9" s="681"/>
      <c r="BEP9" s="681"/>
      <c r="BEQ9" s="681"/>
      <c r="BER9" s="681"/>
      <c r="BES9" s="681"/>
      <c r="BET9" s="681"/>
      <c r="BEU9" s="681"/>
      <c r="BEV9" s="681"/>
      <c r="BEW9" s="681"/>
      <c r="BEX9" s="681"/>
      <c r="BEY9" s="681"/>
      <c r="BEZ9" s="681"/>
      <c r="BFA9" s="681"/>
      <c r="BFB9" s="681"/>
      <c r="BFC9" s="681"/>
      <c r="BFD9" s="681"/>
      <c r="BFE9" s="681"/>
      <c r="BFF9" s="681"/>
      <c r="BFG9" s="681"/>
      <c r="BFH9" s="681"/>
      <c r="BFI9" s="681"/>
      <c r="BFJ9" s="681"/>
      <c r="BFK9" s="681"/>
      <c r="BFL9" s="681"/>
      <c r="BFM9" s="681"/>
      <c r="BFN9" s="681"/>
      <c r="BFO9" s="681"/>
      <c r="BFP9" s="681"/>
      <c r="BFQ9" s="681"/>
      <c r="BFR9" s="681"/>
      <c r="BFS9" s="681"/>
      <c r="BFT9" s="681"/>
      <c r="BFU9" s="681"/>
      <c r="BFV9" s="681"/>
      <c r="BFW9" s="681"/>
      <c r="BFX9" s="681"/>
      <c r="BFY9" s="681"/>
      <c r="BFZ9" s="681"/>
      <c r="BGA9" s="681"/>
      <c r="BGB9" s="681"/>
      <c r="BGC9" s="681"/>
      <c r="BGD9" s="681"/>
      <c r="BGE9" s="681"/>
      <c r="BGF9" s="681"/>
      <c r="BGG9" s="681"/>
      <c r="BGH9" s="681"/>
      <c r="BGI9" s="681"/>
      <c r="BGJ9" s="681"/>
      <c r="BGK9" s="681"/>
      <c r="BGL9" s="681"/>
      <c r="BGM9" s="681"/>
      <c r="BGN9" s="681"/>
      <c r="BGO9" s="681"/>
      <c r="BGP9" s="681"/>
      <c r="BGQ9" s="681"/>
      <c r="BGR9" s="681"/>
      <c r="BGS9" s="681"/>
      <c r="BGT9" s="681"/>
      <c r="BGU9" s="681"/>
      <c r="BGV9" s="681"/>
      <c r="BGW9" s="681"/>
      <c r="BGX9" s="681"/>
      <c r="BGY9" s="681"/>
      <c r="BGZ9" s="681"/>
      <c r="BHA9" s="681"/>
      <c r="BHB9" s="681"/>
      <c r="BHC9" s="681"/>
      <c r="BHD9" s="681"/>
      <c r="BHE9" s="681"/>
      <c r="BHF9" s="681"/>
      <c r="BHG9" s="681"/>
      <c r="BHH9" s="681"/>
      <c r="BHI9" s="681"/>
      <c r="BHJ9" s="681"/>
      <c r="BHK9" s="681"/>
      <c r="BHL9" s="681"/>
      <c r="BHM9" s="681"/>
      <c r="BHN9" s="681"/>
      <c r="BHO9" s="681"/>
      <c r="BHP9" s="681"/>
      <c r="BHQ9" s="681"/>
      <c r="BHR9" s="681"/>
      <c r="BHS9" s="681"/>
      <c r="BHT9" s="681"/>
      <c r="BHU9" s="681"/>
      <c r="BHV9" s="681"/>
      <c r="BHW9" s="681"/>
      <c r="BHX9" s="681"/>
      <c r="BHY9" s="681"/>
      <c r="BHZ9" s="681"/>
      <c r="BIA9" s="681"/>
      <c r="BIB9" s="681"/>
      <c r="BIC9" s="681"/>
      <c r="BID9" s="681"/>
      <c r="BIE9" s="681"/>
      <c r="BIF9" s="681"/>
      <c r="BIG9" s="681"/>
      <c r="BIH9" s="681"/>
      <c r="BII9" s="681"/>
      <c r="BIJ9" s="681"/>
      <c r="BIK9" s="681"/>
      <c r="BIL9" s="681"/>
      <c r="BIM9" s="681"/>
      <c r="BIN9" s="681"/>
      <c r="BIO9" s="681"/>
      <c r="BIP9" s="681"/>
      <c r="BIQ9" s="681"/>
      <c r="BIR9" s="681"/>
      <c r="BIS9" s="681"/>
      <c r="BIT9" s="681"/>
      <c r="BIU9" s="681"/>
      <c r="BIV9" s="681"/>
      <c r="BIW9" s="681"/>
      <c r="BIX9" s="681"/>
      <c r="BIY9" s="681"/>
      <c r="BIZ9" s="681"/>
      <c r="BJA9" s="681"/>
      <c r="BJB9" s="681"/>
      <c r="BJC9" s="681"/>
      <c r="BJD9" s="681"/>
      <c r="BJE9" s="681"/>
      <c r="BJF9" s="681"/>
      <c r="BJG9" s="681"/>
      <c r="BJH9" s="681"/>
      <c r="BJI9" s="681"/>
      <c r="BJJ9" s="681"/>
      <c r="BJK9" s="681"/>
      <c r="BJL9" s="681"/>
      <c r="BJM9" s="681"/>
      <c r="BJN9" s="681"/>
      <c r="BJO9" s="681"/>
      <c r="BJP9" s="681"/>
      <c r="BJQ9" s="681"/>
      <c r="BJR9" s="681"/>
      <c r="BJS9" s="681"/>
      <c r="BJT9" s="681"/>
      <c r="BJU9" s="681"/>
      <c r="BJV9" s="681"/>
      <c r="BJW9" s="681"/>
      <c r="BJX9" s="681"/>
      <c r="BJY9" s="681"/>
      <c r="BJZ9" s="681"/>
      <c r="BKA9" s="681"/>
      <c r="BKB9" s="681"/>
      <c r="BKC9" s="681"/>
      <c r="BKD9" s="681"/>
      <c r="BKE9" s="681"/>
      <c r="BKF9" s="681"/>
      <c r="BKG9" s="681"/>
      <c r="BKH9" s="681"/>
      <c r="BKI9" s="681"/>
      <c r="BKJ9" s="681"/>
      <c r="BKK9" s="681"/>
      <c r="BKL9" s="681"/>
      <c r="BKM9" s="681"/>
      <c r="BKN9" s="681"/>
      <c r="BKO9" s="681"/>
      <c r="BKP9" s="681"/>
      <c r="BKQ9" s="681"/>
      <c r="BKR9" s="681"/>
      <c r="BKS9" s="681"/>
      <c r="BKT9" s="681"/>
      <c r="BKU9" s="681"/>
      <c r="BKV9" s="681"/>
      <c r="BKW9" s="681"/>
      <c r="BKX9" s="681"/>
      <c r="BKY9" s="681"/>
      <c r="BKZ9" s="681"/>
      <c r="BLA9" s="681"/>
      <c r="BLB9" s="681"/>
      <c r="BLC9" s="681"/>
      <c r="BLD9" s="681"/>
      <c r="BLE9" s="681"/>
      <c r="BLF9" s="681"/>
      <c r="BLG9" s="681"/>
      <c r="BLH9" s="681"/>
      <c r="BLI9" s="681"/>
      <c r="BLJ9" s="681"/>
      <c r="BLK9" s="681"/>
      <c r="BLL9" s="681"/>
      <c r="BLM9" s="681"/>
      <c r="BLN9" s="681"/>
      <c r="BLO9" s="681"/>
      <c r="BLP9" s="681"/>
      <c r="BLQ9" s="681"/>
      <c r="BLR9" s="681"/>
      <c r="BLS9" s="681"/>
      <c r="BLT9" s="681"/>
      <c r="BLU9" s="681"/>
      <c r="BLV9" s="681"/>
      <c r="BLW9" s="681"/>
      <c r="BLX9" s="681"/>
      <c r="BLY9" s="681"/>
      <c r="BLZ9" s="681"/>
      <c r="BMA9" s="681"/>
      <c r="BMB9" s="681"/>
      <c r="BMC9" s="681"/>
      <c r="BMD9" s="681"/>
      <c r="BME9" s="681"/>
      <c r="BMF9" s="681"/>
      <c r="BMG9" s="681"/>
      <c r="BMH9" s="681"/>
      <c r="BMI9" s="681"/>
      <c r="BMJ9" s="681"/>
      <c r="BMK9" s="681"/>
      <c r="BML9" s="681"/>
      <c r="BMM9" s="681"/>
      <c r="BMN9" s="681"/>
      <c r="BMO9" s="681"/>
      <c r="BMP9" s="681"/>
      <c r="BMQ9" s="681"/>
      <c r="BMR9" s="681"/>
      <c r="BMS9" s="681"/>
      <c r="BMT9" s="681"/>
      <c r="BMU9" s="681"/>
      <c r="BMV9" s="681"/>
      <c r="BMW9" s="681"/>
      <c r="BMX9" s="681"/>
      <c r="BMY9" s="681"/>
      <c r="BMZ9" s="681"/>
      <c r="BNA9" s="681"/>
      <c r="BNB9" s="681"/>
      <c r="BNC9" s="681"/>
      <c r="BND9" s="681"/>
      <c r="BNE9" s="681"/>
      <c r="BNF9" s="681"/>
      <c r="BNG9" s="681"/>
      <c r="BNH9" s="681"/>
      <c r="BNI9" s="681"/>
      <c r="BNJ9" s="681"/>
      <c r="BNK9" s="681"/>
      <c r="BNL9" s="681"/>
      <c r="BNM9" s="681"/>
      <c r="BNN9" s="681"/>
      <c r="BNO9" s="681"/>
      <c r="BNP9" s="681"/>
      <c r="BNQ9" s="681"/>
      <c r="BNR9" s="681"/>
      <c r="BNS9" s="681"/>
      <c r="BNT9" s="681"/>
      <c r="BNU9" s="681"/>
      <c r="BNV9" s="681"/>
      <c r="BNW9" s="681"/>
      <c r="BNX9" s="681"/>
      <c r="BNY9" s="681"/>
      <c r="BNZ9" s="681"/>
      <c r="BOA9" s="681"/>
      <c r="BOB9" s="681"/>
      <c r="BOC9" s="681"/>
      <c r="BOD9" s="681"/>
      <c r="BOE9" s="681"/>
      <c r="BOF9" s="681"/>
      <c r="BOG9" s="681"/>
      <c r="BOH9" s="681"/>
      <c r="BOI9" s="681"/>
      <c r="BOJ9" s="681"/>
      <c r="BOK9" s="681"/>
      <c r="BOL9" s="681"/>
      <c r="BOM9" s="681"/>
      <c r="BON9" s="681"/>
      <c r="BOO9" s="681"/>
      <c r="BOP9" s="681"/>
      <c r="BOQ9" s="681"/>
      <c r="BOR9" s="681"/>
      <c r="BOS9" s="681"/>
      <c r="BOT9" s="681"/>
      <c r="BOU9" s="681"/>
      <c r="BOV9" s="681"/>
      <c r="BOW9" s="681"/>
      <c r="BOX9" s="681"/>
      <c r="BOY9" s="681"/>
      <c r="BOZ9" s="681"/>
      <c r="BPA9" s="681"/>
      <c r="BPB9" s="681"/>
      <c r="BPC9" s="681"/>
      <c r="BPD9" s="681"/>
      <c r="BPE9" s="681"/>
      <c r="BPF9" s="681"/>
      <c r="BPG9" s="681"/>
      <c r="BPH9" s="681"/>
      <c r="BPI9" s="681"/>
      <c r="BPJ9" s="681"/>
      <c r="BPK9" s="681"/>
      <c r="BPL9" s="681"/>
      <c r="BPM9" s="681"/>
      <c r="BPN9" s="681"/>
      <c r="BPO9" s="681"/>
      <c r="BPP9" s="681"/>
      <c r="BPQ9" s="681"/>
      <c r="BPR9" s="681"/>
      <c r="BPS9" s="681"/>
      <c r="BPT9" s="681"/>
      <c r="BPU9" s="681"/>
      <c r="BPV9" s="681"/>
      <c r="BPW9" s="681"/>
      <c r="BPX9" s="681"/>
      <c r="BPY9" s="681"/>
      <c r="BPZ9" s="681"/>
      <c r="BQA9" s="681"/>
      <c r="BQB9" s="681"/>
      <c r="BQC9" s="681"/>
      <c r="BQD9" s="681"/>
      <c r="BQE9" s="681"/>
      <c r="BQF9" s="681"/>
      <c r="BQG9" s="681"/>
      <c r="BQH9" s="681"/>
      <c r="BQI9" s="681"/>
      <c r="BQJ9" s="681"/>
      <c r="BQK9" s="681"/>
      <c r="BQL9" s="681"/>
      <c r="BQM9" s="681"/>
      <c r="BQN9" s="681"/>
      <c r="BQO9" s="681"/>
      <c r="BQP9" s="681"/>
      <c r="BQQ9" s="681"/>
      <c r="BQR9" s="681"/>
      <c r="BQS9" s="681"/>
      <c r="BQT9" s="681"/>
      <c r="BQU9" s="681"/>
      <c r="BQV9" s="681"/>
      <c r="BQW9" s="681"/>
      <c r="BQX9" s="681"/>
      <c r="BQY9" s="681"/>
      <c r="BQZ9" s="681"/>
      <c r="BRA9" s="681"/>
      <c r="BRB9" s="681"/>
      <c r="BRC9" s="681"/>
      <c r="BRD9" s="681"/>
      <c r="BRE9" s="681"/>
      <c r="BRF9" s="681"/>
      <c r="BRG9" s="681"/>
      <c r="BRH9" s="681"/>
      <c r="BRI9" s="681"/>
      <c r="BRJ9" s="681"/>
      <c r="BRK9" s="681"/>
      <c r="BRL9" s="681"/>
      <c r="BRM9" s="681"/>
      <c r="BRN9" s="681"/>
      <c r="BRO9" s="681"/>
      <c r="BRP9" s="681"/>
      <c r="BRQ9" s="681"/>
      <c r="BRR9" s="681"/>
      <c r="BRS9" s="681"/>
      <c r="BRT9" s="681"/>
      <c r="BRU9" s="681"/>
      <c r="BRV9" s="681"/>
      <c r="BRW9" s="681"/>
      <c r="BRX9" s="681"/>
      <c r="BRY9" s="681"/>
      <c r="BRZ9" s="681"/>
      <c r="BSA9" s="681"/>
      <c r="BSB9" s="681"/>
      <c r="BSC9" s="681"/>
      <c r="BSD9" s="681"/>
      <c r="BSE9" s="681"/>
      <c r="BSF9" s="681"/>
      <c r="BSG9" s="681"/>
      <c r="BSH9" s="681"/>
      <c r="BSI9" s="681"/>
      <c r="BSJ9" s="681"/>
      <c r="BSK9" s="681"/>
      <c r="BSL9" s="681"/>
      <c r="BSM9" s="681"/>
      <c r="BSN9" s="681"/>
      <c r="BSO9" s="681"/>
      <c r="BSP9" s="681"/>
      <c r="BSQ9" s="681"/>
      <c r="BSR9" s="681"/>
      <c r="BSS9" s="681"/>
      <c r="BST9" s="681"/>
      <c r="BSU9" s="681"/>
      <c r="BSV9" s="681"/>
      <c r="BSW9" s="681"/>
      <c r="BSX9" s="681"/>
      <c r="BSY9" s="681"/>
      <c r="BSZ9" s="681"/>
      <c r="BTA9" s="681"/>
      <c r="BTB9" s="681"/>
      <c r="BTC9" s="681"/>
      <c r="BTD9" s="681"/>
      <c r="BTE9" s="681"/>
      <c r="BTF9" s="681"/>
      <c r="BTG9" s="681"/>
      <c r="BTH9" s="681"/>
      <c r="BTI9" s="681"/>
      <c r="BTJ9" s="681"/>
      <c r="BTK9" s="681"/>
      <c r="BTL9" s="681"/>
      <c r="BTM9" s="681"/>
      <c r="BTN9" s="681"/>
      <c r="BTO9" s="681"/>
      <c r="BTP9" s="681"/>
      <c r="BTQ9" s="681"/>
      <c r="BTR9" s="681"/>
      <c r="BTS9" s="681"/>
      <c r="BTT9" s="681"/>
      <c r="BTU9" s="681"/>
      <c r="BTV9" s="681"/>
      <c r="BTW9" s="681"/>
      <c r="BTX9" s="681"/>
      <c r="BTY9" s="681"/>
      <c r="BTZ9" s="681"/>
      <c r="BUA9" s="681"/>
      <c r="BUB9" s="681"/>
      <c r="BUC9" s="681"/>
      <c r="BUD9" s="681"/>
      <c r="BUE9" s="681"/>
      <c r="BUF9" s="681"/>
      <c r="BUG9" s="681"/>
      <c r="BUH9" s="681"/>
      <c r="BUI9" s="681"/>
      <c r="BUJ9" s="681"/>
      <c r="BUK9" s="681"/>
      <c r="BUL9" s="681"/>
      <c r="BUM9" s="681"/>
      <c r="BUN9" s="681"/>
      <c r="BUO9" s="681"/>
      <c r="BUP9" s="681"/>
      <c r="BUQ9" s="681"/>
      <c r="BUR9" s="681"/>
      <c r="BUS9" s="681"/>
      <c r="BUT9" s="681"/>
      <c r="BUU9" s="681"/>
      <c r="BUV9" s="681"/>
      <c r="BUW9" s="681"/>
      <c r="BUX9" s="681"/>
      <c r="BUY9" s="681"/>
      <c r="BUZ9" s="681"/>
      <c r="BVA9" s="681"/>
      <c r="BVB9" s="681"/>
      <c r="BVC9" s="681"/>
      <c r="BVD9" s="681"/>
      <c r="BVE9" s="681"/>
      <c r="BVF9" s="681"/>
      <c r="BVG9" s="681"/>
      <c r="BVH9" s="681"/>
      <c r="BVI9" s="681"/>
      <c r="BVJ9" s="681"/>
      <c r="BVK9" s="681"/>
      <c r="BVL9" s="681"/>
      <c r="BVM9" s="681"/>
      <c r="BVN9" s="681"/>
      <c r="BVO9" s="681"/>
      <c r="BVP9" s="681"/>
      <c r="BVQ9" s="681"/>
      <c r="BVR9" s="681"/>
      <c r="BVS9" s="681"/>
      <c r="BVT9" s="681"/>
      <c r="BVU9" s="681"/>
      <c r="BVV9" s="681"/>
      <c r="BVW9" s="681"/>
      <c r="BVX9" s="681"/>
      <c r="BVY9" s="681"/>
      <c r="BVZ9" s="681"/>
      <c r="BWA9" s="681"/>
      <c r="BWB9" s="681"/>
      <c r="BWC9" s="681"/>
      <c r="BWD9" s="681"/>
      <c r="BWE9" s="681"/>
      <c r="BWF9" s="681"/>
      <c r="BWG9" s="681"/>
      <c r="BWH9" s="681"/>
      <c r="BWI9" s="681"/>
      <c r="BWJ9" s="681"/>
      <c r="BWK9" s="681"/>
      <c r="BWL9" s="681"/>
      <c r="BWM9" s="681"/>
      <c r="BWN9" s="681"/>
      <c r="BWO9" s="681"/>
      <c r="BWP9" s="681"/>
      <c r="BWQ9" s="681"/>
      <c r="BWR9" s="681"/>
      <c r="BWS9" s="681"/>
      <c r="BWT9" s="681"/>
      <c r="BWU9" s="681"/>
      <c r="BWV9" s="681"/>
      <c r="BWW9" s="681"/>
      <c r="BWX9" s="681"/>
      <c r="BWY9" s="681"/>
      <c r="BWZ9" s="681"/>
      <c r="BXA9" s="681"/>
      <c r="BXB9" s="681"/>
      <c r="BXC9" s="681"/>
      <c r="BXD9" s="681"/>
      <c r="BXE9" s="681"/>
      <c r="BXF9" s="681"/>
      <c r="BXG9" s="681"/>
      <c r="BXH9" s="681"/>
      <c r="BXI9" s="681"/>
      <c r="BXJ9" s="681"/>
      <c r="BXK9" s="681"/>
      <c r="BXL9" s="681"/>
      <c r="BXM9" s="681"/>
      <c r="BXN9" s="681"/>
      <c r="BXO9" s="681"/>
      <c r="BXP9" s="681"/>
      <c r="BXQ9" s="681"/>
      <c r="BXR9" s="681"/>
      <c r="BXS9" s="681"/>
      <c r="BXT9" s="681"/>
      <c r="BXU9" s="681"/>
      <c r="BXV9" s="681"/>
      <c r="BXW9" s="681"/>
      <c r="BXX9" s="681"/>
      <c r="BXY9" s="681"/>
      <c r="BXZ9" s="681"/>
      <c r="BYA9" s="681"/>
      <c r="BYB9" s="681"/>
      <c r="BYC9" s="681"/>
      <c r="BYD9" s="681"/>
      <c r="BYE9" s="681"/>
      <c r="BYF9" s="681"/>
      <c r="BYG9" s="681"/>
      <c r="BYH9" s="681"/>
      <c r="BYI9" s="681"/>
      <c r="BYJ9" s="681"/>
      <c r="BYK9" s="681"/>
      <c r="BYL9" s="681"/>
      <c r="BYM9" s="681"/>
      <c r="BYN9" s="681"/>
      <c r="BYO9" s="681"/>
      <c r="BYP9" s="681"/>
      <c r="BYQ9" s="681"/>
      <c r="BYR9" s="681"/>
      <c r="BYS9" s="681"/>
      <c r="BYT9" s="681"/>
      <c r="BYU9" s="681"/>
      <c r="BYV9" s="681"/>
      <c r="BYW9" s="681"/>
      <c r="BYX9" s="681"/>
      <c r="BYY9" s="681"/>
      <c r="BYZ9" s="681"/>
      <c r="BZA9" s="681"/>
      <c r="BZB9" s="681"/>
      <c r="BZC9" s="681"/>
      <c r="BZD9" s="681"/>
      <c r="BZE9" s="681"/>
      <c r="BZF9" s="681"/>
      <c r="BZG9" s="681"/>
      <c r="BZH9" s="681"/>
      <c r="BZI9" s="681"/>
      <c r="BZJ9" s="681"/>
      <c r="BZK9" s="681"/>
      <c r="BZL9" s="681"/>
      <c r="BZM9" s="681"/>
      <c r="BZN9" s="681"/>
      <c r="BZO9" s="681"/>
      <c r="BZP9" s="681"/>
      <c r="BZQ9" s="681"/>
      <c r="BZR9" s="681"/>
      <c r="BZS9" s="681"/>
      <c r="BZT9" s="681"/>
      <c r="BZU9" s="681"/>
      <c r="BZV9" s="681"/>
      <c r="BZW9" s="681"/>
      <c r="BZX9" s="681"/>
      <c r="BZY9" s="681"/>
      <c r="BZZ9" s="681"/>
      <c r="CAA9" s="681"/>
      <c r="CAB9" s="681"/>
      <c r="CAC9" s="681"/>
      <c r="CAD9" s="681"/>
      <c r="CAE9" s="681"/>
      <c r="CAF9" s="681"/>
      <c r="CAG9" s="681"/>
      <c r="CAH9" s="681"/>
      <c r="CAI9" s="681"/>
      <c r="CAJ9" s="681"/>
      <c r="CAK9" s="681"/>
      <c r="CAL9" s="681"/>
      <c r="CAM9" s="681"/>
      <c r="CAN9" s="681"/>
      <c r="CAO9" s="681"/>
      <c r="CAP9" s="681"/>
      <c r="CAQ9" s="681"/>
      <c r="CAR9" s="681"/>
      <c r="CAS9" s="681"/>
      <c r="CAT9" s="681"/>
      <c r="CAU9" s="681"/>
      <c r="CAV9" s="681"/>
      <c r="CAW9" s="681"/>
      <c r="CAX9" s="681"/>
      <c r="CAY9" s="681"/>
      <c r="CAZ9" s="681"/>
      <c r="CBA9" s="681"/>
      <c r="CBB9" s="681"/>
      <c r="CBC9" s="681"/>
      <c r="CBD9" s="681"/>
      <c r="CBE9" s="681"/>
      <c r="CBF9" s="681"/>
      <c r="CBG9" s="681"/>
      <c r="CBH9" s="681"/>
      <c r="CBI9" s="681"/>
      <c r="CBJ9" s="681"/>
      <c r="CBK9" s="681"/>
      <c r="CBL9" s="681"/>
      <c r="CBM9" s="681"/>
      <c r="CBN9" s="681"/>
      <c r="CBO9" s="681"/>
      <c r="CBP9" s="681"/>
      <c r="CBQ9" s="681"/>
      <c r="CBR9" s="681"/>
      <c r="CBS9" s="681"/>
      <c r="CBT9" s="681"/>
      <c r="CBU9" s="681"/>
      <c r="CBV9" s="681"/>
      <c r="CBW9" s="681"/>
      <c r="CBX9" s="681"/>
      <c r="CBY9" s="681"/>
      <c r="CBZ9" s="681"/>
      <c r="CCA9" s="681"/>
      <c r="CCB9" s="681"/>
      <c r="CCC9" s="681"/>
      <c r="CCD9" s="681"/>
      <c r="CCE9" s="681"/>
      <c r="CCF9" s="681"/>
      <c r="CCG9" s="681"/>
      <c r="CCH9" s="681"/>
      <c r="CCI9" s="681"/>
      <c r="CCJ9" s="681"/>
      <c r="CCK9" s="681"/>
      <c r="CCL9" s="681"/>
      <c r="CCM9" s="681"/>
      <c r="CCN9" s="681"/>
      <c r="CCO9" s="681"/>
      <c r="CCP9" s="681"/>
      <c r="CCQ9" s="681"/>
      <c r="CCR9" s="681"/>
      <c r="CCS9" s="681"/>
      <c r="CCT9" s="681"/>
      <c r="CCU9" s="681"/>
      <c r="CCV9" s="681"/>
      <c r="CCW9" s="681"/>
      <c r="CCX9" s="681"/>
      <c r="CCY9" s="681"/>
      <c r="CCZ9" s="681"/>
      <c r="CDA9" s="681"/>
      <c r="CDB9" s="681"/>
      <c r="CDC9" s="681"/>
      <c r="CDD9" s="681"/>
      <c r="CDE9" s="681"/>
      <c r="CDF9" s="681"/>
      <c r="CDG9" s="681"/>
      <c r="CDH9" s="681"/>
      <c r="CDI9" s="681"/>
      <c r="CDJ9" s="681"/>
      <c r="CDK9" s="681"/>
      <c r="CDL9" s="681"/>
      <c r="CDM9" s="681"/>
      <c r="CDN9" s="681"/>
      <c r="CDO9" s="681"/>
      <c r="CDP9" s="681"/>
      <c r="CDQ9" s="681"/>
      <c r="CDR9" s="681"/>
      <c r="CDS9" s="681"/>
      <c r="CDT9" s="681"/>
      <c r="CDU9" s="681"/>
      <c r="CDV9" s="681"/>
      <c r="CDW9" s="681"/>
      <c r="CDX9" s="681"/>
      <c r="CDY9" s="681"/>
      <c r="CDZ9" s="681"/>
      <c r="CEA9" s="681"/>
      <c r="CEB9" s="681"/>
      <c r="CEC9" s="681"/>
      <c r="CED9" s="681"/>
      <c r="CEE9" s="681"/>
      <c r="CEF9" s="681"/>
      <c r="CEG9" s="681"/>
      <c r="CEH9" s="681"/>
      <c r="CEI9" s="681"/>
      <c r="CEJ9" s="681"/>
      <c r="CEK9" s="681"/>
      <c r="CEL9" s="681"/>
      <c r="CEM9" s="681"/>
      <c r="CEN9" s="681"/>
      <c r="CEO9" s="681"/>
      <c r="CEP9" s="681"/>
      <c r="CEQ9" s="681"/>
      <c r="CER9" s="681"/>
      <c r="CES9" s="681"/>
      <c r="CET9" s="681"/>
      <c r="CEU9" s="681"/>
      <c r="CEV9" s="681"/>
      <c r="CEW9" s="681"/>
      <c r="CEX9" s="681"/>
      <c r="CEY9" s="681"/>
      <c r="CEZ9" s="681"/>
      <c r="CFA9" s="681"/>
      <c r="CFB9" s="681"/>
      <c r="CFC9" s="681"/>
      <c r="CFD9" s="681"/>
      <c r="CFE9" s="681"/>
      <c r="CFF9" s="681"/>
      <c r="CFG9" s="681"/>
      <c r="CFH9" s="681"/>
      <c r="CFI9" s="681"/>
      <c r="CFJ9" s="681"/>
      <c r="CFK9" s="681"/>
      <c r="CFL9" s="681"/>
      <c r="CFM9" s="681"/>
      <c r="CFN9" s="681"/>
      <c r="CFO9" s="681"/>
      <c r="CFP9" s="681"/>
      <c r="CFQ9" s="681"/>
      <c r="CFR9" s="681"/>
      <c r="CFS9" s="681"/>
      <c r="CFT9" s="681"/>
      <c r="CFU9" s="681"/>
      <c r="CFV9" s="681"/>
      <c r="CFW9" s="681"/>
      <c r="CFX9" s="681"/>
      <c r="CFY9" s="681"/>
      <c r="CFZ9" s="681"/>
      <c r="CGA9" s="681"/>
      <c r="CGB9" s="681"/>
      <c r="CGC9" s="681"/>
      <c r="CGD9" s="681"/>
      <c r="CGE9" s="681"/>
      <c r="CGF9" s="681"/>
      <c r="CGG9" s="681"/>
      <c r="CGH9" s="681"/>
      <c r="CGI9" s="681"/>
      <c r="CGJ9" s="681"/>
      <c r="CGK9" s="681"/>
      <c r="CGL9" s="681"/>
      <c r="CGM9" s="681"/>
      <c r="CGN9" s="681"/>
      <c r="CGO9" s="681"/>
      <c r="CGP9" s="681"/>
      <c r="CGQ9" s="681"/>
      <c r="CGR9" s="681"/>
      <c r="CGS9" s="681"/>
      <c r="CGT9" s="681"/>
      <c r="CGU9" s="681"/>
      <c r="CGV9" s="681"/>
      <c r="CGW9" s="681"/>
      <c r="CGX9" s="681"/>
      <c r="CGY9" s="681"/>
      <c r="CGZ9" s="681"/>
      <c r="CHA9" s="681"/>
      <c r="CHB9" s="681"/>
      <c r="CHC9" s="681"/>
      <c r="CHD9" s="681"/>
      <c r="CHE9" s="681"/>
      <c r="CHF9" s="681"/>
      <c r="CHG9" s="681"/>
      <c r="CHH9" s="681"/>
      <c r="CHI9" s="681"/>
      <c r="CHJ9" s="681"/>
      <c r="CHK9" s="681"/>
      <c r="CHL9" s="681"/>
      <c r="CHM9" s="681"/>
      <c r="CHN9" s="681"/>
      <c r="CHO9" s="681"/>
      <c r="CHP9" s="681"/>
      <c r="CHQ9" s="681"/>
      <c r="CHR9" s="681"/>
      <c r="CHS9" s="681"/>
      <c r="CHT9" s="681"/>
      <c r="CHU9" s="681"/>
      <c r="CHV9" s="681"/>
      <c r="CHW9" s="681"/>
      <c r="CHX9" s="681"/>
      <c r="CHY9" s="681"/>
      <c r="CHZ9" s="681"/>
      <c r="CIA9" s="681"/>
      <c r="CIB9" s="681"/>
      <c r="CIC9" s="681"/>
      <c r="CID9" s="681"/>
      <c r="CIE9" s="681"/>
      <c r="CIF9" s="681"/>
      <c r="CIG9" s="681"/>
      <c r="CIH9" s="681"/>
      <c r="CII9" s="681"/>
      <c r="CIJ9" s="681"/>
      <c r="CIK9" s="681"/>
      <c r="CIL9" s="681"/>
      <c r="CIM9" s="681"/>
      <c r="CIN9" s="681"/>
      <c r="CIO9" s="681"/>
      <c r="CIP9" s="681"/>
      <c r="CIQ9" s="681"/>
      <c r="CIR9" s="681"/>
      <c r="CIS9" s="681"/>
      <c r="CIT9" s="681"/>
      <c r="CIU9" s="681"/>
      <c r="CIV9" s="681"/>
      <c r="CIW9" s="681"/>
      <c r="CIX9" s="681"/>
      <c r="CIY9" s="681"/>
      <c r="CIZ9" s="681"/>
      <c r="CJA9" s="681"/>
      <c r="CJB9" s="681"/>
      <c r="CJC9" s="681"/>
      <c r="CJD9" s="681"/>
      <c r="CJE9" s="681"/>
      <c r="CJF9" s="681"/>
      <c r="CJG9" s="681"/>
      <c r="CJH9" s="681"/>
      <c r="CJI9" s="681"/>
      <c r="CJJ9" s="681"/>
      <c r="CJK9" s="681"/>
      <c r="CJL9" s="681"/>
      <c r="CJM9" s="681"/>
      <c r="CJN9" s="681"/>
      <c r="CJO9" s="681"/>
      <c r="CJP9" s="681"/>
      <c r="CJQ9" s="681"/>
      <c r="CJR9" s="681"/>
      <c r="CJS9" s="681"/>
      <c r="CJT9" s="681"/>
      <c r="CJU9" s="681"/>
      <c r="CJV9" s="681"/>
      <c r="CJW9" s="681"/>
      <c r="CJX9" s="681"/>
      <c r="CJY9" s="681"/>
      <c r="CJZ9" s="681"/>
      <c r="CKA9" s="681"/>
      <c r="CKB9" s="681"/>
      <c r="CKC9" s="681"/>
      <c r="CKD9" s="681"/>
      <c r="CKE9" s="681"/>
      <c r="CKF9" s="681"/>
      <c r="CKG9" s="681"/>
      <c r="CKH9" s="681"/>
      <c r="CKI9" s="681"/>
      <c r="CKJ9" s="681"/>
      <c r="CKK9" s="681"/>
      <c r="CKL9" s="681"/>
      <c r="CKM9" s="681"/>
      <c r="CKN9" s="681"/>
      <c r="CKO9" s="681"/>
      <c r="CKP9" s="681"/>
      <c r="CKQ9" s="681"/>
      <c r="CKR9" s="681"/>
      <c r="CKS9" s="681"/>
      <c r="CKT9" s="681"/>
      <c r="CKU9" s="681"/>
      <c r="CKV9" s="681"/>
      <c r="CKW9" s="681"/>
      <c r="CKX9" s="681"/>
      <c r="CKY9" s="681"/>
      <c r="CKZ9" s="681"/>
      <c r="CLA9" s="681"/>
      <c r="CLB9" s="681"/>
      <c r="CLC9" s="681"/>
      <c r="CLD9" s="681"/>
      <c r="CLE9" s="681"/>
      <c r="CLF9" s="681"/>
      <c r="CLG9" s="681"/>
      <c r="CLH9" s="681"/>
      <c r="CLI9" s="681"/>
      <c r="CLJ9" s="681"/>
      <c r="CLK9" s="681"/>
      <c r="CLL9" s="681"/>
      <c r="CLM9" s="681"/>
      <c r="CLN9" s="681"/>
      <c r="CLO9" s="681"/>
      <c r="CLP9" s="681"/>
      <c r="CLQ9" s="681"/>
      <c r="CLR9" s="681"/>
      <c r="CLS9" s="681"/>
      <c r="CLT9" s="681"/>
      <c r="CLU9" s="681"/>
      <c r="CLV9" s="681"/>
      <c r="CLW9" s="681"/>
      <c r="CLX9" s="681"/>
      <c r="CLY9" s="681"/>
      <c r="CLZ9" s="681"/>
      <c r="CMA9" s="681"/>
      <c r="CMB9" s="681"/>
      <c r="CMC9" s="681"/>
      <c r="CMD9" s="681"/>
      <c r="CME9" s="681"/>
      <c r="CMF9" s="681"/>
      <c r="CMG9" s="681"/>
      <c r="CMH9" s="681"/>
      <c r="CMI9" s="681"/>
      <c r="CMJ9" s="681"/>
      <c r="CMK9" s="681"/>
      <c r="CML9" s="681"/>
      <c r="CMM9" s="681"/>
      <c r="CMN9" s="681"/>
      <c r="CMO9" s="681"/>
      <c r="CMP9" s="681"/>
      <c r="CMQ9" s="681"/>
      <c r="CMR9" s="681"/>
      <c r="CMS9" s="681"/>
      <c r="CMT9" s="681"/>
      <c r="CMU9" s="681"/>
      <c r="CMV9" s="681"/>
      <c r="CMW9" s="681"/>
      <c r="CMX9" s="681"/>
      <c r="CMY9" s="681"/>
      <c r="CMZ9" s="681"/>
      <c r="CNA9" s="681"/>
      <c r="CNB9" s="681"/>
      <c r="CNC9" s="681"/>
      <c r="CND9" s="681"/>
      <c r="CNE9" s="681"/>
      <c r="CNF9" s="681"/>
      <c r="CNG9" s="681"/>
      <c r="CNH9" s="681"/>
      <c r="CNI9" s="681"/>
      <c r="CNJ9" s="681"/>
      <c r="CNK9" s="681"/>
      <c r="CNL9" s="681"/>
      <c r="CNM9" s="681"/>
      <c r="CNN9" s="681"/>
      <c r="CNO9" s="681"/>
      <c r="CNP9" s="681"/>
      <c r="CNQ9" s="681"/>
      <c r="CNR9" s="681"/>
      <c r="CNS9" s="681"/>
      <c r="CNT9" s="681"/>
      <c r="CNU9" s="681"/>
      <c r="CNV9" s="681"/>
    </row>
    <row r="10" spans="1:2414" s="682" customFormat="1" ht="45.75" customHeight="1" thickTop="1" thickBot="1" x14ac:dyDescent="0.3">
      <c r="A10" s="386"/>
      <c r="B10" s="683" t="s">
        <v>1093</v>
      </c>
      <c r="C10" s="684" t="s">
        <v>939</v>
      </c>
      <c r="D10" s="905" t="s">
        <v>1516</v>
      </c>
      <c r="E10" s="905"/>
      <c r="F10" s="905"/>
      <c r="G10" s="905"/>
      <c r="H10" s="905"/>
      <c r="I10" s="905"/>
      <c r="J10" s="905"/>
      <c r="K10" s="905"/>
      <c r="L10" s="678"/>
      <c r="M10" s="678"/>
      <c r="N10" s="678"/>
      <c r="O10" s="677"/>
      <c r="P10" s="678"/>
      <c r="Q10" s="678"/>
      <c r="R10" s="678"/>
      <c r="S10" s="677"/>
      <c r="T10" s="678"/>
      <c r="U10" s="678"/>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680"/>
      <c r="AS10" s="680"/>
      <c r="AT10" s="680"/>
      <c r="AU10" s="680"/>
      <c r="AV10" s="680"/>
      <c r="AW10" s="680"/>
      <c r="AX10" s="680"/>
      <c r="AY10" s="680"/>
      <c r="AZ10" s="680"/>
      <c r="BA10" s="680"/>
      <c r="BB10" s="680"/>
      <c r="BC10" s="680"/>
      <c r="BD10" s="680"/>
      <c r="BE10" s="680"/>
      <c r="BF10" s="680"/>
      <c r="BG10" s="680"/>
      <c r="BH10" s="680"/>
      <c r="BI10" s="680"/>
      <c r="BJ10" s="680"/>
      <c r="BK10" s="680"/>
      <c r="BL10" s="680"/>
      <c r="BM10" s="680"/>
      <c r="BN10" s="680"/>
      <c r="BO10" s="680"/>
      <c r="BP10" s="680"/>
      <c r="BQ10" s="680"/>
      <c r="BR10" s="680"/>
      <c r="BS10" s="680"/>
      <c r="BT10" s="680"/>
      <c r="BU10" s="680"/>
      <c r="BV10" s="680"/>
      <c r="BW10" s="680"/>
      <c r="BX10" s="680"/>
      <c r="BY10" s="680"/>
      <c r="BZ10" s="680"/>
      <c r="CA10" s="680"/>
      <c r="CB10" s="680"/>
      <c r="CC10" s="680"/>
      <c r="CD10" s="680"/>
      <c r="CE10" s="680"/>
      <c r="CF10" s="680"/>
      <c r="CG10" s="681"/>
      <c r="CH10" s="681"/>
      <c r="CI10" s="681"/>
      <c r="CJ10" s="681"/>
      <c r="CK10" s="681"/>
      <c r="CL10" s="681"/>
      <c r="CM10" s="681"/>
      <c r="CN10" s="681"/>
      <c r="CO10" s="681"/>
      <c r="CP10" s="681"/>
      <c r="CQ10" s="681"/>
      <c r="CR10" s="681"/>
      <c r="CS10" s="681"/>
      <c r="CT10" s="681"/>
      <c r="CU10" s="681"/>
      <c r="CV10" s="681"/>
      <c r="CW10" s="681"/>
      <c r="CX10" s="681"/>
      <c r="CY10" s="681"/>
      <c r="CZ10" s="681"/>
      <c r="DA10" s="681"/>
      <c r="DB10" s="681"/>
      <c r="DC10" s="681"/>
      <c r="DD10" s="681"/>
      <c r="DE10" s="681"/>
      <c r="DF10" s="681"/>
      <c r="DG10" s="681"/>
      <c r="DH10" s="681"/>
      <c r="DI10" s="681"/>
      <c r="DJ10" s="681"/>
      <c r="DK10" s="681"/>
      <c r="DL10" s="681"/>
      <c r="DM10" s="681"/>
      <c r="DN10" s="681"/>
      <c r="DO10" s="681"/>
      <c r="DP10" s="681"/>
      <c r="DQ10" s="681"/>
      <c r="DR10" s="681"/>
      <c r="DS10" s="681"/>
      <c r="DT10" s="681"/>
      <c r="DU10" s="681"/>
      <c r="DV10" s="681"/>
      <c r="DW10" s="681"/>
      <c r="DX10" s="681"/>
      <c r="DY10" s="681"/>
      <c r="DZ10" s="681"/>
      <c r="EA10" s="681"/>
      <c r="EB10" s="681"/>
      <c r="EC10" s="681"/>
      <c r="ED10" s="681"/>
      <c r="EE10" s="681"/>
      <c r="EF10" s="681"/>
      <c r="EG10" s="681"/>
      <c r="EH10" s="681"/>
      <c r="EI10" s="681"/>
      <c r="EJ10" s="681"/>
      <c r="EK10" s="681"/>
      <c r="EL10" s="681"/>
      <c r="EM10" s="681"/>
      <c r="EN10" s="681"/>
      <c r="EO10" s="681"/>
      <c r="EP10" s="681"/>
      <c r="EQ10" s="681"/>
      <c r="ER10" s="681"/>
      <c r="ES10" s="681"/>
      <c r="ET10" s="681"/>
      <c r="EU10" s="681"/>
      <c r="EV10" s="681"/>
      <c r="EW10" s="681"/>
      <c r="EX10" s="681"/>
      <c r="EY10" s="681"/>
      <c r="EZ10" s="681"/>
      <c r="FA10" s="681"/>
      <c r="FB10" s="681"/>
      <c r="FC10" s="681"/>
      <c r="FD10" s="681"/>
      <c r="FE10" s="681"/>
      <c r="FF10" s="681"/>
      <c r="FG10" s="681"/>
      <c r="FH10" s="681"/>
      <c r="FI10" s="681"/>
      <c r="FJ10" s="681"/>
      <c r="FK10" s="681"/>
      <c r="FL10" s="681"/>
      <c r="FM10" s="681"/>
      <c r="FN10" s="681"/>
      <c r="FO10" s="681"/>
      <c r="FP10" s="681"/>
      <c r="FQ10" s="681"/>
      <c r="FR10" s="681"/>
      <c r="FS10" s="681"/>
      <c r="FT10" s="681"/>
      <c r="FU10" s="681"/>
      <c r="FV10" s="681"/>
      <c r="FW10" s="681"/>
      <c r="FX10" s="681"/>
      <c r="FY10" s="681"/>
      <c r="FZ10" s="681"/>
      <c r="GA10" s="681"/>
      <c r="GB10" s="681"/>
      <c r="GC10" s="681"/>
      <c r="GD10" s="681"/>
      <c r="GE10" s="681"/>
      <c r="GF10" s="681"/>
      <c r="GG10" s="681"/>
      <c r="GH10" s="681"/>
      <c r="GI10" s="681"/>
      <c r="GJ10" s="681"/>
      <c r="GK10" s="681"/>
      <c r="GL10" s="681"/>
      <c r="GM10" s="681"/>
      <c r="GN10" s="681"/>
      <c r="GO10" s="681"/>
      <c r="GP10" s="681"/>
      <c r="GQ10" s="681"/>
      <c r="GR10" s="681"/>
      <c r="GS10" s="681"/>
      <c r="GT10" s="681"/>
      <c r="GU10" s="681"/>
      <c r="GV10" s="681"/>
      <c r="GW10" s="681"/>
      <c r="GX10" s="681"/>
      <c r="GY10" s="681"/>
      <c r="GZ10" s="681"/>
      <c r="HA10" s="681"/>
      <c r="HB10" s="681"/>
      <c r="HC10" s="681"/>
      <c r="HD10" s="681"/>
      <c r="HE10" s="681"/>
      <c r="HF10" s="681"/>
      <c r="HG10" s="681"/>
      <c r="HH10" s="681"/>
      <c r="HI10" s="681"/>
      <c r="HJ10" s="681"/>
      <c r="HK10" s="681"/>
      <c r="HL10" s="681"/>
      <c r="HM10" s="681"/>
      <c r="HN10" s="681"/>
      <c r="HO10" s="681"/>
      <c r="HP10" s="681"/>
      <c r="HQ10" s="681"/>
      <c r="HR10" s="681"/>
      <c r="HS10" s="681"/>
      <c r="HT10" s="681"/>
      <c r="HU10" s="681"/>
      <c r="HV10" s="681"/>
      <c r="HW10" s="681"/>
      <c r="HX10" s="681"/>
      <c r="HY10" s="681"/>
      <c r="HZ10" s="681"/>
      <c r="IA10" s="681"/>
      <c r="IB10" s="681"/>
      <c r="IC10" s="681"/>
      <c r="ID10" s="681"/>
      <c r="IE10" s="681"/>
      <c r="IF10" s="681"/>
      <c r="IG10" s="681"/>
      <c r="IH10" s="681"/>
      <c r="II10" s="681"/>
      <c r="IJ10" s="681"/>
      <c r="IK10" s="681"/>
      <c r="IL10" s="681"/>
      <c r="IM10" s="681"/>
      <c r="IN10" s="681"/>
      <c r="IO10" s="681"/>
      <c r="IP10" s="681"/>
      <c r="IQ10" s="681"/>
      <c r="IR10" s="681"/>
      <c r="IS10" s="681"/>
      <c r="IT10" s="681"/>
      <c r="IU10" s="681"/>
      <c r="IV10" s="681"/>
      <c r="IW10" s="681"/>
      <c r="IX10" s="681"/>
      <c r="IY10" s="681"/>
      <c r="IZ10" s="681"/>
      <c r="JA10" s="681"/>
      <c r="JB10" s="681"/>
      <c r="JC10" s="681"/>
      <c r="JD10" s="681"/>
      <c r="JE10" s="681"/>
      <c r="JF10" s="681"/>
      <c r="JG10" s="681"/>
      <c r="JH10" s="681"/>
      <c r="JI10" s="681"/>
      <c r="JJ10" s="681"/>
      <c r="JK10" s="681"/>
      <c r="JL10" s="681"/>
      <c r="JM10" s="681"/>
      <c r="JN10" s="681"/>
      <c r="JO10" s="681"/>
      <c r="JP10" s="681"/>
      <c r="JQ10" s="681"/>
      <c r="JR10" s="681"/>
      <c r="JS10" s="681"/>
      <c r="JT10" s="681"/>
      <c r="JU10" s="681"/>
      <c r="JV10" s="681"/>
      <c r="JW10" s="681"/>
      <c r="JX10" s="681"/>
      <c r="JY10" s="681"/>
      <c r="JZ10" s="681"/>
      <c r="KA10" s="681"/>
      <c r="KB10" s="681"/>
      <c r="KC10" s="681"/>
      <c r="KD10" s="681"/>
      <c r="KE10" s="681"/>
      <c r="KF10" s="681"/>
      <c r="KG10" s="681"/>
      <c r="KH10" s="681"/>
      <c r="KI10" s="681"/>
      <c r="KJ10" s="681"/>
      <c r="KK10" s="681"/>
      <c r="KL10" s="681"/>
      <c r="KM10" s="681"/>
      <c r="KN10" s="681"/>
      <c r="KO10" s="681"/>
      <c r="KP10" s="681"/>
      <c r="KQ10" s="681"/>
      <c r="KR10" s="681"/>
      <c r="KS10" s="681"/>
      <c r="KT10" s="681"/>
      <c r="KU10" s="681"/>
      <c r="KV10" s="681"/>
      <c r="KW10" s="681"/>
      <c r="KX10" s="681"/>
      <c r="KY10" s="681"/>
      <c r="KZ10" s="681"/>
      <c r="LA10" s="681"/>
      <c r="LB10" s="681"/>
      <c r="LC10" s="681"/>
      <c r="LD10" s="681"/>
      <c r="LE10" s="681"/>
      <c r="LF10" s="681"/>
      <c r="LG10" s="681"/>
      <c r="LH10" s="681"/>
      <c r="LI10" s="681"/>
      <c r="LJ10" s="681"/>
      <c r="LK10" s="681"/>
      <c r="LL10" s="681"/>
      <c r="LM10" s="681"/>
      <c r="LN10" s="681"/>
      <c r="LO10" s="681"/>
      <c r="LP10" s="681"/>
      <c r="LQ10" s="681"/>
      <c r="LR10" s="681"/>
      <c r="LS10" s="681"/>
      <c r="LT10" s="681"/>
      <c r="LU10" s="681"/>
      <c r="LV10" s="681"/>
      <c r="LW10" s="681"/>
      <c r="LX10" s="681"/>
      <c r="LY10" s="681"/>
      <c r="LZ10" s="681"/>
      <c r="MA10" s="681"/>
      <c r="MB10" s="681"/>
      <c r="MC10" s="681"/>
      <c r="MD10" s="681"/>
      <c r="ME10" s="681"/>
      <c r="MF10" s="681"/>
      <c r="MG10" s="681"/>
      <c r="MH10" s="681"/>
      <c r="MI10" s="681"/>
      <c r="MJ10" s="681"/>
      <c r="MK10" s="681"/>
      <c r="ML10" s="681"/>
      <c r="MM10" s="681"/>
      <c r="MN10" s="681"/>
      <c r="MO10" s="681"/>
      <c r="MP10" s="681"/>
      <c r="MQ10" s="681"/>
      <c r="MR10" s="681"/>
      <c r="MS10" s="681"/>
      <c r="MT10" s="681"/>
      <c r="MU10" s="681"/>
      <c r="MV10" s="681"/>
      <c r="MW10" s="681"/>
      <c r="MX10" s="681"/>
      <c r="MY10" s="681"/>
      <c r="MZ10" s="681"/>
      <c r="NA10" s="681"/>
      <c r="NB10" s="681"/>
      <c r="NC10" s="681"/>
      <c r="ND10" s="681"/>
      <c r="NE10" s="681"/>
      <c r="NF10" s="681"/>
      <c r="NG10" s="681"/>
      <c r="NH10" s="681"/>
      <c r="NI10" s="681"/>
      <c r="NJ10" s="681"/>
      <c r="NK10" s="681"/>
      <c r="NL10" s="681"/>
      <c r="NM10" s="681"/>
      <c r="NN10" s="681"/>
      <c r="NO10" s="681"/>
      <c r="NP10" s="681"/>
      <c r="NQ10" s="681"/>
      <c r="NR10" s="681"/>
      <c r="NS10" s="681"/>
      <c r="NT10" s="681"/>
      <c r="NU10" s="681"/>
      <c r="NV10" s="681"/>
      <c r="NW10" s="681"/>
      <c r="NX10" s="681"/>
      <c r="NY10" s="681"/>
      <c r="NZ10" s="681"/>
      <c r="OA10" s="681"/>
      <c r="OB10" s="681"/>
      <c r="OC10" s="681"/>
      <c r="OD10" s="681"/>
      <c r="OE10" s="681"/>
      <c r="OF10" s="681"/>
      <c r="OG10" s="681"/>
      <c r="OH10" s="681"/>
      <c r="OI10" s="681"/>
      <c r="OJ10" s="681"/>
      <c r="OK10" s="681"/>
      <c r="OL10" s="681"/>
      <c r="OM10" s="681"/>
      <c r="ON10" s="681"/>
      <c r="OO10" s="681"/>
      <c r="OP10" s="681"/>
      <c r="OQ10" s="681"/>
      <c r="OR10" s="681"/>
      <c r="OS10" s="681"/>
      <c r="OT10" s="681"/>
      <c r="OU10" s="681"/>
      <c r="OV10" s="681"/>
      <c r="OW10" s="681"/>
      <c r="OX10" s="681"/>
      <c r="OY10" s="681"/>
      <c r="OZ10" s="681"/>
      <c r="PA10" s="681"/>
      <c r="PB10" s="681"/>
      <c r="PC10" s="681"/>
      <c r="PD10" s="681"/>
      <c r="PE10" s="681"/>
      <c r="PF10" s="681"/>
      <c r="PG10" s="681"/>
      <c r="PH10" s="681"/>
      <c r="PI10" s="681"/>
      <c r="PJ10" s="681"/>
      <c r="PK10" s="681"/>
      <c r="PL10" s="681"/>
      <c r="PM10" s="681"/>
      <c r="PN10" s="681"/>
      <c r="PO10" s="681"/>
      <c r="PP10" s="681"/>
      <c r="PQ10" s="681"/>
      <c r="PR10" s="681"/>
      <c r="PS10" s="681"/>
      <c r="PT10" s="681"/>
      <c r="PU10" s="681"/>
      <c r="PV10" s="681"/>
      <c r="PW10" s="681"/>
      <c r="PX10" s="681"/>
      <c r="PY10" s="681"/>
      <c r="PZ10" s="681"/>
      <c r="QA10" s="681"/>
      <c r="QB10" s="681"/>
      <c r="QC10" s="681"/>
      <c r="QD10" s="681"/>
      <c r="QE10" s="681"/>
      <c r="QF10" s="681"/>
      <c r="QG10" s="681"/>
      <c r="QH10" s="681"/>
      <c r="QI10" s="681"/>
      <c r="QJ10" s="681"/>
      <c r="QK10" s="681"/>
      <c r="QL10" s="681"/>
      <c r="QM10" s="681"/>
      <c r="QN10" s="681"/>
      <c r="QO10" s="681"/>
      <c r="QP10" s="681"/>
      <c r="QQ10" s="681"/>
      <c r="QR10" s="681"/>
      <c r="QS10" s="681"/>
      <c r="QT10" s="681"/>
      <c r="QU10" s="681"/>
      <c r="QV10" s="681"/>
      <c r="QW10" s="681"/>
      <c r="QX10" s="681"/>
      <c r="QY10" s="681"/>
      <c r="QZ10" s="681"/>
      <c r="RA10" s="681"/>
      <c r="RB10" s="681"/>
      <c r="RC10" s="681"/>
      <c r="RD10" s="681"/>
      <c r="RE10" s="681"/>
      <c r="RF10" s="681"/>
      <c r="RG10" s="681"/>
      <c r="RH10" s="681"/>
      <c r="RI10" s="681"/>
      <c r="RJ10" s="681"/>
      <c r="RK10" s="681"/>
      <c r="RL10" s="681"/>
      <c r="RM10" s="681"/>
      <c r="RN10" s="681"/>
      <c r="RO10" s="681"/>
      <c r="RP10" s="681"/>
      <c r="RQ10" s="681"/>
      <c r="RR10" s="681"/>
      <c r="RS10" s="681"/>
      <c r="RT10" s="681"/>
      <c r="RU10" s="681"/>
      <c r="RV10" s="681"/>
      <c r="RW10" s="681"/>
      <c r="RX10" s="681"/>
      <c r="RY10" s="681"/>
      <c r="RZ10" s="681"/>
      <c r="SA10" s="681"/>
      <c r="SB10" s="681"/>
      <c r="SC10" s="681"/>
      <c r="SD10" s="681"/>
      <c r="SE10" s="681"/>
      <c r="SF10" s="681"/>
      <c r="SG10" s="681"/>
      <c r="SH10" s="681"/>
      <c r="SI10" s="681"/>
      <c r="SJ10" s="681"/>
      <c r="SK10" s="681"/>
      <c r="SL10" s="681"/>
      <c r="SM10" s="681"/>
      <c r="SN10" s="681"/>
      <c r="SO10" s="681"/>
      <c r="SP10" s="681"/>
      <c r="SQ10" s="681"/>
      <c r="SR10" s="681"/>
      <c r="SS10" s="681"/>
      <c r="ST10" s="681"/>
      <c r="SU10" s="681"/>
      <c r="SV10" s="681"/>
      <c r="SW10" s="681"/>
      <c r="SX10" s="681"/>
      <c r="SY10" s="681"/>
      <c r="SZ10" s="681"/>
      <c r="TA10" s="681"/>
      <c r="TB10" s="681"/>
      <c r="TC10" s="681"/>
      <c r="TD10" s="681"/>
      <c r="TE10" s="681"/>
      <c r="TF10" s="681"/>
      <c r="TG10" s="681"/>
      <c r="TH10" s="681"/>
      <c r="TI10" s="681"/>
      <c r="TJ10" s="681"/>
      <c r="TK10" s="681"/>
      <c r="TL10" s="681"/>
      <c r="TM10" s="681"/>
      <c r="TN10" s="681"/>
      <c r="TO10" s="681"/>
      <c r="TP10" s="681"/>
      <c r="TQ10" s="681"/>
      <c r="TR10" s="681"/>
      <c r="TS10" s="681"/>
      <c r="TT10" s="681"/>
      <c r="TU10" s="681"/>
      <c r="TV10" s="681"/>
      <c r="TW10" s="681"/>
      <c r="TX10" s="681"/>
      <c r="TY10" s="681"/>
      <c r="TZ10" s="681"/>
      <c r="UA10" s="681"/>
      <c r="UB10" s="681"/>
      <c r="UC10" s="681"/>
      <c r="UD10" s="681"/>
      <c r="UE10" s="681"/>
      <c r="UF10" s="681"/>
      <c r="UG10" s="681"/>
      <c r="UH10" s="681"/>
      <c r="UI10" s="681"/>
      <c r="UJ10" s="681"/>
      <c r="UK10" s="681"/>
      <c r="UL10" s="681"/>
      <c r="UM10" s="681"/>
      <c r="UN10" s="681"/>
      <c r="UO10" s="681"/>
      <c r="UP10" s="681"/>
      <c r="UQ10" s="681"/>
      <c r="UR10" s="681"/>
      <c r="US10" s="681"/>
      <c r="UT10" s="681"/>
      <c r="UU10" s="681"/>
      <c r="UV10" s="681"/>
      <c r="UW10" s="681"/>
      <c r="UX10" s="681"/>
      <c r="UY10" s="681"/>
      <c r="UZ10" s="681"/>
      <c r="VA10" s="681"/>
      <c r="VB10" s="681"/>
      <c r="VC10" s="681"/>
      <c r="VD10" s="681"/>
      <c r="VE10" s="681"/>
      <c r="VF10" s="681"/>
      <c r="VG10" s="681"/>
      <c r="VH10" s="681"/>
      <c r="VI10" s="681"/>
      <c r="VJ10" s="681"/>
      <c r="VK10" s="681"/>
      <c r="VL10" s="681"/>
      <c r="VM10" s="681"/>
      <c r="VN10" s="681"/>
      <c r="VO10" s="681"/>
      <c r="VP10" s="681"/>
      <c r="VQ10" s="681"/>
      <c r="VR10" s="681"/>
      <c r="VS10" s="681"/>
      <c r="VT10" s="681"/>
      <c r="VU10" s="681"/>
      <c r="VV10" s="681"/>
      <c r="VW10" s="681"/>
      <c r="VX10" s="681"/>
      <c r="VY10" s="681"/>
      <c r="VZ10" s="681"/>
      <c r="WA10" s="681"/>
      <c r="WB10" s="681"/>
      <c r="WC10" s="681"/>
      <c r="WD10" s="681"/>
      <c r="WE10" s="681"/>
      <c r="WF10" s="681"/>
      <c r="WG10" s="681"/>
      <c r="WH10" s="681"/>
      <c r="WI10" s="681"/>
      <c r="WJ10" s="681"/>
      <c r="WK10" s="681"/>
      <c r="WL10" s="681"/>
      <c r="WM10" s="681"/>
      <c r="WN10" s="681"/>
      <c r="WO10" s="681"/>
      <c r="WP10" s="681"/>
      <c r="WQ10" s="681"/>
      <c r="WR10" s="681"/>
      <c r="WS10" s="681"/>
      <c r="WT10" s="681"/>
      <c r="WU10" s="681"/>
      <c r="WV10" s="681"/>
      <c r="WW10" s="681"/>
      <c r="WX10" s="681"/>
      <c r="WY10" s="681"/>
      <c r="WZ10" s="681"/>
      <c r="XA10" s="681"/>
      <c r="XB10" s="681"/>
      <c r="XC10" s="681"/>
      <c r="XD10" s="681"/>
      <c r="XE10" s="681"/>
      <c r="XF10" s="681"/>
      <c r="XG10" s="681"/>
      <c r="XH10" s="681"/>
      <c r="XI10" s="681"/>
      <c r="XJ10" s="681"/>
      <c r="XK10" s="681"/>
      <c r="XL10" s="681"/>
      <c r="XM10" s="681"/>
      <c r="XN10" s="681"/>
      <c r="XO10" s="681"/>
      <c r="XP10" s="681"/>
      <c r="XQ10" s="681"/>
      <c r="XR10" s="681"/>
      <c r="XS10" s="681"/>
      <c r="XT10" s="681"/>
      <c r="XU10" s="681"/>
      <c r="XV10" s="681"/>
      <c r="XW10" s="681"/>
      <c r="XX10" s="681"/>
      <c r="XY10" s="681"/>
      <c r="XZ10" s="681"/>
      <c r="YA10" s="681"/>
      <c r="YB10" s="681"/>
      <c r="YC10" s="681"/>
      <c r="YD10" s="681"/>
      <c r="YE10" s="681"/>
      <c r="YF10" s="681"/>
      <c r="YG10" s="681"/>
      <c r="YH10" s="681"/>
      <c r="YI10" s="681"/>
      <c r="YJ10" s="681"/>
      <c r="YK10" s="681"/>
      <c r="YL10" s="681"/>
      <c r="YM10" s="681"/>
      <c r="YN10" s="681"/>
      <c r="YO10" s="681"/>
      <c r="YP10" s="681"/>
      <c r="YQ10" s="681"/>
      <c r="YR10" s="681"/>
      <c r="YS10" s="681"/>
      <c r="YT10" s="681"/>
      <c r="YU10" s="681"/>
      <c r="YV10" s="681"/>
      <c r="YW10" s="681"/>
      <c r="YX10" s="681"/>
      <c r="YY10" s="681"/>
      <c r="YZ10" s="681"/>
      <c r="ZA10" s="681"/>
      <c r="ZB10" s="681"/>
      <c r="ZC10" s="681"/>
      <c r="ZD10" s="681"/>
      <c r="ZE10" s="681"/>
      <c r="ZF10" s="681"/>
      <c r="ZG10" s="681"/>
      <c r="ZH10" s="681"/>
      <c r="ZI10" s="681"/>
      <c r="ZJ10" s="681"/>
      <c r="ZK10" s="681"/>
      <c r="ZL10" s="681"/>
      <c r="ZM10" s="681"/>
      <c r="ZN10" s="681"/>
      <c r="ZO10" s="681"/>
      <c r="ZP10" s="681"/>
      <c r="ZQ10" s="681"/>
      <c r="ZR10" s="681"/>
      <c r="ZS10" s="681"/>
      <c r="ZT10" s="681"/>
      <c r="ZU10" s="681"/>
      <c r="ZV10" s="681"/>
      <c r="ZW10" s="681"/>
      <c r="ZX10" s="681"/>
      <c r="ZY10" s="681"/>
      <c r="ZZ10" s="681"/>
      <c r="AAA10" s="681"/>
      <c r="AAB10" s="681"/>
      <c r="AAC10" s="681"/>
      <c r="AAD10" s="681"/>
      <c r="AAE10" s="681"/>
      <c r="AAF10" s="681"/>
      <c r="AAG10" s="681"/>
      <c r="AAH10" s="681"/>
      <c r="AAI10" s="681"/>
      <c r="AAJ10" s="681"/>
      <c r="AAK10" s="681"/>
      <c r="AAL10" s="681"/>
      <c r="AAM10" s="681"/>
      <c r="AAN10" s="681"/>
      <c r="AAO10" s="681"/>
      <c r="AAP10" s="681"/>
      <c r="AAQ10" s="681"/>
      <c r="AAR10" s="681"/>
      <c r="AAS10" s="681"/>
      <c r="AAT10" s="681"/>
      <c r="AAU10" s="681"/>
      <c r="AAV10" s="681"/>
      <c r="AAW10" s="681"/>
      <c r="AAX10" s="681"/>
      <c r="AAY10" s="681"/>
      <c r="AAZ10" s="681"/>
      <c r="ABA10" s="681"/>
      <c r="ABB10" s="681"/>
      <c r="ABC10" s="681"/>
      <c r="ABD10" s="681"/>
      <c r="ABE10" s="681"/>
      <c r="ABF10" s="681"/>
      <c r="ABG10" s="681"/>
      <c r="ABH10" s="681"/>
      <c r="ABI10" s="681"/>
      <c r="ABJ10" s="681"/>
      <c r="ABK10" s="681"/>
      <c r="ABL10" s="681"/>
      <c r="ABM10" s="681"/>
      <c r="ABN10" s="681"/>
      <c r="ABO10" s="681"/>
      <c r="ABP10" s="681"/>
      <c r="ABQ10" s="681"/>
      <c r="ABR10" s="681"/>
      <c r="ABS10" s="681"/>
      <c r="ABT10" s="681"/>
      <c r="ABU10" s="681"/>
      <c r="ABV10" s="681"/>
      <c r="ABW10" s="681"/>
      <c r="ABX10" s="681"/>
      <c r="ABY10" s="681"/>
      <c r="ABZ10" s="681"/>
      <c r="ACA10" s="681"/>
      <c r="ACB10" s="681"/>
      <c r="ACC10" s="681"/>
      <c r="ACD10" s="681"/>
      <c r="ACE10" s="681"/>
      <c r="ACF10" s="681"/>
      <c r="ACG10" s="681"/>
      <c r="ACH10" s="681"/>
      <c r="ACI10" s="681"/>
      <c r="ACJ10" s="681"/>
      <c r="ACK10" s="681"/>
      <c r="ACL10" s="681"/>
      <c r="ACM10" s="681"/>
      <c r="ACN10" s="681"/>
      <c r="ACO10" s="681"/>
      <c r="ACP10" s="681"/>
      <c r="ACQ10" s="681"/>
      <c r="ACR10" s="681"/>
      <c r="ACS10" s="681"/>
      <c r="ACT10" s="681"/>
      <c r="ACU10" s="681"/>
      <c r="ACV10" s="681"/>
      <c r="ACW10" s="681"/>
      <c r="ACX10" s="681"/>
      <c r="ACY10" s="681"/>
      <c r="ACZ10" s="681"/>
      <c r="ADA10" s="681"/>
      <c r="ADB10" s="681"/>
      <c r="ADC10" s="681"/>
      <c r="ADD10" s="681"/>
      <c r="ADE10" s="681"/>
      <c r="ADF10" s="681"/>
      <c r="ADG10" s="681"/>
      <c r="ADH10" s="681"/>
      <c r="ADI10" s="681"/>
      <c r="ADJ10" s="681"/>
      <c r="ADK10" s="681"/>
      <c r="ADL10" s="681"/>
      <c r="ADM10" s="681"/>
      <c r="ADN10" s="681"/>
      <c r="ADO10" s="681"/>
      <c r="ADP10" s="681"/>
      <c r="ADQ10" s="681"/>
      <c r="ADR10" s="681"/>
      <c r="ADS10" s="681"/>
      <c r="ADT10" s="681"/>
      <c r="ADU10" s="681"/>
      <c r="ADV10" s="681"/>
      <c r="ADW10" s="681"/>
      <c r="ADX10" s="681"/>
      <c r="ADY10" s="681"/>
      <c r="ADZ10" s="681"/>
      <c r="AEA10" s="681"/>
      <c r="AEB10" s="681"/>
      <c r="AEC10" s="681"/>
      <c r="AED10" s="681"/>
      <c r="AEE10" s="681"/>
      <c r="AEF10" s="681"/>
      <c r="AEG10" s="681"/>
      <c r="AEH10" s="681"/>
      <c r="AEI10" s="681"/>
      <c r="AEJ10" s="681"/>
      <c r="AEK10" s="681"/>
      <c r="AEL10" s="681"/>
      <c r="AEM10" s="681"/>
      <c r="AEN10" s="681"/>
      <c r="AEO10" s="681"/>
      <c r="AEP10" s="681"/>
      <c r="AEQ10" s="681"/>
      <c r="AER10" s="681"/>
      <c r="AES10" s="681"/>
      <c r="AET10" s="681"/>
      <c r="AEU10" s="681"/>
      <c r="AEV10" s="681"/>
      <c r="AEW10" s="681"/>
      <c r="AEX10" s="681"/>
      <c r="AEY10" s="681"/>
      <c r="AEZ10" s="681"/>
      <c r="AFA10" s="681"/>
      <c r="AFB10" s="681"/>
      <c r="AFC10" s="681"/>
      <c r="AFD10" s="681"/>
      <c r="AFE10" s="681"/>
      <c r="AFF10" s="681"/>
      <c r="AFG10" s="681"/>
      <c r="AFH10" s="681"/>
      <c r="AFI10" s="681"/>
      <c r="AFJ10" s="681"/>
      <c r="AFK10" s="681"/>
      <c r="AFL10" s="681"/>
      <c r="AFM10" s="681"/>
      <c r="AFN10" s="681"/>
      <c r="AFO10" s="681"/>
      <c r="AFP10" s="681"/>
      <c r="AFQ10" s="681"/>
      <c r="AFR10" s="681"/>
      <c r="AFS10" s="681"/>
      <c r="AFT10" s="681"/>
      <c r="AFU10" s="681"/>
      <c r="AFV10" s="681"/>
      <c r="AFW10" s="681"/>
      <c r="AFX10" s="681"/>
      <c r="AFY10" s="681"/>
      <c r="AFZ10" s="681"/>
      <c r="AGA10" s="681"/>
      <c r="AGB10" s="681"/>
      <c r="AGC10" s="681"/>
      <c r="AGD10" s="681"/>
      <c r="AGE10" s="681"/>
      <c r="AGF10" s="681"/>
      <c r="AGG10" s="681"/>
      <c r="AGH10" s="681"/>
      <c r="AGI10" s="681"/>
      <c r="AGJ10" s="681"/>
      <c r="AGK10" s="681"/>
      <c r="AGL10" s="681"/>
      <c r="AGM10" s="681"/>
      <c r="AGN10" s="681"/>
      <c r="AGO10" s="681"/>
      <c r="AGP10" s="681"/>
      <c r="AGQ10" s="681"/>
      <c r="AGR10" s="681"/>
      <c r="AGS10" s="681"/>
      <c r="AGT10" s="681"/>
      <c r="AGU10" s="681"/>
      <c r="AGV10" s="681"/>
      <c r="AGW10" s="681"/>
      <c r="AGX10" s="681"/>
      <c r="AGY10" s="681"/>
      <c r="AGZ10" s="681"/>
      <c r="AHA10" s="681"/>
      <c r="AHB10" s="681"/>
      <c r="AHC10" s="681"/>
      <c r="AHD10" s="681"/>
      <c r="AHE10" s="681"/>
      <c r="AHF10" s="681"/>
      <c r="AHG10" s="681"/>
      <c r="AHH10" s="681"/>
      <c r="AHI10" s="681"/>
      <c r="AHJ10" s="681"/>
      <c r="AHK10" s="681"/>
      <c r="AHL10" s="681"/>
      <c r="AHM10" s="681"/>
      <c r="AHN10" s="681"/>
      <c r="AHO10" s="681"/>
      <c r="AHP10" s="681"/>
      <c r="AHQ10" s="681"/>
      <c r="AHR10" s="681"/>
      <c r="AHS10" s="681"/>
      <c r="AHT10" s="681"/>
      <c r="AHU10" s="681"/>
      <c r="AHV10" s="681"/>
      <c r="AHW10" s="681"/>
      <c r="AHX10" s="681"/>
      <c r="AHY10" s="681"/>
      <c r="AHZ10" s="681"/>
      <c r="AIA10" s="681"/>
      <c r="AIB10" s="681"/>
      <c r="AIC10" s="681"/>
      <c r="AID10" s="681"/>
      <c r="AIE10" s="681"/>
      <c r="AIF10" s="681"/>
      <c r="AIG10" s="681"/>
      <c r="AIH10" s="681"/>
      <c r="AII10" s="681"/>
      <c r="AIJ10" s="681"/>
      <c r="AIK10" s="681"/>
      <c r="AIL10" s="681"/>
      <c r="AIM10" s="681"/>
      <c r="AIN10" s="681"/>
      <c r="AIO10" s="681"/>
      <c r="AIP10" s="681"/>
      <c r="AIQ10" s="681"/>
      <c r="AIR10" s="681"/>
      <c r="AIS10" s="681"/>
      <c r="AIT10" s="681"/>
      <c r="AIU10" s="681"/>
      <c r="AIV10" s="681"/>
      <c r="AIW10" s="681"/>
      <c r="AIX10" s="681"/>
      <c r="AIY10" s="681"/>
      <c r="AIZ10" s="681"/>
      <c r="AJA10" s="681"/>
      <c r="AJB10" s="681"/>
      <c r="AJC10" s="681"/>
      <c r="AJD10" s="681"/>
      <c r="AJE10" s="681"/>
      <c r="AJF10" s="681"/>
      <c r="AJG10" s="681"/>
      <c r="AJH10" s="681"/>
      <c r="AJI10" s="681"/>
      <c r="AJJ10" s="681"/>
      <c r="AJK10" s="681"/>
      <c r="AJL10" s="681"/>
      <c r="AJM10" s="681"/>
      <c r="AJN10" s="681"/>
      <c r="AJO10" s="681"/>
      <c r="AJP10" s="681"/>
      <c r="AJQ10" s="681"/>
      <c r="AJR10" s="681"/>
      <c r="AJS10" s="681"/>
      <c r="AJT10" s="681"/>
      <c r="AJU10" s="681"/>
      <c r="AJV10" s="681"/>
      <c r="AJW10" s="681"/>
      <c r="AJX10" s="681"/>
      <c r="AJY10" s="681"/>
      <c r="AJZ10" s="681"/>
      <c r="AKA10" s="681"/>
      <c r="AKB10" s="681"/>
      <c r="AKC10" s="681"/>
      <c r="AKD10" s="681"/>
      <c r="AKE10" s="681"/>
      <c r="AKF10" s="681"/>
      <c r="AKG10" s="681"/>
      <c r="AKH10" s="681"/>
      <c r="AKI10" s="681"/>
      <c r="AKJ10" s="681"/>
      <c r="AKK10" s="681"/>
      <c r="AKL10" s="681"/>
      <c r="AKM10" s="681"/>
      <c r="AKN10" s="681"/>
      <c r="AKO10" s="681"/>
      <c r="AKP10" s="681"/>
      <c r="AKQ10" s="681"/>
      <c r="AKR10" s="681"/>
      <c r="AKS10" s="681"/>
      <c r="AKT10" s="681"/>
      <c r="AKU10" s="681"/>
      <c r="AKV10" s="681"/>
      <c r="AKW10" s="681"/>
      <c r="AKX10" s="681"/>
      <c r="AKY10" s="681"/>
      <c r="AKZ10" s="681"/>
      <c r="ALA10" s="681"/>
      <c r="ALB10" s="681"/>
      <c r="ALC10" s="681"/>
      <c r="ALD10" s="681"/>
      <c r="ALE10" s="681"/>
      <c r="ALF10" s="681"/>
      <c r="ALG10" s="681"/>
      <c r="ALH10" s="681"/>
      <c r="ALI10" s="681"/>
      <c r="ALJ10" s="681"/>
      <c r="ALK10" s="681"/>
      <c r="ALL10" s="681"/>
      <c r="ALM10" s="681"/>
      <c r="ALN10" s="681"/>
      <c r="ALO10" s="681"/>
      <c r="ALP10" s="681"/>
      <c r="ALQ10" s="681"/>
      <c r="ALR10" s="681"/>
      <c r="ALS10" s="681"/>
      <c r="ALT10" s="681"/>
      <c r="ALU10" s="681"/>
      <c r="ALV10" s="681"/>
      <c r="ALW10" s="681"/>
      <c r="ALX10" s="681"/>
      <c r="ALY10" s="681"/>
      <c r="ALZ10" s="681"/>
      <c r="AMA10" s="681"/>
      <c r="AMB10" s="681"/>
      <c r="AMC10" s="681"/>
      <c r="AMD10" s="681"/>
      <c r="AME10" s="681"/>
      <c r="AMF10" s="681"/>
      <c r="AMG10" s="681"/>
      <c r="AMH10" s="681"/>
      <c r="AMI10" s="681"/>
      <c r="AMJ10" s="681"/>
      <c r="AMK10" s="681"/>
      <c r="AML10" s="681"/>
      <c r="AMM10" s="681"/>
      <c r="AMN10" s="681"/>
      <c r="AMO10" s="681"/>
      <c r="AMP10" s="681"/>
      <c r="AMQ10" s="681"/>
      <c r="AMR10" s="681"/>
      <c r="AMS10" s="681"/>
      <c r="AMT10" s="681"/>
      <c r="AMU10" s="681"/>
      <c r="AMV10" s="681"/>
      <c r="AMW10" s="681"/>
      <c r="AMX10" s="681"/>
      <c r="AMY10" s="681"/>
      <c r="AMZ10" s="681"/>
      <c r="ANA10" s="681"/>
      <c r="ANB10" s="681"/>
      <c r="ANC10" s="681"/>
      <c r="AND10" s="681"/>
      <c r="ANE10" s="681"/>
      <c r="ANF10" s="681"/>
      <c r="ANG10" s="681"/>
      <c r="ANH10" s="681"/>
      <c r="ANI10" s="681"/>
      <c r="ANJ10" s="681"/>
      <c r="ANK10" s="681"/>
      <c r="ANL10" s="681"/>
      <c r="ANM10" s="681"/>
      <c r="ANN10" s="681"/>
      <c r="ANO10" s="681"/>
      <c r="ANP10" s="681"/>
      <c r="ANQ10" s="681"/>
      <c r="ANR10" s="681"/>
      <c r="ANS10" s="681"/>
      <c r="ANT10" s="681"/>
      <c r="ANU10" s="681"/>
      <c r="ANV10" s="681"/>
      <c r="ANW10" s="681"/>
      <c r="ANX10" s="681"/>
      <c r="ANY10" s="681"/>
      <c r="ANZ10" s="681"/>
      <c r="AOA10" s="681"/>
      <c r="AOB10" s="681"/>
      <c r="AOC10" s="681"/>
      <c r="AOD10" s="681"/>
      <c r="AOE10" s="681"/>
      <c r="AOF10" s="681"/>
      <c r="AOG10" s="681"/>
      <c r="AOH10" s="681"/>
      <c r="AOI10" s="681"/>
      <c r="AOJ10" s="681"/>
      <c r="AOK10" s="681"/>
      <c r="AOL10" s="681"/>
      <c r="AOM10" s="681"/>
      <c r="AON10" s="681"/>
      <c r="AOO10" s="681"/>
      <c r="AOP10" s="681"/>
      <c r="AOQ10" s="681"/>
      <c r="AOR10" s="681"/>
      <c r="AOS10" s="681"/>
      <c r="AOT10" s="681"/>
      <c r="AOU10" s="681"/>
      <c r="AOV10" s="681"/>
      <c r="AOW10" s="681"/>
      <c r="AOX10" s="681"/>
      <c r="AOY10" s="681"/>
      <c r="AOZ10" s="681"/>
      <c r="APA10" s="681"/>
      <c r="APB10" s="681"/>
      <c r="APC10" s="681"/>
      <c r="APD10" s="681"/>
      <c r="APE10" s="681"/>
      <c r="APF10" s="681"/>
      <c r="APG10" s="681"/>
      <c r="APH10" s="681"/>
      <c r="API10" s="681"/>
      <c r="APJ10" s="681"/>
      <c r="APK10" s="681"/>
      <c r="APL10" s="681"/>
      <c r="APM10" s="681"/>
      <c r="APN10" s="681"/>
      <c r="APO10" s="681"/>
      <c r="APP10" s="681"/>
      <c r="APQ10" s="681"/>
      <c r="APR10" s="681"/>
      <c r="APS10" s="681"/>
      <c r="APT10" s="681"/>
      <c r="APU10" s="681"/>
      <c r="APV10" s="681"/>
      <c r="APW10" s="681"/>
      <c r="APX10" s="681"/>
      <c r="APY10" s="681"/>
      <c r="APZ10" s="681"/>
      <c r="AQA10" s="681"/>
      <c r="AQB10" s="681"/>
      <c r="AQC10" s="681"/>
      <c r="AQD10" s="681"/>
      <c r="AQE10" s="681"/>
      <c r="AQF10" s="681"/>
      <c r="AQG10" s="681"/>
      <c r="AQH10" s="681"/>
      <c r="AQI10" s="681"/>
      <c r="AQJ10" s="681"/>
      <c r="AQK10" s="681"/>
      <c r="AQL10" s="681"/>
      <c r="AQM10" s="681"/>
      <c r="AQN10" s="681"/>
      <c r="AQO10" s="681"/>
      <c r="AQP10" s="681"/>
      <c r="AQQ10" s="681"/>
      <c r="AQR10" s="681"/>
      <c r="AQS10" s="681"/>
      <c r="AQT10" s="681"/>
      <c r="AQU10" s="681"/>
      <c r="AQV10" s="681"/>
      <c r="AQW10" s="681"/>
      <c r="AQX10" s="681"/>
      <c r="AQY10" s="681"/>
      <c r="AQZ10" s="681"/>
      <c r="ARA10" s="681"/>
      <c r="ARB10" s="681"/>
      <c r="ARC10" s="681"/>
      <c r="ARD10" s="681"/>
      <c r="ARE10" s="681"/>
      <c r="ARF10" s="681"/>
      <c r="ARG10" s="681"/>
      <c r="ARH10" s="681"/>
      <c r="ARI10" s="681"/>
      <c r="ARJ10" s="681"/>
      <c r="ARK10" s="681"/>
      <c r="ARL10" s="681"/>
      <c r="ARM10" s="681"/>
      <c r="ARN10" s="681"/>
      <c r="ARO10" s="681"/>
      <c r="ARP10" s="681"/>
      <c r="ARQ10" s="681"/>
      <c r="ARR10" s="681"/>
      <c r="ARS10" s="681"/>
      <c r="ART10" s="681"/>
      <c r="ARU10" s="681"/>
      <c r="ARV10" s="681"/>
      <c r="ARW10" s="681"/>
      <c r="ARX10" s="681"/>
      <c r="ARY10" s="681"/>
      <c r="ARZ10" s="681"/>
      <c r="ASA10" s="681"/>
      <c r="ASB10" s="681"/>
      <c r="ASC10" s="681"/>
      <c r="ASD10" s="681"/>
      <c r="ASE10" s="681"/>
      <c r="ASF10" s="681"/>
      <c r="ASG10" s="681"/>
      <c r="ASH10" s="681"/>
      <c r="ASI10" s="681"/>
      <c r="ASJ10" s="681"/>
      <c r="ASK10" s="681"/>
      <c r="ASL10" s="681"/>
      <c r="ASM10" s="681"/>
      <c r="ASN10" s="681"/>
      <c r="ASO10" s="681"/>
      <c r="ASP10" s="681"/>
      <c r="ASQ10" s="681"/>
      <c r="ASR10" s="681"/>
      <c r="ASS10" s="681"/>
      <c r="AST10" s="681"/>
      <c r="ASU10" s="681"/>
      <c r="ASV10" s="681"/>
      <c r="ASW10" s="681"/>
      <c r="ASX10" s="681"/>
      <c r="ASY10" s="681"/>
      <c r="ASZ10" s="681"/>
      <c r="ATA10" s="681"/>
      <c r="ATB10" s="681"/>
      <c r="ATC10" s="681"/>
      <c r="ATD10" s="681"/>
      <c r="ATE10" s="681"/>
      <c r="ATF10" s="681"/>
      <c r="ATG10" s="681"/>
      <c r="ATH10" s="681"/>
      <c r="ATI10" s="681"/>
      <c r="ATJ10" s="681"/>
      <c r="ATK10" s="681"/>
      <c r="ATL10" s="681"/>
      <c r="ATM10" s="681"/>
      <c r="ATN10" s="681"/>
      <c r="ATO10" s="681"/>
      <c r="ATP10" s="681"/>
      <c r="ATQ10" s="681"/>
      <c r="ATR10" s="681"/>
      <c r="ATS10" s="681"/>
      <c r="ATT10" s="681"/>
      <c r="ATU10" s="681"/>
      <c r="ATV10" s="681"/>
      <c r="ATW10" s="681"/>
      <c r="ATX10" s="681"/>
      <c r="ATY10" s="681"/>
      <c r="ATZ10" s="681"/>
      <c r="AUA10" s="681"/>
      <c r="AUB10" s="681"/>
      <c r="AUC10" s="681"/>
      <c r="AUD10" s="681"/>
      <c r="AUE10" s="681"/>
      <c r="AUF10" s="681"/>
      <c r="AUG10" s="681"/>
      <c r="AUH10" s="681"/>
      <c r="AUI10" s="681"/>
      <c r="AUJ10" s="681"/>
      <c r="AUK10" s="681"/>
      <c r="AUL10" s="681"/>
      <c r="AUM10" s="681"/>
      <c r="AUN10" s="681"/>
      <c r="AUO10" s="681"/>
      <c r="AUP10" s="681"/>
      <c r="AUQ10" s="681"/>
      <c r="AUR10" s="681"/>
      <c r="AUS10" s="681"/>
      <c r="AUT10" s="681"/>
      <c r="AUU10" s="681"/>
      <c r="AUV10" s="681"/>
      <c r="AUW10" s="681"/>
      <c r="AUX10" s="681"/>
      <c r="AUY10" s="681"/>
      <c r="AUZ10" s="681"/>
      <c r="AVA10" s="681"/>
      <c r="AVB10" s="681"/>
      <c r="AVC10" s="681"/>
      <c r="AVD10" s="681"/>
      <c r="AVE10" s="681"/>
      <c r="AVF10" s="681"/>
      <c r="AVG10" s="681"/>
      <c r="AVH10" s="681"/>
      <c r="AVI10" s="681"/>
      <c r="AVJ10" s="681"/>
      <c r="AVK10" s="681"/>
      <c r="AVL10" s="681"/>
      <c r="AVM10" s="681"/>
      <c r="AVN10" s="681"/>
      <c r="AVO10" s="681"/>
      <c r="AVP10" s="681"/>
      <c r="AVQ10" s="681"/>
      <c r="AVR10" s="681"/>
      <c r="AVS10" s="681"/>
      <c r="AVT10" s="681"/>
      <c r="AVU10" s="681"/>
      <c r="AVV10" s="681"/>
      <c r="AVW10" s="681"/>
      <c r="AVX10" s="681"/>
      <c r="AVY10" s="681"/>
      <c r="AVZ10" s="681"/>
      <c r="AWA10" s="681"/>
      <c r="AWB10" s="681"/>
      <c r="AWC10" s="681"/>
      <c r="AWD10" s="681"/>
      <c r="AWE10" s="681"/>
      <c r="AWF10" s="681"/>
      <c r="AWG10" s="681"/>
      <c r="AWH10" s="681"/>
      <c r="AWI10" s="681"/>
      <c r="AWJ10" s="681"/>
      <c r="AWK10" s="681"/>
      <c r="AWL10" s="681"/>
      <c r="AWM10" s="681"/>
      <c r="AWN10" s="681"/>
      <c r="AWO10" s="681"/>
      <c r="AWP10" s="681"/>
      <c r="AWQ10" s="681"/>
      <c r="AWR10" s="681"/>
      <c r="AWS10" s="681"/>
      <c r="AWT10" s="681"/>
      <c r="AWU10" s="681"/>
      <c r="AWV10" s="681"/>
      <c r="AWW10" s="681"/>
      <c r="AWX10" s="681"/>
      <c r="AWY10" s="681"/>
      <c r="AWZ10" s="681"/>
      <c r="AXA10" s="681"/>
      <c r="AXB10" s="681"/>
      <c r="AXC10" s="681"/>
      <c r="AXD10" s="681"/>
      <c r="AXE10" s="681"/>
      <c r="AXF10" s="681"/>
      <c r="AXG10" s="681"/>
      <c r="AXH10" s="681"/>
      <c r="AXI10" s="681"/>
      <c r="AXJ10" s="681"/>
      <c r="AXK10" s="681"/>
      <c r="AXL10" s="681"/>
      <c r="AXM10" s="681"/>
      <c r="AXN10" s="681"/>
      <c r="AXO10" s="681"/>
      <c r="AXP10" s="681"/>
      <c r="AXQ10" s="681"/>
      <c r="AXR10" s="681"/>
      <c r="AXS10" s="681"/>
      <c r="AXT10" s="681"/>
      <c r="AXU10" s="681"/>
      <c r="AXV10" s="681"/>
      <c r="AXW10" s="681"/>
      <c r="AXX10" s="681"/>
      <c r="AXY10" s="681"/>
      <c r="AXZ10" s="681"/>
      <c r="AYA10" s="681"/>
      <c r="AYB10" s="681"/>
      <c r="AYC10" s="681"/>
      <c r="AYD10" s="681"/>
      <c r="AYE10" s="681"/>
      <c r="AYF10" s="681"/>
      <c r="AYG10" s="681"/>
      <c r="AYH10" s="681"/>
      <c r="AYI10" s="681"/>
      <c r="AYJ10" s="681"/>
      <c r="AYK10" s="681"/>
      <c r="AYL10" s="681"/>
      <c r="AYM10" s="681"/>
      <c r="AYN10" s="681"/>
      <c r="AYO10" s="681"/>
      <c r="AYP10" s="681"/>
      <c r="AYQ10" s="681"/>
      <c r="AYR10" s="681"/>
      <c r="AYS10" s="681"/>
      <c r="AYT10" s="681"/>
      <c r="AYU10" s="681"/>
      <c r="AYV10" s="681"/>
      <c r="AYW10" s="681"/>
      <c r="AYX10" s="681"/>
      <c r="AYY10" s="681"/>
      <c r="AYZ10" s="681"/>
      <c r="AZA10" s="681"/>
      <c r="AZB10" s="681"/>
      <c r="AZC10" s="681"/>
      <c r="AZD10" s="681"/>
      <c r="AZE10" s="681"/>
      <c r="AZF10" s="681"/>
      <c r="AZG10" s="681"/>
      <c r="AZH10" s="681"/>
      <c r="AZI10" s="681"/>
      <c r="AZJ10" s="681"/>
      <c r="AZK10" s="681"/>
      <c r="AZL10" s="681"/>
      <c r="AZM10" s="681"/>
      <c r="AZN10" s="681"/>
      <c r="AZO10" s="681"/>
      <c r="AZP10" s="681"/>
      <c r="AZQ10" s="681"/>
      <c r="AZR10" s="681"/>
      <c r="AZS10" s="681"/>
      <c r="AZT10" s="681"/>
      <c r="AZU10" s="681"/>
      <c r="AZV10" s="681"/>
      <c r="AZW10" s="681"/>
      <c r="AZX10" s="681"/>
      <c r="AZY10" s="681"/>
      <c r="AZZ10" s="681"/>
      <c r="BAA10" s="681"/>
      <c r="BAB10" s="681"/>
      <c r="BAC10" s="681"/>
      <c r="BAD10" s="681"/>
      <c r="BAE10" s="681"/>
      <c r="BAF10" s="681"/>
      <c r="BAG10" s="681"/>
      <c r="BAH10" s="681"/>
      <c r="BAI10" s="681"/>
      <c r="BAJ10" s="681"/>
      <c r="BAK10" s="681"/>
      <c r="BAL10" s="681"/>
      <c r="BAM10" s="681"/>
      <c r="BAN10" s="681"/>
      <c r="BAO10" s="681"/>
      <c r="BAP10" s="681"/>
      <c r="BAQ10" s="681"/>
      <c r="BAR10" s="681"/>
      <c r="BAS10" s="681"/>
      <c r="BAT10" s="681"/>
      <c r="BAU10" s="681"/>
      <c r="BAV10" s="681"/>
      <c r="BAW10" s="681"/>
      <c r="BAX10" s="681"/>
      <c r="BAY10" s="681"/>
      <c r="BAZ10" s="681"/>
      <c r="BBA10" s="681"/>
      <c r="BBB10" s="681"/>
      <c r="BBC10" s="681"/>
      <c r="BBD10" s="681"/>
      <c r="BBE10" s="681"/>
      <c r="BBF10" s="681"/>
      <c r="BBG10" s="681"/>
      <c r="BBH10" s="681"/>
      <c r="BBI10" s="681"/>
      <c r="BBJ10" s="681"/>
      <c r="BBK10" s="681"/>
      <c r="BBL10" s="681"/>
      <c r="BBM10" s="681"/>
      <c r="BBN10" s="681"/>
      <c r="BBO10" s="681"/>
      <c r="BBP10" s="681"/>
      <c r="BBQ10" s="681"/>
      <c r="BBR10" s="681"/>
      <c r="BBS10" s="681"/>
      <c r="BBT10" s="681"/>
      <c r="BBU10" s="681"/>
      <c r="BBV10" s="681"/>
      <c r="BBW10" s="681"/>
      <c r="BBX10" s="681"/>
      <c r="BBY10" s="681"/>
      <c r="BBZ10" s="681"/>
      <c r="BCA10" s="681"/>
      <c r="BCB10" s="681"/>
      <c r="BCC10" s="681"/>
      <c r="BCD10" s="681"/>
      <c r="BCE10" s="681"/>
      <c r="BCF10" s="681"/>
      <c r="BCG10" s="681"/>
      <c r="BCH10" s="681"/>
      <c r="BCI10" s="681"/>
      <c r="BCJ10" s="681"/>
      <c r="BCK10" s="681"/>
      <c r="BCL10" s="681"/>
      <c r="BCM10" s="681"/>
      <c r="BCN10" s="681"/>
      <c r="BCO10" s="681"/>
      <c r="BCP10" s="681"/>
      <c r="BCQ10" s="681"/>
      <c r="BCR10" s="681"/>
      <c r="BCS10" s="681"/>
      <c r="BCT10" s="681"/>
      <c r="BCU10" s="681"/>
      <c r="BCV10" s="681"/>
      <c r="BCW10" s="681"/>
      <c r="BCX10" s="681"/>
      <c r="BCY10" s="681"/>
      <c r="BCZ10" s="681"/>
      <c r="BDA10" s="681"/>
      <c r="BDB10" s="681"/>
      <c r="BDC10" s="681"/>
      <c r="BDD10" s="681"/>
      <c r="BDE10" s="681"/>
      <c r="BDF10" s="681"/>
      <c r="BDG10" s="681"/>
      <c r="BDH10" s="681"/>
      <c r="BDI10" s="681"/>
      <c r="BDJ10" s="681"/>
      <c r="BDK10" s="681"/>
      <c r="BDL10" s="681"/>
      <c r="BDM10" s="681"/>
      <c r="BDN10" s="681"/>
      <c r="BDO10" s="681"/>
      <c r="BDP10" s="681"/>
      <c r="BDQ10" s="681"/>
      <c r="BDR10" s="681"/>
      <c r="BDS10" s="681"/>
      <c r="BDT10" s="681"/>
      <c r="BDU10" s="681"/>
      <c r="BDV10" s="681"/>
      <c r="BDW10" s="681"/>
      <c r="BDX10" s="681"/>
      <c r="BDY10" s="681"/>
      <c r="BDZ10" s="681"/>
      <c r="BEA10" s="681"/>
      <c r="BEB10" s="681"/>
      <c r="BEC10" s="681"/>
      <c r="BED10" s="681"/>
      <c r="BEE10" s="681"/>
      <c r="BEF10" s="681"/>
      <c r="BEG10" s="681"/>
      <c r="BEH10" s="681"/>
      <c r="BEI10" s="681"/>
      <c r="BEJ10" s="681"/>
      <c r="BEK10" s="681"/>
      <c r="BEL10" s="681"/>
      <c r="BEM10" s="681"/>
      <c r="BEN10" s="681"/>
      <c r="BEO10" s="681"/>
      <c r="BEP10" s="681"/>
      <c r="BEQ10" s="681"/>
      <c r="BER10" s="681"/>
      <c r="BES10" s="681"/>
      <c r="BET10" s="681"/>
      <c r="BEU10" s="681"/>
      <c r="BEV10" s="681"/>
      <c r="BEW10" s="681"/>
      <c r="BEX10" s="681"/>
      <c r="BEY10" s="681"/>
      <c r="BEZ10" s="681"/>
      <c r="BFA10" s="681"/>
      <c r="BFB10" s="681"/>
      <c r="BFC10" s="681"/>
      <c r="BFD10" s="681"/>
      <c r="BFE10" s="681"/>
      <c r="BFF10" s="681"/>
      <c r="BFG10" s="681"/>
      <c r="BFH10" s="681"/>
      <c r="BFI10" s="681"/>
      <c r="BFJ10" s="681"/>
      <c r="BFK10" s="681"/>
      <c r="BFL10" s="681"/>
      <c r="BFM10" s="681"/>
      <c r="BFN10" s="681"/>
      <c r="BFO10" s="681"/>
      <c r="BFP10" s="681"/>
      <c r="BFQ10" s="681"/>
      <c r="BFR10" s="681"/>
      <c r="BFS10" s="681"/>
      <c r="BFT10" s="681"/>
      <c r="BFU10" s="681"/>
      <c r="BFV10" s="681"/>
      <c r="BFW10" s="681"/>
      <c r="BFX10" s="681"/>
      <c r="BFY10" s="681"/>
      <c r="BFZ10" s="681"/>
      <c r="BGA10" s="681"/>
      <c r="BGB10" s="681"/>
      <c r="BGC10" s="681"/>
      <c r="BGD10" s="681"/>
      <c r="BGE10" s="681"/>
      <c r="BGF10" s="681"/>
      <c r="BGG10" s="681"/>
      <c r="BGH10" s="681"/>
      <c r="BGI10" s="681"/>
      <c r="BGJ10" s="681"/>
      <c r="BGK10" s="681"/>
      <c r="BGL10" s="681"/>
      <c r="BGM10" s="681"/>
      <c r="BGN10" s="681"/>
      <c r="BGO10" s="681"/>
      <c r="BGP10" s="681"/>
      <c r="BGQ10" s="681"/>
      <c r="BGR10" s="681"/>
      <c r="BGS10" s="681"/>
      <c r="BGT10" s="681"/>
      <c r="BGU10" s="681"/>
      <c r="BGV10" s="681"/>
      <c r="BGW10" s="681"/>
      <c r="BGX10" s="681"/>
      <c r="BGY10" s="681"/>
      <c r="BGZ10" s="681"/>
      <c r="BHA10" s="681"/>
      <c r="BHB10" s="681"/>
      <c r="BHC10" s="681"/>
      <c r="BHD10" s="681"/>
      <c r="BHE10" s="681"/>
      <c r="BHF10" s="681"/>
      <c r="BHG10" s="681"/>
      <c r="BHH10" s="681"/>
      <c r="BHI10" s="681"/>
      <c r="BHJ10" s="681"/>
      <c r="BHK10" s="681"/>
      <c r="BHL10" s="681"/>
      <c r="BHM10" s="681"/>
      <c r="BHN10" s="681"/>
      <c r="BHO10" s="681"/>
      <c r="BHP10" s="681"/>
      <c r="BHQ10" s="681"/>
      <c r="BHR10" s="681"/>
      <c r="BHS10" s="681"/>
      <c r="BHT10" s="681"/>
      <c r="BHU10" s="681"/>
      <c r="BHV10" s="681"/>
      <c r="BHW10" s="681"/>
      <c r="BHX10" s="681"/>
      <c r="BHY10" s="681"/>
      <c r="BHZ10" s="681"/>
      <c r="BIA10" s="681"/>
      <c r="BIB10" s="681"/>
      <c r="BIC10" s="681"/>
      <c r="BID10" s="681"/>
      <c r="BIE10" s="681"/>
      <c r="BIF10" s="681"/>
      <c r="BIG10" s="681"/>
      <c r="BIH10" s="681"/>
      <c r="BII10" s="681"/>
      <c r="BIJ10" s="681"/>
      <c r="BIK10" s="681"/>
      <c r="BIL10" s="681"/>
      <c r="BIM10" s="681"/>
      <c r="BIN10" s="681"/>
      <c r="BIO10" s="681"/>
      <c r="BIP10" s="681"/>
      <c r="BIQ10" s="681"/>
      <c r="BIR10" s="681"/>
      <c r="BIS10" s="681"/>
      <c r="BIT10" s="681"/>
      <c r="BIU10" s="681"/>
      <c r="BIV10" s="681"/>
      <c r="BIW10" s="681"/>
      <c r="BIX10" s="681"/>
      <c r="BIY10" s="681"/>
      <c r="BIZ10" s="681"/>
      <c r="BJA10" s="681"/>
      <c r="BJB10" s="681"/>
      <c r="BJC10" s="681"/>
      <c r="BJD10" s="681"/>
      <c r="BJE10" s="681"/>
      <c r="BJF10" s="681"/>
      <c r="BJG10" s="681"/>
      <c r="BJH10" s="681"/>
      <c r="BJI10" s="681"/>
      <c r="BJJ10" s="681"/>
      <c r="BJK10" s="681"/>
      <c r="BJL10" s="681"/>
      <c r="BJM10" s="681"/>
      <c r="BJN10" s="681"/>
      <c r="BJO10" s="681"/>
      <c r="BJP10" s="681"/>
      <c r="BJQ10" s="681"/>
      <c r="BJR10" s="681"/>
      <c r="BJS10" s="681"/>
      <c r="BJT10" s="681"/>
      <c r="BJU10" s="681"/>
      <c r="BJV10" s="681"/>
      <c r="BJW10" s="681"/>
      <c r="BJX10" s="681"/>
      <c r="BJY10" s="681"/>
      <c r="BJZ10" s="681"/>
      <c r="BKA10" s="681"/>
      <c r="BKB10" s="681"/>
      <c r="BKC10" s="681"/>
      <c r="BKD10" s="681"/>
      <c r="BKE10" s="681"/>
      <c r="BKF10" s="681"/>
      <c r="BKG10" s="681"/>
      <c r="BKH10" s="681"/>
      <c r="BKI10" s="681"/>
      <c r="BKJ10" s="681"/>
      <c r="BKK10" s="681"/>
      <c r="BKL10" s="681"/>
      <c r="BKM10" s="681"/>
      <c r="BKN10" s="681"/>
      <c r="BKO10" s="681"/>
      <c r="BKP10" s="681"/>
      <c r="BKQ10" s="681"/>
      <c r="BKR10" s="681"/>
      <c r="BKS10" s="681"/>
      <c r="BKT10" s="681"/>
      <c r="BKU10" s="681"/>
      <c r="BKV10" s="681"/>
      <c r="BKW10" s="681"/>
      <c r="BKX10" s="681"/>
      <c r="BKY10" s="681"/>
      <c r="BKZ10" s="681"/>
      <c r="BLA10" s="681"/>
      <c r="BLB10" s="681"/>
      <c r="BLC10" s="681"/>
      <c r="BLD10" s="681"/>
      <c r="BLE10" s="681"/>
      <c r="BLF10" s="681"/>
      <c r="BLG10" s="681"/>
      <c r="BLH10" s="681"/>
      <c r="BLI10" s="681"/>
      <c r="BLJ10" s="681"/>
      <c r="BLK10" s="681"/>
      <c r="BLL10" s="681"/>
      <c r="BLM10" s="681"/>
      <c r="BLN10" s="681"/>
      <c r="BLO10" s="681"/>
      <c r="BLP10" s="681"/>
      <c r="BLQ10" s="681"/>
      <c r="BLR10" s="681"/>
      <c r="BLS10" s="681"/>
      <c r="BLT10" s="681"/>
      <c r="BLU10" s="681"/>
      <c r="BLV10" s="681"/>
      <c r="BLW10" s="681"/>
      <c r="BLX10" s="681"/>
      <c r="BLY10" s="681"/>
      <c r="BLZ10" s="681"/>
      <c r="BMA10" s="681"/>
      <c r="BMB10" s="681"/>
      <c r="BMC10" s="681"/>
      <c r="BMD10" s="681"/>
      <c r="BME10" s="681"/>
      <c r="BMF10" s="681"/>
      <c r="BMG10" s="681"/>
      <c r="BMH10" s="681"/>
      <c r="BMI10" s="681"/>
      <c r="BMJ10" s="681"/>
      <c r="BMK10" s="681"/>
      <c r="BML10" s="681"/>
      <c r="BMM10" s="681"/>
      <c r="BMN10" s="681"/>
      <c r="BMO10" s="681"/>
      <c r="BMP10" s="681"/>
      <c r="BMQ10" s="681"/>
      <c r="BMR10" s="681"/>
      <c r="BMS10" s="681"/>
      <c r="BMT10" s="681"/>
      <c r="BMU10" s="681"/>
      <c r="BMV10" s="681"/>
      <c r="BMW10" s="681"/>
      <c r="BMX10" s="681"/>
      <c r="BMY10" s="681"/>
      <c r="BMZ10" s="681"/>
      <c r="BNA10" s="681"/>
      <c r="BNB10" s="681"/>
      <c r="BNC10" s="681"/>
      <c r="BND10" s="681"/>
      <c r="BNE10" s="681"/>
      <c r="BNF10" s="681"/>
      <c r="BNG10" s="681"/>
      <c r="BNH10" s="681"/>
      <c r="BNI10" s="681"/>
      <c r="BNJ10" s="681"/>
      <c r="BNK10" s="681"/>
      <c r="BNL10" s="681"/>
      <c r="BNM10" s="681"/>
      <c r="BNN10" s="681"/>
      <c r="BNO10" s="681"/>
      <c r="BNP10" s="681"/>
      <c r="BNQ10" s="681"/>
      <c r="BNR10" s="681"/>
      <c r="BNS10" s="681"/>
      <c r="BNT10" s="681"/>
      <c r="BNU10" s="681"/>
      <c r="BNV10" s="681"/>
      <c r="BNW10" s="681"/>
      <c r="BNX10" s="681"/>
      <c r="BNY10" s="681"/>
      <c r="BNZ10" s="681"/>
      <c r="BOA10" s="681"/>
      <c r="BOB10" s="681"/>
      <c r="BOC10" s="681"/>
      <c r="BOD10" s="681"/>
      <c r="BOE10" s="681"/>
      <c r="BOF10" s="681"/>
      <c r="BOG10" s="681"/>
      <c r="BOH10" s="681"/>
      <c r="BOI10" s="681"/>
      <c r="BOJ10" s="681"/>
      <c r="BOK10" s="681"/>
      <c r="BOL10" s="681"/>
      <c r="BOM10" s="681"/>
      <c r="BON10" s="681"/>
      <c r="BOO10" s="681"/>
      <c r="BOP10" s="681"/>
      <c r="BOQ10" s="681"/>
      <c r="BOR10" s="681"/>
      <c r="BOS10" s="681"/>
      <c r="BOT10" s="681"/>
      <c r="BOU10" s="681"/>
      <c r="BOV10" s="681"/>
      <c r="BOW10" s="681"/>
      <c r="BOX10" s="681"/>
      <c r="BOY10" s="681"/>
      <c r="BOZ10" s="681"/>
      <c r="BPA10" s="681"/>
      <c r="BPB10" s="681"/>
      <c r="BPC10" s="681"/>
      <c r="BPD10" s="681"/>
      <c r="BPE10" s="681"/>
      <c r="BPF10" s="681"/>
      <c r="BPG10" s="681"/>
      <c r="BPH10" s="681"/>
      <c r="BPI10" s="681"/>
      <c r="BPJ10" s="681"/>
      <c r="BPK10" s="681"/>
      <c r="BPL10" s="681"/>
      <c r="BPM10" s="681"/>
      <c r="BPN10" s="681"/>
      <c r="BPO10" s="681"/>
      <c r="BPP10" s="681"/>
      <c r="BPQ10" s="681"/>
      <c r="BPR10" s="681"/>
      <c r="BPS10" s="681"/>
      <c r="BPT10" s="681"/>
      <c r="BPU10" s="681"/>
      <c r="BPV10" s="681"/>
      <c r="BPW10" s="681"/>
      <c r="BPX10" s="681"/>
      <c r="BPY10" s="681"/>
      <c r="BPZ10" s="681"/>
      <c r="BQA10" s="681"/>
      <c r="BQB10" s="681"/>
      <c r="BQC10" s="681"/>
      <c r="BQD10" s="681"/>
      <c r="BQE10" s="681"/>
      <c r="BQF10" s="681"/>
      <c r="BQG10" s="681"/>
      <c r="BQH10" s="681"/>
      <c r="BQI10" s="681"/>
      <c r="BQJ10" s="681"/>
      <c r="BQK10" s="681"/>
      <c r="BQL10" s="681"/>
      <c r="BQM10" s="681"/>
      <c r="BQN10" s="681"/>
      <c r="BQO10" s="681"/>
      <c r="BQP10" s="681"/>
      <c r="BQQ10" s="681"/>
      <c r="BQR10" s="681"/>
      <c r="BQS10" s="681"/>
      <c r="BQT10" s="681"/>
      <c r="BQU10" s="681"/>
      <c r="BQV10" s="681"/>
      <c r="BQW10" s="681"/>
      <c r="BQX10" s="681"/>
      <c r="BQY10" s="681"/>
      <c r="BQZ10" s="681"/>
      <c r="BRA10" s="681"/>
      <c r="BRB10" s="681"/>
      <c r="BRC10" s="681"/>
      <c r="BRD10" s="681"/>
      <c r="BRE10" s="681"/>
      <c r="BRF10" s="681"/>
      <c r="BRG10" s="681"/>
      <c r="BRH10" s="681"/>
      <c r="BRI10" s="681"/>
      <c r="BRJ10" s="681"/>
      <c r="BRK10" s="681"/>
      <c r="BRL10" s="681"/>
      <c r="BRM10" s="681"/>
      <c r="BRN10" s="681"/>
      <c r="BRO10" s="681"/>
      <c r="BRP10" s="681"/>
      <c r="BRQ10" s="681"/>
      <c r="BRR10" s="681"/>
      <c r="BRS10" s="681"/>
      <c r="BRT10" s="681"/>
      <c r="BRU10" s="681"/>
      <c r="BRV10" s="681"/>
      <c r="BRW10" s="681"/>
      <c r="BRX10" s="681"/>
      <c r="BRY10" s="681"/>
      <c r="BRZ10" s="681"/>
      <c r="BSA10" s="681"/>
      <c r="BSB10" s="681"/>
      <c r="BSC10" s="681"/>
      <c r="BSD10" s="681"/>
      <c r="BSE10" s="681"/>
      <c r="BSF10" s="681"/>
      <c r="BSG10" s="681"/>
      <c r="BSH10" s="681"/>
      <c r="BSI10" s="681"/>
      <c r="BSJ10" s="681"/>
      <c r="BSK10" s="681"/>
      <c r="BSL10" s="681"/>
      <c r="BSM10" s="681"/>
      <c r="BSN10" s="681"/>
      <c r="BSO10" s="681"/>
      <c r="BSP10" s="681"/>
      <c r="BSQ10" s="681"/>
      <c r="BSR10" s="681"/>
      <c r="BSS10" s="681"/>
      <c r="BST10" s="681"/>
      <c r="BSU10" s="681"/>
      <c r="BSV10" s="681"/>
      <c r="BSW10" s="681"/>
      <c r="BSX10" s="681"/>
      <c r="BSY10" s="681"/>
      <c r="BSZ10" s="681"/>
      <c r="BTA10" s="681"/>
      <c r="BTB10" s="681"/>
      <c r="BTC10" s="681"/>
      <c r="BTD10" s="681"/>
      <c r="BTE10" s="681"/>
      <c r="BTF10" s="681"/>
      <c r="BTG10" s="681"/>
      <c r="BTH10" s="681"/>
      <c r="BTI10" s="681"/>
      <c r="BTJ10" s="681"/>
      <c r="BTK10" s="681"/>
      <c r="BTL10" s="681"/>
      <c r="BTM10" s="681"/>
      <c r="BTN10" s="681"/>
      <c r="BTO10" s="681"/>
      <c r="BTP10" s="681"/>
      <c r="BTQ10" s="681"/>
      <c r="BTR10" s="681"/>
      <c r="BTS10" s="681"/>
      <c r="BTT10" s="681"/>
      <c r="BTU10" s="681"/>
      <c r="BTV10" s="681"/>
      <c r="BTW10" s="681"/>
      <c r="BTX10" s="681"/>
      <c r="BTY10" s="681"/>
      <c r="BTZ10" s="681"/>
      <c r="BUA10" s="681"/>
      <c r="BUB10" s="681"/>
      <c r="BUC10" s="681"/>
      <c r="BUD10" s="681"/>
      <c r="BUE10" s="681"/>
      <c r="BUF10" s="681"/>
      <c r="BUG10" s="681"/>
      <c r="BUH10" s="681"/>
      <c r="BUI10" s="681"/>
      <c r="BUJ10" s="681"/>
      <c r="BUK10" s="681"/>
      <c r="BUL10" s="681"/>
      <c r="BUM10" s="681"/>
      <c r="BUN10" s="681"/>
      <c r="BUO10" s="681"/>
      <c r="BUP10" s="681"/>
      <c r="BUQ10" s="681"/>
      <c r="BUR10" s="681"/>
      <c r="BUS10" s="681"/>
      <c r="BUT10" s="681"/>
      <c r="BUU10" s="681"/>
      <c r="BUV10" s="681"/>
      <c r="BUW10" s="681"/>
      <c r="BUX10" s="681"/>
      <c r="BUY10" s="681"/>
      <c r="BUZ10" s="681"/>
      <c r="BVA10" s="681"/>
      <c r="BVB10" s="681"/>
      <c r="BVC10" s="681"/>
      <c r="BVD10" s="681"/>
      <c r="BVE10" s="681"/>
      <c r="BVF10" s="681"/>
      <c r="BVG10" s="681"/>
      <c r="BVH10" s="681"/>
      <c r="BVI10" s="681"/>
      <c r="BVJ10" s="681"/>
      <c r="BVK10" s="681"/>
      <c r="BVL10" s="681"/>
      <c r="BVM10" s="681"/>
      <c r="BVN10" s="681"/>
      <c r="BVO10" s="681"/>
      <c r="BVP10" s="681"/>
      <c r="BVQ10" s="681"/>
      <c r="BVR10" s="681"/>
      <c r="BVS10" s="681"/>
      <c r="BVT10" s="681"/>
      <c r="BVU10" s="681"/>
      <c r="BVV10" s="681"/>
      <c r="BVW10" s="681"/>
      <c r="BVX10" s="681"/>
      <c r="BVY10" s="681"/>
      <c r="BVZ10" s="681"/>
      <c r="BWA10" s="681"/>
      <c r="BWB10" s="681"/>
      <c r="BWC10" s="681"/>
      <c r="BWD10" s="681"/>
      <c r="BWE10" s="681"/>
      <c r="BWF10" s="681"/>
      <c r="BWG10" s="681"/>
      <c r="BWH10" s="681"/>
      <c r="BWI10" s="681"/>
      <c r="BWJ10" s="681"/>
      <c r="BWK10" s="681"/>
      <c r="BWL10" s="681"/>
      <c r="BWM10" s="681"/>
      <c r="BWN10" s="681"/>
      <c r="BWO10" s="681"/>
      <c r="BWP10" s="681"/>
      <c r="BWQ10" s="681"/>
      <c r="BWR10" s="681"/>
      <c r="BWS10" s="681"/>
      <c r="BWT10" s="681"/>
      <c r="BWU10" s="681"/>
      <c r="BWV10" s="681"/>
      <c r="BWW10" s="681"/>
      <c r="BWX10" s="681"/>
      <c r="BWY10" s="681"/>
      <c r="BWZ10" s="681"/>
      <c r="BXA10" s="681"/>
      <c r="BXB10" s="681"/>
      <c r="BXC10" s="681"/>
      <c r="BXD10" s="681"/>
      <c r="BXE10" s="681"/>
      <c r="BXF10" s="681"/>
      <c r="BXG10" s="681"/>
      <c r="BXH10" s="681"/>
      <c r="BXI10" s="681"/>
      <c r="BXJ10" s="681"/>
      <c r="BXK10" s="681"/>
      <c r="BXL10" s="681"/>
      <c r="BXM10" s="681"/>
      <c r="BXN10" s="681"/>
      <c r="BXO10" s="681"/>
      <c r="BXP10" s="681"/>
      <c r="BXQ10" s="681"/>
      <c r="BXR10" s="681"/>
      <c r="BXS10" s="681"/>
      <c r="BXT10" s="681"/>
      <c r="BXU10" s="681"/>
      <c r="BXV10" s="681"/>
      <c r="BXW10" s="681"/>
      <c r="BXX10" s="681"/>
      <c r="BXY10" s="681"/>
      <c r="BXZ10" s="681"/>
      <c r="BYA10" s="681"/>
      <c r="BYB10" s="681"/>
      <c r="BYC10" s="681"/>
      <c r="BYD10" s="681"/>
      <c r="BYE10" s="681"/>
      <c r="BYF10" s="681"/>
      <c r="BYG10" s="681"/>
      <c r="BYH10" s="681"/>
      <c r="BYI10" s="681"/>
      <c r="BYJ10" s="681"/>
      <c r="BYK10" s="681"/>
      <c r="BYL10" s="681"/>
      <c r="BYM10" s="681"/>
      <c r="BYN10" s="681"/>
      <c r="BYO10" s="681"/>
      <c r="BYP10" s="681"/>
      <c r="BYQ10" s="681"/>
      <c r="BYR10" s="681"/>
      <c r="BYS10" s="681"/>
      <c r="BYT10" s="681"/>
      <c r="BYU10" s="681"/>
      <c r="BYV10" s="681"/>
      <c r="BYW10" s="681"/>
      <c r="BYX10" s="681"/>
      <c r="BYY10" s="681"/>
      <c r="BYZ10" s="681"/>
      <c r="BZA10" s="681"/>
      <c r="BZB10" s="681"/>
      <c r="BZC10" s="681"/>
      <c r="BZD10" s="681"/>
      <c r="BZE10" s="681"/>
      <c r="BZF10" s="681"/>
      <c r="BZG10" s="681"/>
      <c r="BZH10" s="681"/>
      <c r="BZI10" s="681"/>
      <c r="BZJ10" s="681"/>
      <c r="BZK10" s="681"/>
      <c r="BZL10" s="681"/>
      <c r="BZM10" s="681"/>
      <c r="BZN10" s="681"/>
      <c r="BZO10" s="681"/>
      <c r="BZP10" s="681"/>
      <c r="BZQ10" s="681"/>
      <c r="BZR10" s="681"/>
      <c r="BZS10" s="681"/>
      <c r="BZT10" s="681"/>
      <c r="BZU10" s="681"/>
      <c r="BZV10" s="681"/>
      <c r="BZW10" s="681"/>
      <c r="BZX10" s="681"/>
      <c r="BZY10" s="681"/>
      <c r="BZZ10" s="681"/>
      <c r="CAA10" s="681"/>
      <c r="CAB10" s="681"/>
      <c r="CAC10" s="681"/>
      <c r="CAD10" s="681"/>
      <c r="CAE10" s="681"/>
      <c r="CAF10" s="681"/>
      <c r="CAG10" s="681"/>
      <c r="CAH10" s="681"/>
      <c r="CAI10" s="681"/>
      <c r="CAJ10" s="681"/>
      <c r="CAK10" s="681"/>
      <c r="CAL10" s="681"/>
      <c r="CAM10" s="681"/>
      <c r="CAN10" s="681"/>
      <c r="CAO10" s="681"/>
      <c r="CAP10" s="681"/>
      <c r="CAQ10" s="681"/>
      <c r="CAR10" s="681"/>
      <c r="CAS10" s="681"/>
      <c r="CAT10" s="681"/>
      <c r="CAU10" s="681"/>
      <c r="CAV10" s="681"/>
      <c r="CAW10" s="681"/>
      <c r="CAX10" s="681"/>
      <c r="CAY10" s="681"/>
      <c r="CAZ10" s="681"/>
      <c r="CBA10" s="681"/>
      <c r="CBB10" s="681"/>
      <c r="CBC10" s="681"/>
      <c r="CBD10" s="681"/>
      <c r="CBE10" s="681"/>
      <c r="CBF10" s="681"/>
      <c r="CBG10" s="681"/>
      <c r="CBH10" s="681"/>
      <c r="CBI10" s="681"/>
      <c r="CBJ10" s="681"/>
      <c r="CBK10" s="681"/>
      <c r="CBL10" s="681"/>
      <c r="CBM10" s="681"/>
      <c r="CBN10" s="681"/>
      <c r="CBO10" s="681"/>
      <c r="CBP10" s="681"/>
      <c r="CBQ10" s="681"/>
      <c r="CBR10" s="681"/>
      <c r="CBS10" s="681"/>
      <c r="CBT10" s="681"/>
      <c r="CBU10" s="681"/>
      <c r="CBV10" s="681"/>
      <c r="CBW10" s="681"/>
      <c r="CBX10" s="681"/>
      <c r="CBY10" s="681"/>
      <c r="CBZ10" s="681"/>
      <c r="CCA10" s="681"/>
      <c r="CCB10" s="681"/>
      <c r="CCC10" s="681"/>
      <c r="CCD10" s="681"/>
      <c r="CCE10" s="681"/>
      <c r="CCF10" s="681"/>
      <c r="CCG10" s="681"/>
      <c r="CCH10" s="681"/>
      <c r="CCI10" s="681"/>
      <c r="CCJ10" s="681"/>
      <c r="CCK10" s="681"/>
      <c r="CCL10" s="681"/>
      <c r="CCM10" s="681"/>
      <c r="CCN10" s="681"/>
      <c r="CCO10" s="681"/>
      <c r="CCP10" s="681"/>
      <c r="CCQ10" s="681"/>
      <c r="CCR10" s="681"/>
      <c r="CCS10" s="681"/>
      <c r="CCT10" s="681"/>
      <c r="CCU10" s="681"/>
      <c r="CCV10" s="681"/>
      <c r="CCW10" s="681"/>
      <c r="CCX10" s="681"/>
      <c r="CCY10" s="681"/>
      <c r="CCZ10" s="681"/>
      <c r="CDA10" s="681"/>
      <c r="CDB10" s="681"/>
      <c r="CDC10" s="681"/>
      <c r="CDD10" s="681"/>
      <c r="CDE10" s="681"/>
      <c r="CDF10" s="681"/>
      <c r="CDG10" s="681"/>
      <c r="CDH10" s="681"/>
      <c r="CDI10" s="681"/>
      <c r="CDJ10" s="681"/>
      <c r="CDK10" s="681"/>
      <c r="CDL10" s="681"/>
      <c r="CDM10" s="681"/>
      <c r="CDN10" s="681"/>
      <c r="CDO10" s="681"/>
      <c r="CDP10" s="681"/>
      <c r="CDQ10" s="681"/>
      <c r="CDR10" s="681"/>
      <c r="CDS10" s="681"/>
      <c r="CDT10" s="681"/>
      <c r="CDU10" s="681"/>
      <c r="CDV10" s="681"/>
      <c r="CDW10" s="681"/>
      <c r="CDX10" s="681"/>
      <c r="CDY10" s="681"/>
      <c r="CDZ10" s="681"/>
      <c r="CEA10" s="681"/>
      <c r="CEB10" s="681"/>
      <c r="CEC10" s="681"/>
      <c r="CED10" s="681"/>
      <c r="CEE10" s="681"/>
      <c r="CEF10" s="681"/>
      <c r="CEG10" s="681"/>
      <c r="CEH10" s="681"/>
      <c r="CEI10" s="681"/>
      <c r="CEJ10" s="681"/>
      <c r="CEK10" s="681"/>
      <c r="CEL10" s="681"/>
      <c r="CEM10" s="681"/>
      <c r="CEN10" s="681"/>
      <c r="CEO10" s="681"/>
      <c r="CEP10" s="681"/>
      <c r="CEQ10" s="681"/>
      <c r="CER10" s="681"/>
      <c r="CES10" s="681"/>
      <c r="CET10" s="681"/>
      <c r="CEU10" s="681"/>
      <c r="CEV10" s="681"/>
      <c r="CEW10" s="681"/>
      <c r="CEX10" s="681"/>
      <c r="CEY10" s="681"/>
      <c r="CEZ10" s="681"/>
      <c r="CFA10" s="681"/>
      <c r="CFB10" s="681"/>
      <c r="CFC10" s="681"/>
      <c r="CFD10" s="681"/>
      <c r="CFE10" s="681"/>
      <c r="CFF10" s="681"/>
      <c r="CFG10" s="681"/>
      <c r="CFH10" s="681"/>
      <c r="CFI10" s="681"/>
      <c r="CFJ10" s="681"/>
      <c r="CFK10" s="681"/>
      <c r="CFL10" s="681"/>
      <c r="CFM10" s="681"/>
      <c r="CFN10" s="681"/>
      <c r="CFO10" s="681"/>
      <c r="CFP10" s="681"/>
      <c r="CFQ10" s="681"/>
      <c r="CFR10" s="681"/>
      <c r="CFS10" s="681"/>
      <c r="CFT10" s="681"/>
      <c r="CFU10" s="681"/>
      <c r="CFV10" s="681"/>
      <c r="CFW10" s="681"/>
      <c r="CFX10" s="681"/>
      <c r="CFY10" s="681"/>
      <c r="CFZ10" s="681"/>
      <c r="CGA10" s="681"/>
      <c r="CGB10" s="681"/>
      <c r="CGC10" s="681"/>
      <c r="CGD10" s="681"/>
      <c r="CGE10" s="681"/>
      <c r="CGF10" s="681"/>
      <c r="CGG10" s="681"/>
      <c r="CGH10" s="681"/>
      <c r="CGI10" s="681"/>
      <c r="CGJ10" s="681"/>
      <c r="CGK10" s="681"/>
      <c r="CGL10" s="681"/>
      <c r="CGM10" s="681"/>
      <c r="CGN10" s="681"/>
      <c r="CGO10" s="681"/>
      <c r="CGP10" s="681"/>
      <c r="CGQ10" s="681"/>
      <c r="CGR10" s="681"/>
      <c r="CGS10" s="681"/>
      <c r="CGT10" s="681"/>
      <c r="CGU10" s="681"/>
      <c r="CGV10" s="681"/>
      <c r="CGW10" s="681"/>
      <c r="CGX10" s="681"/>
      <c r="CGY10" s="681"/>
      <c r="CGZ10" s="681"/>
      <c r="CHA10" s="681"/>
      <c r="CHB10" s="681"/>
      <c r="CHC10" s="681"/>
      <c r="CHD10" s="681"/>
      <c r="CHE10" s="681"/>
      <c r="CHF10" s="681"/>
      <c r="CHG10" s="681"/>
      <c r="CHH10" s="681"/>
      <c r="CHI10" s="681"/>
      <c r="CHJ10" s="681"/>
      <c r="CHK10" s="681"/>
      <c r="CHL10" s="681"/>
      <c r="CHM10" s="681"/>
      <c r="CHN10" s="681"/>
      <c r="CHO10" s="681"/>
      <c r="CHP10" s="681"/>
      <c r="CHQ10" s="681"/>
      <c r="CHR10" s="681"/>
      <c r="CHS10" s="681"/>
      <c r="CHT10" s="681"/>
      <c r="CHU10" s="681"/>
      <c r="CHV10" s="681"/>
      <c r="CHW10" s="681"/>
      <c r="CHX10" s="681"/>
      <c r="CHY10" s="681"/>
      <c r="CHZ10" s="681"/>
      <c r="CIA10" s="681"/>
      <c r="CIB10" s="681"/>
      <c r="CIC10" s="681"/>
      <c r="CID10" s="681"/>
      <c r="CIE10" s="681"/>
      <c r="CIF10" s="681"/>
      <c r="CIG10" s="681"/>
      <c r="CIH10" s="681"/>
      <c r="CII10" s="681"/>
      <c r="CIJ10" s="681"/>
      <c r="CIK10" s="681"/>
      <c r="CIL10" s="681"/>
      <c r="CIM10" s="681"/>
      <c r="CIN10" s="681"/>
      <c r="CIO10" s="681"/>
      <c r="CIP10" s="681"/>
      <c r="CIQ10" s="681"/>
      <c r="CIR10" s="681"/>
      <c r="CIS10" s="681"/>
      <c r="CIT10" s="681"/>
      <c r="CIU10" s="681"/>
      <c r="CIV10" s="681"/>
      <c r="CIW10" s="681"/>
      <c r="CIX10" s="681"/>
      <c r="CIY10" s="681"/>
      <c r="CIZ10" s="681"/>
      <c r="CJA10" s="681"/>
      <c r="CJB10" s="681"/>
      <c r="CJC10" s="681"/>
      <c r="CJD10" s="681"/>
      <c r="CJE10" s="681"/>
      <c r="CJF10" s="681"/>
      <c r="CJG10" s="681"/>
      <c r="CJH10" s="681"/>
      <c r="CJI10" s="681"/>
      <c r="CJJ10" s="681"/>
      <c r="CJK10" s="681"/>
      <c r="CJL10" s="681"/>
      <c r="CJM10" s="681"/>
      <c r="CJN10" s="681"/>
      <c r="CJO10" s="681"/>
      <c r="CJP10" s="681"/>
      <c r="CJQ10" s="681"/>
      <c r="CJR10" s="681"/>
      <c r="CJS10" s="681"/>
      <c r="CJT10" s="681"/>
      <c r="CJU10" s="681"/>
      <c r="CJV10" s="681"/>
      <c r="CJW10" s="681"/>
      <c r="CJX10" s="681"/>
      <c r="CJY10" s="681"/>
      <c r="CJZ10" s="681"/>
      <c r="CKA10" s="681"/>
      <c r="CKB10" s="681"/>
      <c r="CKC10" s="681"/>
      <c r="CKD10" s="681"/>
      <c r="CKE10" s="681"/>
      <c r="CKF10" s="681"/>
      <c r="CKG10" s="681"/>
      <c r="CKH10" s="681"/>
      <c r="CKI10" s="681"/>
      <c r="CKJ10" s="681"/>
      <c r="CKK10" s="681"/>
      <c r="CKL10" s="681"/>
      <c r="CKM10" s="681"/>
      <c r="CKN10" s="681"/>
      <c r="CKO10" s="681"/>
      <c r="CKP10" s="681"/>
      <c r="CKQ10" s="681"/>
      <c r="CKR10" s="681"/>
      <c r="CKS10" s="681"/>
      <c r="CKT10" s="681"/>
      <c r="CKU10" s="681"/>
      <c r="CKV10" s="681"/>
      <c r="CKW10" s="681"/>
      <c r="CKX10" s="681"/>
      <c r="CKY10" s="681"/>
      <c r="CKZ10" s="681"/>
      <c r="CLA10" s="681"/>
      <c r="CLB10" s="681"/>
      <c r="CLC10" s="681"/>
      <c r="CLD10" s="681"/>
      <c r="CLE10" s="681"/>
      <c r="CLF10" s="681"/>
      <c r="CLG10" s="681"/>
      <c r="CLH10" s="681"/>
      <c r="CLI10" s="681"/>
      <c r="CLJ10" s="681"/>
      <c r="CLK10" s="681"/>
      <c r="CLL10" s="681"/>
      <c r="CLM10" s="681"/>
      <c r="CLN10" s="681"/>
      <c r="CLO10" s="681"/>
      <c r="CLP10" s="681"/>
      <c r="CLQ10" s="681"/>
      <c r="CLR10" s="681"/>
      <c r="CLS10" s="681"/>
      <c r="CLT10" s="681"/>
      <c r="CLU10" s="681"/>
      <c r="CLV10" s="681"/>
      <c r="CLW10" s="681"/>
      <c r="CLX10" s="681"/>
      <c r="CLY10" s="681"/>
      <c r="CLZ10" s="681"/>
      <c r="CMA10" s="681"/>
      <c r="CMB10" s="681"/>
      <c r="CMC10" s="681"/>
      <c r="CMD10" s="681"/>
      <c r="CME10" s="681"/>
      <c r="CMF10" s="681"/>
      <c r="CMG10" s="681"/>
      <c r="CMH10" s="681"/>
      <c r="CMI10" s="681"/>
      <c r="CMJ10" s="681"/>
      <c r="CMK10" s="681"/>
      <c r="CML10" s="681"/>
      <c r="CMM10" s="681"/>
      <c r="CMN10" s="681"/>
      <c r="CMO10" s="681"/>
      <c r="CMP10" s="681"/>
      <c r="CMQ10" s="681"/>
      <c r="CMR10" s="681"/>
      <c r="CMS10" s="681"/>
      <c r="CMT10" s="681"/>
      <c r="CMU10" s="681"/>
      <c r="CMV10" s="681"/>
      <c r="CMW10" s="681"/>
      <c r="CMX10" s="681"/>
      <c r="CMY10" s="681"/>
      <c r="CMZ10" s="681"/>
      <c r="CNA10" s="681"/>
      <c r="CNB10" s="681"/>
      <c r="CNC10" s="681"/>
      <c r="CND10" s="681"/>
      <c r="CNE10" s="681"/>
      <c r="CNF10" s="681"/>
      <c r="CNG10" s="681"/>
      <c r="CNH10" s="681"/>
      <c r="CNI10" s="681"/>
      <c r="CNJ10" s="681"/>
      <c r="CNK10" s="681"/>
      <c r="CNL10" s="681"/>
      <c r="CNM10" s="681"/>
      <c r="CNN10" s="681"/>
      <c r="CNO10" s="681"/>
      <c r="CNP10" s="681"/>
      <c r="CNQ10" s="681"/>
      <c r="CNR10" s="681"/>
      <c r="CNS10" s="681"/>
      <c r="CNT10" s="681"/>
      <c r="CNU10" s="681"/>
      <c r="CNV10" s="681"/>
    </row>
    <row r="11" spans="1:2414" s="686" customFormat="1" ht="54" customHeight="1" outlineLevel="1" thickTop="1" thickBot="1" x14ac:dyDescent="0.3">
      <c r="A11" s="386"/>
      <c r="B11" s="687" t="s">
        <v>1181</v>
      </c>
      <c r="C11" s="622" t="s">
        <v>22</v>
      </c>
      <c r="D11" s="916" t="s">
        <v>958</v>
      </c>
      <c r="E11" s="916"/>
      <c r="F11" s="916"/>
      <c r="G11" s="916"/>
      <c r="H11" s="916"/>
      <c r="I11" s="916"/>
      <c r="J11" s="916"/>
      <c r="K11" s="916"/>
      <c r="L11" s="657"/>
      <c r="M11" s="658"/>
      <c r="N11" s="658"/>
      <c r="O11" s="658"/>
      <c r="P11" s="658"/>
      <c r="Q11" s="666"/>
      <c r="R11" s="659"/>
      <c r="S11" s="668"/>
      <c r="T11" s="669"/>
      <c r="U11" s="685"/>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row>
    <row r="12" spans="1:2414" s="686" customFormat="1" ht="46.5" customHeight="1" outlineLevel="1" thickTop="1" thickBot="1" x14ac:dyDescent="0.3">
      <c r="A12" s="386"/>
      <c r="B12" s="687" t="s">
        <v>981</v>
      </c>
      <c r="C12" s="622" t="s">
        <v>1051</v>
      </c>
      <c r="D12" s="917" t="s">
        <v>1517</v>
      </c>
      <c r="E12" s="918"/>
      <c r="F12" s="918"/>
      <c r="G12" s="918"/>
      <c r="H12" s="918"/>
      <c r="I12" s="650" t="s">
        <v>1398</v>
      </c>
      <c r="J12" s="640" t="s">
        <v>1023</v>
      </c>
      <c r="K12" s="627" t="s">
        <v>1533</v>
      </c>
      <c r="L12" s="657">
        <v>0.42</v>
      </c>
      <c r="M12" s="658">
        <v>57</v>
      </c>
      <c r="N12" s="658">
        <v>68</v>
      </c>
      <c r="O12" s="658">
        <v>74</v>
      </c>
      <c r="P12" s="658">
        <v>80</v>
      </c>
      <c r="Q12" s="657">
        <v>80</v>
      </c>
      <c r="R12" s="659" t="s">
        <v>1126</v>
      </c>
      <c r="S12" s="668"/>
      <c r="T12" s="669"/>
      <c r="U12" s="685"/>
      <c r="V12" s="386"/>
      <c r="W12" s="386"/>
      <c r="X12" s="386"/>
      <c r="Y12" s="386"/>
      <c r="Z12" s="386"/>
      <c r="AA12" s="386"/>
      <c r="AB12" s="386"/>
      <c r="AC12" s="386"/>
      <c r="AD12" s="386"/>
      <c r="AE12" s="386"/>
      <c r="AF12" s="386"/>
      <c r="AG12" s="386"/>
      <c r="AH12" s="386"/>
      <c r="AI12" s="386"/>
      <c r="AJ12" s="386"/>
      <c r="AK12" s="386"/>
      <c r="AL12" s="386"/>
      <c r="AM12" s="386"/>
      <c r="AN12" s="386"/>
      <c r="AO12" s="386"/>
      <c r="AP12" s="386"/>
    </row>
    <row r="13" spans="1:2414" s="686" customFormat="1" ht="46.5" customHeight="1" outlineLevel="1" thickTop="1" thickBot="1" x14ac:dyDescent="0.3">
      <c r="A13" s="386"/>
      <c r="B13" s="687" t="s">
        <v>981</v>
      </c>
      <c r="C13" s="622" t="s">
        <v>1052</v>
      </c>
      <c r="D13" s="917" t="s">
        <v>1005</v>
      </c>
      <c r="E13" s="918"/>
      <c r="F13" s="918"/>
      <c r="G13" s="918"/>
      <c r="H13" s="918"/>
      <c r="I13" s="650" t="s">
        <v>1399</v>
      </c>
      <c r="J13" s="640" t="s">
        <v>1023</v>
      </c>
      <c r="K13" s="627" t="s">
        <v>1006</v>
      </c>
      <c r="L13" s="657">
        <v>0.95</v>
      </c>
      <c r="M13" s="658">
        <v>95</v>
      </c>
      <c r="N13" s="658">
        <v>95</v>
      </c>
      <c r="O13" s="658">
        <v>95</v>
      </c>
      <c r="P13" s="658">
        <v>95</v>
      </c>
      <c r="Q13" s="657">
        <v>95</v>
      </c>
      <c r="R13" s="659" t="s">
        <v>1126</v>
      </c>
      <c r="S13" s="668"/>
      <c r="T13" s="669"/>
      <c r="U13" s="685"/>
      <c r="V13" s="386"/>
      <c r="W13" s="386"/>
      <c r="X13" s="386"/>
      <c r="Y13" s="386"/>
      <c r="Z13" s="386"/>
      <c r="AA13" s="386"/>
      <c r="AB13" s="386"/>
      <c r="AC13" s="386"/>
      <c r="AD13" s="386"/>
      <c r="AE13" s="386"/>
      <c r="AF13" s="386"/>
      <c r="AG13" s="386"/>
      <c r="AH13" s="386"/>
      <c r="AI13" s="386"/>
      <c r="AJ13" s="386"/>
      <c r="AK13" s="386"/>
      <c r="AL13" s="386"/>
      <c r="AM13" s="386"/>
      <c r="AN13" s="386"/>
      <c r="AO13" s="386"/>
      <c r="AP13" s="386"/>
    </row>
    <row r="14" spans="1:2414" s="690" customFormat="1" ht="45" customHeight="1" outlineLevel="2" collapsed="1" thickTop="1" thickBot="1" x14ac:dyDescent="0.3">
      <c r="A14" s="386"/>
      <c r="B14" s="689" t="s">
        <v>982</v>
      </c>
      <c r="C14" s="453" t="s">
        <v>781</v>
      </c>
      <c r="D14" s="867" t="s">
        <v>955</v>
      </c>
      <c r="E14" s="885"/>
      <c r="F14" s="688" t="s">
        <v>1022</v>
      </c>
      <c r="G14" s="652" t="s">
        <v>1415</v>
      </c>
      <c r="H14" s="896" t="s">
        <v>974</v>
      </c>
      <c r="I14" s="897"/>
      <c r="J14" s="898"/>
      <c r="K14" s="603" t="s">
        <v>357</v>
      </c>
      <c r="L14" s="660">
        <f>IF(SUM(L15:L18)=0,"",AVERAGE(L15:L18))</f>
        <v>52.7</v>
      </c>
      <c r="M14" s="661">
        <f>IF(SUM(M15:M18)=0,"",AVERAGE(M15:M18))</f>
        <v>72.5</v>
      </c>
      <c r="N14" s="661">
        <f>IF(SUM(N15:N18)=0,"",AVERAGE(N15:N18))</f>
        <v>76.25</v>
      </c>
      <c r="O14" s="661">
        <f>IF(SUM(O15:O18)=0,"",AVERAGE(O15:O18))</f>
        <v>85</v>
      </c>
      <c r="P14" s="661">
        <f>IF(SUM(P15:P18)=0,"",AVERAGE(P15:P18))</f>
        <v>88.75</v>
      </c>
      <c r="Q14" s="660">
        <f t="shared" ref="Q14" si="0">(P14)</f>
        <v>88.75</v>
      </c>
      <c r="R14" s="665" t="s">
        <v>1126</v>
      </c>
      <c r="S14" s="672"/>
      <c r="T14" s="673"/>
      <c r="U14" s="693"/>
      <c r="V14" s="386"/>
      <c r="W14" s="386"/>
      <c r="X14" s="386"/>
      <c r="Y14" s="386"/>
      <c r="Z14" s="386"/>
      <c r="AA14" s="386"/>
      <c r="AB14" s="386"/>
      <c r="AC14" s="386"/>
      <c r="AD14" s="386"/>
      <c r="AE14" s="386"/>
      <c r="AF14" s="386"/>
      <c r="AG14" s="386"/>
      <c r="AH14" s="386"/>
      <c r="AI14" s="386"/>
      <c r="AJ14" s="386"/>
      <c r="AK14" s="694"/>
      <c r="AM14" s="691"/>
      <c r="AN14" s="691"/>
      <c r="AO14" s="691"/>
      <c r="AP14" s="691"/>
      <c r="AQ14" s="691"/>
    </row>
    <row r="15" spans="1:2414" s="690" customFormat="1" ht="35.25" hidden="1" customHeight="1" outlineLevel="3" thickTop="1" thickBot="1" x14ac:dyDescent="0.3">
      <c r="A15" s="386"/>
      <c r="B15" s="460" t="s">
        <v>1000</v>
      </c>
      <c r="C15" s="639" t="s">
        <v>240</v>
      </c>
      <c r="D15" s="992" t="s">
        <v>975</v>
      </c>
      <c r="E15" s="958"/>
      <c r="F15" s="958"/>
      <c r="G15" s="958"/>
      <c r="H15" s="958"/>
      <c r="I15" s="958"/>
      <c r="J15" s="959"/>
      <c r="K15" s="602" t="s">
        <v>357</v>
      </c>
      <c r="L15" s="662">
        <v>65</v>
      </c>
      <c r="M15" s="663">
        <v>100</v>
      </c>
      <c r="N15" s="663">
        <v>100</v>
      </c>
      <c r="O15" s="663">
        <v>100</v>
      </c>
      <c r="P15" s="663">
        <v>100</v>
      </c>
      <c r="Q15" s="664">
        <f t="shared" ref="Q15:Q17" si="1">(P15)</f>
        <v>100</v>
      </c>
      <c r="R15" s="663" t="s">
        <v>1126</v>
      </c>
      <c r="S15" s="670"/>
      <c r="T15" s="671"/>
      <c r="U15" s="695"/>
      <c r="V15" s="386"/>
      <c r="W15" s="386"/>
      <c r="X15" s="386"/>
      <c r="Y15" s="386"/>
      <c r="Z15" s="386"/>
      <c r="AA15" s="386"/>
      <c r="AB15" s="386"/>
      <c r="AC15" s="386"/>
      <c r="AD15" s="386"/>
      <c r="AE15" s="386"/>
      <c r="AF15" s="386"/>
      <c r="AG15" s="386"/>
      <c r="AH15" s="691"/>
      <c r="AI15" s="691"/>
      <c r="AJ15" s="691"/>
      <c r="AK15" s="692"/>
      <c r="AM15" s="696"/>
      <c r="AN15" s="697"/>
      <c r="AO15" s="697"/>
      <c r="AP15" s="697"/>
      <c r="AQ15" s="697"/>
    </row>
    <row r="16" spans="1:2414" s="690" customFormat="1" ht="35.25" hidden="1" customHeight="1" outlineLevel="3" thickTop="1" thickBot="1" x14ac:dyDescent="0.3">
      <c r="A16" s="386"/>
      <c r="B16" s="460" t="s">
        <v>999</v>
      </c>
      <c r="C16" s="639" t="s">
        <v>276</v>
      </c>
      <c r="D16" s="992" t="s">
        <v>1518</v>
      </c>
      <c r="E16" s="958"/>
      <c r="F16" s="958"/>
      <c r="G16" s="958"/>
      <c r="H16" s="958"/>
      <c r="I16" s="958"/>
      <c r="J16" s="959"/>
      <c r="K16" s="602" t="s">
        <v>357</v>
      </c>
      <c r="L16" s="662">
        <v>58</v>
      </c>
      <c r="M16" s="663">
        <v>60</v>
      </c>
      <c r="N16" s="663">
        <v>65</v>
      </c>
      <c r="O16" s="663">
        <v>70</v>
      </c>
      <c r="P16" s="663">
        <v>75</v>
      </c>
      <c r="Q16" s="664">
        <f t="shared" si="1"/>
        <v>75</v>
      </c>
      <c r="R16" s="663" t="s">
        <v>1126</v>
      </c>
      <c r="S16" s="670"/>
      <c r="T16" s="671"/>
      <c r="U16" s="695"/>
      <c r="V16" s="386"/>
      <c r="W16" s="386"/>
      <c r="X16" s="386"/>
      <c r="Y16" s="386"/>
      <c r="Z16" s="386"/>
      <c r="AA16" s="386"/>
      <c r="AB16" s="386"/>
      <c r="AC16" s="386"/>
      <c r="AD16" s="386"/>
      <c r="AE16" s="386"/>
      <c r="AF16" s="386"/>
      <c r="AG16" s="386"/>
      <c r="AH16" s="691"/>
      <c r="AI16" s="691"/>
      <c r="AJ16" s="691"/>
      <c r="AK16" s="692"/>
      <c r="AM16" s="696"/>
      <c r="AN16" s="697"/>
      <c r="AO16" s="697"/>
      <c r="AP16" s="697"/>
      <c r="AQ16" s="697"/>
    </row>
    <row r="17" spans="1:43" s="690" customFormat="1" ht="35.25" hidden="1" customHeight="1" outlineLevel="3" thickTop="1" thickBot="1" x14ac:dyDescent="0.3">
      <c r="A17" s="386"/>
      <c r="B17" s="460" t="s">
        <v>998</v>
      </c>
      <c r="C17" s="639" t="s">
        <v>368</v>
      </c>
      <c r="D17" s="992" t="s">
        <v>1519</v>
      </c>
      <c r="E17" s="958"/>
      <c r="F17" s="958"/>
      <c r="G17" s="958"/>
      <c r="H17" s="958"/>
      <c r="I17" s="958"/>
      <c r="J17" s="959"/>
      <c r="K17" s="602" t="s">
        <v>357</v>
      </c>
      <c r="L17" s="662">
        <v>47.8</v>
      </c>
      <c r="M17" s="663">
        <v>50</v>
      </c>
      <c r="N17" s="663">
        <v>60</v>
      </c>
      <c r="O17" s="663">
        <v>70</v>
      </c>
      <c r="P17" s="663">
        <v>80</v>
      </c>
      <c r="Q17" s="664">
        <f t="shared" si="1"/>
        <v>80</v>
      </c>
      <c r="R17" s="663" t="s">
        <v>1126</v>
      </c>
      <c r="S17" s="670"/>
      <c r="T17" s="671"/>
      <c r="U17" s="695"/>
      <c r="V17" s="386"/>
      <c r="W17" s="386"/>
      <c r="X17" s="386"/>
      <c r="Y17" s="386"/>
      <c r="Z17" s="386"/>
      <c r="AA17" s="386"/>
      <c r="AB17" s="386"/>
      <c r="AC17" s="386"/>
      <c r="AD17" s="386"/>
      <c r="AE17" s="386"/>
      <c r="AF17" s="386"/>
      <c r="AG17" s="386"/>
      <c r="AH17" s="691"/>
      <c r="AI17" s="691"/>
      <c r="AJ17" s="691"/>
      <c r="AK17" s="692"/>
      <c r="AM17" s="696"/>
      <c r="AN17" s="697"/>
      <c r="AO17" s="697"/>
      <c r="AP17" s="697"/>
      <c r="AQ17" s="697"/>
    </row>
    <row r="18" spans="1:43" s="690" customFormat="1" ht="35.25" hidden="1" customHeight="1" outlineLevel="3" thickTop="1" thickBot="1" x14ac:dyDescent="0.3">
      <c r="A18" s="386"/>
      <c r="B18" s="460" t="s">
        <v>998</v>
      </c>
      <c r="C18" s="639" t="s">
        <v>213</v>
      </c>
      <c r="D18" s="854" t="s">
        <v>1520</v>
      </c>
      <c r="E18" s="855"/>
      <c r="F18" s="855"/>
      <c r="G18" s="855"/>
      <c r="H18" s="855"/>
      <c r="I18" s="855"/>
      <c r="J18" s="856"/>
      <c r="K18" s="602" t="s">
        <v>357</v>
      </c>
      <c r="L18" s="662">
        <v>40</v>
      </c>
      <c r="M18" s="663">
        <v>80</v>
      </c>
      <c r="N18" s="663">
        <v>80</v>
      </c>
      <c r="O18" s="663">
        <v>100</v>
      </c>
      <c r="P18" s="663">
        <v>100</v>
      </c>
      <c r="Q18" s="664">
        <v>100</v>
      </c>
      <c r="R18" s="663" t="s">
        <v>1126</v>
      </c>
      <c r="S18" s="670"/>
      <c r="T18" s="671"/>
      <c r="U18" s="695"/>
      <c r="V18" s="386"/>
      <c r="W18" s="386"/>
      <c r="X18" s="386"/>
      <c r="Y18" s="386"/>
      <c r="Z18" s="386"/>
      <c r="AA18" s="386"/>
      <c r="AB18" s="386"/>
      <c r="AC18" s="386"/>
      <c r="AD18" s="386"/>
      <c r="AE18" s="386"/>
      <c r="AF18" s="386"/>
      <c r="AG18" s="386"/>
      <c r="AH18" s="691"/>
      <c r="AI18" s="691"/>
      <c r="AJ18" s="691"/>
      <c r="AK18" s="692"/>
      <c r="AM18" s="696"/>
      <c r="AN18" s="697"/>
      <c r="AO18" s="697"/>
      <c r="AP18" s="697"/>
      <c r="AQ18" s="697"/>
    </row>
    <row r="19" spans="1:43" s="690" customFormat="1" ht="45.75" customHeight="1" outlineLevel="2" collapsed="1" thickTop="1" thickBot="1" x14ac:dyDescent="0.3">
      <c r="A19" s="386"/>
      <c r="B19" s="689" t="s">
        <v>983</v>
      </c>
      <c r="C19" s="453" t="s">
        <v>782</v>
      </c>
      <c r="D19" s="867" t="s">
        <v>956</v>
      </c>
      <c r="E19" s="885"/>
      <c r="F19" s="699" t="s">
        <v>1022</v>
      </c>
      <c r="G19" s="698" t="s">
        <v>1416</v>
      </c>
      <c r="H19" s="902" t="s">
        <v>976</v>
      </c>
      <c r="I19" s="903"/>
      <c r="J19" s="904"/>
      <c r="K19" s="603" t="s">
        <v>357</v>
      </c>
      <c r="L19" s="660">
        <f>IF(SUM(L20:L23)=0,"",AVERAGE(L20:L23))</f>
        <v>40.5</v>
      </c>
      <c r="M19" s="661">
        <f>IF(SUM(M20:M23)=0,"",AVERAGE(M20:M23))</f>
        <v>45.75</v>
      </c>
      <c r="N19" s="661">
        <f>IF(SUM(N20:N23)=0,"",AVERAGE(N20:N23))</f>
        <v>67.5</v>
      </c>
      <c r="O19" s="661">
        <f>IF(SUM(O20:O23)=0,"",AVERAGE(O20:O23))</f>
        <v>74.25</v>
      </c>
      <c r="P19" s="661">
        <f>IF(SUM(P20:P23)=0,"",AVERAGE(P20:P23))</f>
        <v>81.25</v>
      </c>
      <c r="Q19" s="660">
        <f t="shared" ref="Q19:Q31" si="2">(P19)</f>
        <v>81.25</v>
      </c>
      <c r="R19" s="665" t="s">
        <v>1126</v>
      </c>
      <c r="S19" s="672"/>
      <c r="T19" s="673">
        <f t="shared" ref="T19" si="3">+S19/Q19</f>
        <v>0</v>
      </c>
      <c r="U19" s="693"/>
      <c r="V19" s="386"/>
      <c r="W19" s="386"/>
      <c r="X19" s="386"/>
      <c r="Y19" s="386"/>
      <c r="Z19" s="386"/>
      <c r="AA19" s="386"/>
      <c r="AB19" s="386"/>
      <c r="AC19" s="386"/>
      <c r="AD19" s="386"/>
      <c r="AE19" s="386"/>
      <c r="AF19" s="386"/>
      <c r="AG19" s="386"/>
      <c r="AH19" s="386"/>
      <c r="AI19" s="386"/>
      <c r="AJ19" s="386"/>
      <c r="AK19" s="694"/>
      <c r="AM19" s="691"/>
      <c r="AN19" s="691"/>
      <c r="AO19" s="691"/>
      <c r="AP19" s="691"/>
      <c r="AQ19" s="691"/>
    </row>
    <row r="20" spans="1:43" s="690" customFormat="1" ht="35.25" hidden="1" customHeight="1" outlineLevel="3" thickTop="1" thickBot="1" x14ac:dyDescent="0.3">
      <c r="A20" s="386"/>
      <c r="B20" s="460" t="s">
        <v>1000</v>
      </c>
      <c r="C20" s="639" t="s">
        <v>504</v>
      </c>
      <c r="D20" s="992" t="s">
        <v>977</v>
      </c>
      <c r="E20" s="958"/>
      <c r="F20" s="958"/>
      <c r="G20" s="958"/>
      <c r="H20" s="958"/>
      <c r="I20" s="958"/>
      <c r="J20" s="959"/>
      <c r="K20" s="602" t="s">
        <v>357</v>
      </c>
      <c r="L20" s="662">
        <v>44</v>
      </c>
      <c r="M20" s="663">
        <v>0</v>
      </c>
      <c r="N20" s="663">
        <v>50</v>
      </c>
      <c r="O20" s="663">
        <v>55</v>
      </c>
      <c r="P20" s="663">
        <v>60</v>
      </c>
      <c r="Q20" s="664">
        <f t="shared" si="2"/>
        <v>60</v>
      </c>
      <c r="R20" s="663" t="s">
        <v>1126</v>
      </c>
      <c r="S20" s="670"/>
      <c r="T20" s="671"/>
      <c r="U20" s="695"/>
      <c r="V20" s="386"/>
      <c r="W20" s="386"/>
      <c r="X20" s="386"/>
      <c r="Y20" s="386"/>
      <c r="Z20" s="386"/>
      <c r="AA20" s="386"/>
      <c r="AB20" s="386"/>
      <c r="AC20" s="386"/>
      <c r="AD20" s="386"/>
      <c r="AE20" s="386"/>
      <c r="AF20" s="386"/>
      <c r="AG20" s="386"/>
      <c r="AH20" s="691"/>
      <c r="AI20" s="691"/>
      <c r="AJ20" s="691"/>
      <c r="AK20" s="692"/>
      <c r="AM20" s="696"/>
      <c r="AN20" s="697"/>
      <c r="AO20" s="697"/>
      <c r="AP20" s="697"/>
      <c r="AQ20" s="697"/>
    </row>
    <row r="21" spans="1:43" s="690" customFormat="1" ht="35.25" hidden="1" customHeight="1" outlineLevel="3" thickTop="1" thickBot="1" x14ac:dyDescent="0.3">
      <c r="A21" s="386"/>
      <c r="B21" s="460" t="s">
        <v>999</v>
      </c>
      <c r="C21" s="639" t="s">
        <v>660</v>
      </c>
      <c r="D21" s="992" t="s">
        <v>978</v>
      </c>
      <c r="E21" s="958"/>
      <c r="F21" s="958"/>
      <c r="G21" s="958"/>
      <c r="H21" s="958"/>
      <c r="I21" s="958"/>
      <c r="J21" s="959"/>
      <c r="K21" s="602" t="s">
        <v>357</v>
      </c>
      <c r="L21" s="662">
        <v>53</v>
      </c>
      <c r="M21" s="663">
        <v>53</v>
      </c>
      <c r="N21" s="663">
        <v>60</v>
      </c>
      <c r="O21" s="663">
        <v>62</v>
      </c>
      <c r="P21" s="663">
        <v>65</v>
      </c>
      <c r="Q21" s="664">
        <f t="shared" si="2"/>
        <v>65</v>
      </c>
      <c r="R21" s="663" t="s">
        <v>1126</v>
      </c>
      <c r="S21" s="670"/>
      <c r="T21" s="671"/>
      <c r="U21" s="695"/>
      <c r="V21" s="386"/>
      <c r="W21" s="386"/>
      <c r="X21" s="386"/>
      <c r="Y21" s="386"/>
      <c r="Z21" s="386"/>
      <c r="AA21" s="386"/>
      <c r="AB21" s="386"/>
      <c r="AC21" s="386"/>
      <c r="AD21" s="386"/>
      <c r="AE21" s="386"/>
      <c r="AF21" s="386"/>
      <c r="AG21" s="386"/>
      <c r="AH21" s="691"/>
      <c r="AI21" s="691"/>
      <c r="AJ21" s="691"/>
      <c r="AK21" s="692"/>
      <c r="AM21" s="696"/>
      <c r="AN21" s="697"/>
      <c r="AO21" s="697"/>
      <c r="AP21" s="697"/>
      <c r="AQ21" s="697"/>
    </row>
    <row r="22" spans="1:43" s="690" customFormat="1" ht="35.25" hidden="1" customHeight="1" outlineLevel="3" thickTop="1" thickBot="1" x14ac:dyDescent="0.3">
      <c r="A22" s="386"/>
      <c r="B22" s="460" t="s">
        <v>998</v>
      </c>
      <c r="C22" s="639" t="s">
        <v>73</v>
      </c>
      <c r="D22" s="992" t="s">
        <v>979</v>
      </c>
      <c r="E22" s="958"/>
      <c r="F22" s="958"/>
      <c r="G22" s="958"/>
      <c r="H22" s="958"/>
      <c r="I22" s="958"/>
      <c r="J22" s="959"/>
      <c r="K22" s="602" t="s">
        <v>357</v>
      </c>
      <c r="L22" s="662">
        <v>35</v>
      </c>
      <c r="M22" s="663">
        <v>70</v>
      </c>
      <c r="N22" s="663">
        <v>80</v>
      </c>
      <c r="O22" s="663">
        <v>90</v>
      </c>
      <c r="P22" s="663">
        <v>100</v>
      </c>
      <c r="Q22" s="664">
        <f t="shared" si="2"/>
        <v>100</v>
      </c>
      <c r="R22" s="663" t="s">
        <v>1126</v>
      </c>
      <c r="S22" s="670"/>
      <c r="T22" s="671"/>
      <c r="U22" s="695"/>
      <c r="V22" s="386"/>
      <c r="W22" s="386"/>
      <c r="X22" s="386"/>
      <c r="Y22" s="386"/>
      <c r="Z22" s="386"/>
      <c r="AA22" s="386"/>
      <c r="AB22" s="386"/>
      <c r="AC22" s="386"/>
      <c r="AD22" s="386"/>
      <c r="AE22" s="386"/>
      <c r="AF22" s="386"/>
      <c r="AG22" s="386"/>
      <c r="AH22" s="691"/>
      <c r="AI22" s="691"/>
      <c r="AJ22" s="691"/>
      <c r="AK22" s="692"/>
      <c r="AM22" s="696"/>
      <c r="AN22" s="697"/>
      <c r="AO22" s="697"/>
      <c r="AP22" s="697"/>
      <c r="AQ22" s="697"/>
    </row>
    <row r="23" spans="1:43" s="690" customFormat="1" ht="35.25" hidden="1" customHeight="1" outlineLevel="3" thickTop="1" thickBot="1" x14ac:dyDescent="0.3">
      <c r="A23" s="386"/>
      <c r="B23" s="460" t="s">
        <v>998</v>
      </c>
      <c r="C23" s="639" t="s">
        <v>188</v>
      </c>
      <c r="D23" s="854" t="s">
        <v>980</v>
      </c>
      <c r="E23" s="855"/>
      <c r="F23" s="855"/>
      <c r="G23" s="855"/>
      <c r="H23" s="855"/>
      <c r="I23" s="855"/>
      <c r="J23" s="856"/>
      <c r="K23" s="602" t="s">
        <v>357</v>
      </c>
      <c r="L23" s="662">
        <v>30</v>
      </c>
      <c r="M23" s="663">
        <v>60</v>
      </c>
      <c r="N23" s="663">
        <v>80</v>
      </c>
      <c r="O23" s="663">
        <v>90</v>
      </c>
      <c r="P23" s="663">
        <v>100</v>
      </c>
      <c r="Q23" s="664">
        <f t="shared" si="2"/>
        <v>100</v>
      </c>
      <c r="R23" s="663" t="s">
        <v>1126</v>
      </c>
      <c r="S23" s="670"/>
      <c r="T23" s="671"/>
      <c r="U23" s="695"/>
      <c r="V23" s="386"/>
      <c r="W23" s="386"/>
      <c r="X23" s="386"/>
      <c r="Y23" s="386"/>
      <c r="Z23" s="386"/>
      <c r="AA23" s="386"/>
      <c r="AB23" s="386"/>
      <c r="AC23" s="386"/>
      <c r="AD23" s="386"/>
      <c r="AE23" s="386"/>
      <c r="AF23" s="386"/>
      <c r="AG23" s="386"/>
      <c r="AH23" s="691"/>
      <c r="AI23" s="691"/>
      <c r="AJ23" s="691"/>
      <c r="AK23" s="692"/>
      <c r="AM23" s="696"/>
      <c r="AN23" s="697"/>
      <c r="AO23" s="697"/>
      <c r="AP23" s="697"/>
      <c r="AQ23" s="697"/>
    </row>
    <row r="24" spans="1:43" s="690" customFormat="1" ht="45.75" customHeight="1" outlineLevel="2" collapsed="1" thickTop="1" thickBot="1" x14ac:dyDescent="0.3">
      <c r="A24" s="386"/>
      <c r="B24" s="689" t="s">
        <v>984</v>
      </c>
      <c r="C24" s="453" t="s">
        <v>783</v>
      </c>
      <c r="D24" s="867" t="s">
        <v>986</v>
      </c>
      <c r="E24" s="885"/>
      <c r="F24" s="699" t="s">
        <v>1022</v>
      </c>
      <c r="G24" s="698" t="s">
        <v>1417</v>
      </c>
      <c r="H24" s="902" t="s">
        <v>987</v>
      </c>
      <c r="I24" s="903"/>
      <c r="J24" s="904"/>
      <c r="K24" s="603" t="s">
        <v>357</v>
      </c>
      <c r="L24" s="660">
        <f>IF(SUM(L25:L31)=0,"",AVERAGE(L25:L31))</f>
        <v>52.428571428571431</v>
      </c>
      <c r="M24" s="661">
        <f>IF(SUM(M25:M31)=0,"",AVERAGE(M25:M31))</f>
        <v>63</v>
      </c>
      <c r="N24" s="661">
        <f>IF(SUM(N25:N31)=0,"",AVERAGE(N25:N31))</f>
        <v>72.428571428571431</v>
      </c>
      <c r="O24" s="661">
        <f>IF(SUM(O25:O31)=0,"",AVERAGE(O25:O31))</f>
        <v>75.428571428571431</v>
      </c>
      <c r="P24" s="661">
        <f>IF(SUM(P25:P31)=0,"",AVERAGE(P25:P31))</f>
        <v>78.571428571428569</v>
      </c>
      <c r="Q24" s="660">
        <f t="shared" si="2"/>
        <v>78.571428571428569</v>
      </c>
      <c r="R24" s="665" t="s">
        <v>1126</v>
      </c>
      <c r="S24" s="672"/>
      <c r="T24" s="673">
        <f t="shared" ref="T24" si="4">+S24/Q24</f>
        <v>0</v>
      </c>
      <c r="U24" s="693"/>
      <c r="V24" s="386"/>
      <c r="W24" s="386"/>
      <c r="X24" s="386"/>
      <c r="Y24" s="386"/>
      <c r="Z24" s="386"/>
      <c r="AA24" s="386"/>
      <c r="AB24" s="386"/>
      <c r="AC24" s="386"/>
      <c r="AD24" s="386"/>
      <c r="AE24" s="386"/>
      <c r="AF24" s="386"/>
      <c r="AG24" s="386"/>
      <c r="AH24" s="386"/>
      <c r="AI24" s="386"/>
      <c r="AJ24" s="386"/>
      <c r="AK24" s="694"/>
      <c r="AM24" s="691"/>
      <c r="AN24" s="691"/>
      <c r="AO24" s="691"/>
      <c r="AP24" s="691"/>
      <c r="AQ24" s="691"/>
    </row>
    <row r="25" spans="1:43" s="690" customFormat="1" ht="35.25" hidden="1" customHeight="1" outlineLevel="3" thickTop="1" thickBot="1" x14ac:dyDescent="0.3">
      <c r="A25" s="386"/>
      <c r="B25" s="460" t="s">
        <v>1000</v>
      </c>
      <c r="C25" s="639" t="s">
        <v>525</v>
      </c>
      <c r="D25" s="993" t="s">
        <v>988</v>
      </c>
      <c r="E25" s="913"/>
      <c r="F25" s="913"/>
      <c r="G25" s="913"/>
      <c r="H25" s="913"/>
      <c r="I25" s="913"/>
      <c r="J25" s="1006"/>
      <c r="K25" s="602" t="s">
        <v>357</v>
      </c>
      <c r="L25" s="662">
        <v>1</v>
      </c>
      <c r="M25" s="663">
        <v>40</v>
      </c>
      <c r="N25" s="663">
        <v>60</v>
      </c>
      <c r="O25" s="663">
        <v>60</v>
      </c>
      <c r="P25" s="663">
        <v>60</v>
      </c>
      <c r="Q25" s="664">
        <f t="shared" si="2"/>
        <v>60</v>
      </c>
      <c r="R25" s="663" t="s">
        <v>1126</v>
      </c>
      <c r="S25" s="670"/>
      <c r="T25" s="671"/>
      <c r="U25" s="695"/>
      <c r="V25" s="386"/>
      <c r="W25" s="386"/>
      <c r="X25" s="386"/>
      <c r="Y25" s="386"/>
      <c r="Z25" s="386"/>
      <c r="AA25" s="386"/>
      <c r="AB25" s="386"/>
      <c r="AC25" s="386"/>
      <c r="AD25" s="386"/>
      <c r="AE25" s="386"/>
      <c r="AF25" s="386"/>
      <c r="AG25" s="386"/>
      <c r="AH25" s="691"/>
      <c r="AI25" s="691"/>
      <c r="AJ25" s="691"/>
      <c r="AK25" s="692"/>
      <c r="AM25" s="696"/>
      <c r="AN25" s="697"/>
      <c r="AO25" s="697"/>
      <c r="AP25" s="697"/>
      <c r="AQ25" s="697"/>
    </row>
    <row r="26" spans="1:43" s="690" customFormat="1" ht="35.25" hidden="1" customHeight="1" outlineLevel="3" thickTop="1" thickBot="1" x14ac:dyDescent="0.3">
      <c r="A26" s="386"/>
      <c r="B26" s="460" t="s">
        <v>999</v>
      </c>
      <c r="C26" s="639" t="s">
        <v>468</v>
      </c>
      <c r="D26" s="993" t="s">
        <v>989</v>
      </c>
      <c r="E26" s="913"/>
      <c r="F26" s="913"/>
      <c r="G26" s="913"/>
      <c r="H26" s="913"/>
      <c r="I26" s="913"/>
      <c r="J26" s="1006"/>
      <c r="K26" s="602" t="s">
        <v>357</v>
      </c>
      <c r="L26" s="662">
        <v>57</v>
      </c>
      <c r="M26" s="663">
        <v>59</v>
      </c>
      <c r="N26" s="663">
        <v>61</v>
      </c>
      <c r="O26" s="663">
        <v>63</v>
      </c>
      <c r="P26" s="663">
        <v>65</v>
      </c>
      <c r="Q26" s="664">
        <f t="shared" si="2"/>
        <v>65</v>
      </c>
      <c r="R26" s="663" t="s">
        <v>1126</v>
      </c>
      <c r="S26" s="670"/>
      <c r="T26" s="671"/>
      <c r="U26" s="695"/>
      <c r="V26" s="386"/>
      <c r="W26" s="386"/>
      <c r="X26" s="386"/>
      <c r="Y26" s="386"/>
      <c r="Z26" s="386"/>
      <c r="AA26" s="386"/>
      <c r="AB26" s="386"/>
      <c r="AC26" s="386"/>
      <c r="AD26" s="386"/>
      <c r="AE26" s="386"/>
      <c r="AF26" s="386"/>
      <c r="AG26" s="386"/>
      <c r="AH26" s="691"/>
      <c r="AI26" s="691"/>
      <c r="AJ26" s="691"/>
      <c r="AK26" s="692"/>
      <c r="AM26" s="696"/>
      <c r="AN26" s="697"/>
      <c r="AO26" s="697"/>
      <c r="AP26" s="697"/>
      <c r="AQ26" s="697"/>
    </row>
    <row r="27" spans="1:43" s="690" customFormat="1" ht="35.25" hidden="1" customHeight="1" outlineLevel="3" thickTop="1" thickBot="1" x14ac:dyDescent="0.3">
      <c r="A27" s="386"/>
      <c r="B27" s="460" t="s">
        <v>998</v>
      </c>
      <c r="C27" s="639" t="s">
        <v>733</v>
      </c>
      <c r="D27" s="993" t="s">
        <v>1686</v>
      </c>
      <c r="E27" s="913"/>
      <c r="F27" s="913"/>
      <c r="G27" s="913"/>
      <c r="H27" s="913"/>
      <c r="I27" s="913"/>
      <c r="J27" s="1006"/>
      <c r="K27" s="602" t="s">
        <v>357</v>
      </c>
      <c r="L27" s="662">
        <v>39</v>
      </c>
      <c r="M27" s="663">
        <v>45</v>
      </c>
      <c r="N27" s="663">
        <v>60</v>
      </c>
      <c r="O27" s="663">
        <v>70</v>
      </c>
      <c r="P27" s="663">
        <v>80</v>
      </c>
      <c r="Q27" s="664">
        <f t="shared" si="2"/>
        <v>80</v>
      </c>
      <c r="R27" s="663" t="s">
        <v>1126</v>
      </c>
      <c r="S27" s="670"/>
      <c r="T27" s="671"/>
      <c r="U27" s="695"/>
      <c r="V27" s="386"/>
      <c r="W27" s="386"/>
      <c r="X27" s="386"/>
      <c r="Y27" s="386"/>
      <c r="Z27" s="386"/>
      <c r="AA27" s="386"/>
      <c r="AB27" s="386"/>
      <c r="AC27" s="386"/>
      <c r="AD27" s="386"/>
      <c r="AE27" s="386"/>
      <c r="AF27" s="386"/>
      <c r="AG27" s="386"/>
      <c r="AH27" s="691"/>
      <c r="AI27" s="691"/>
      <c r="AJ27" s="691"/>
      <c r="AK27" s="692"/>
      <c r="AM27" s="696"/>
      <c r="AN27" s="697"/>
      <c r="AO27" s="697"/>
      <c r="AP27" s="697"/>
      <c r="AQ27" s="697"/>
    </row>
    <row r="28" spans="1:43" s="690" customFormat="1" ht="35.25" hidden="1" customHeight="1" outlineLevel="3" thickTop="1" thickBot="1" x14ac:dyDescent="0.3">
      <c r="A28" s="386"/>
      <c r="B28" s="460" t="s">
        <v>998</v>
      </c>
      <c r="C28" s="639" t="s">
        <v>316</v>
      </c>
      <c r="D28" s="993" t="s">
        <v>990</v>
      </c>
      <c r="E28" s="913"/>
      <c r="F28" s="913"/>
      <c r="G28" s="913"/>
      <c r="H28" s="913"/>
      <c r="I28" s="913"/>
      <c r="J28" s="1006"/>
      <c r="K28" s="602" t="s">
        <v>357</v>
      </c>
      <c r="L28" s="662">
        <v>60</v>
      </c>
      <c r="M28" s="663">
        <v>80</v>
      </c>
      <c r="N28" s="663">
        <v>100</v>
      </c>
      <c r="O28" s="663">
        <v>100</v>
      </c>
      <c r="P28" s="663">
        <v>100</v>
      </c>
      <c r="Q28" s="664">
        <f t="shared" si="2"/>
        <v>100</v>
      </c>
      <c r="R28" s="663" t="s">
        <v>1126</v>
      </c>
      <c r="S28" s="670"/>
      <c r="T28" s="671"/>
      <c r="U28" s="695"/>
      <c r="V28" s="386"/>
      <c r="W28" s="386"/>
      <c r="X28" s="386"/>
      <c r="Y28" s="386"/>
      <c r="Z28" s="386"/>
      <c r="AA28" s="386"/>
      <c r="AB28" s="386"/>
      <c r="AC28" s="386"/>
      <c r="AD28" s="386"/>
      <c r="AE28" s="386"/>
      <c r="AF28" s="386"/>
      <c r="AG28" s="386"/>
      <c r="AH28" s="691"/>
      <c r="AI28" s="691"/>
      <c r="AJ28" s="691"/>
      <c r="AK28" s="692"/>
      <c r="AM28" s="696"/>
      <c r="AN28" s="697"/>
      <c r="AO28" s="697"/>
      <c r="AP28" s="697"/>
      <c r="AQ28" s="697"/>
    </row>
    <row r="29" spans="1:43" s="690" customFormat="1" ht="35.25" hidden="1" customHeight="1" outlineLevel="3" thickTop="1" thickBot="1" x14ac:dyDescent="0.3">
      <c r="A29" s="386"/>
      <c r="B29" s="460" t="s">
        <v>998</v>
      </c>
      <c r="C29" s="639" t="s">
        <v>318</v>
      </c>
      <c r="D29" s="992" t="s">
        <v>991</v>
      </c>
      <c r="E29" s="958"/>
      <c r="F29" s="958"/>
      <c r="G29" s="958"/>
      <c r="H29" s="958"/>
      <c r="I29" s="958"/>
      <c r="J29" s="959"/>
      <c r="K29" s="602" t="s">
        <v>357</v>
      </c>
      <c r="L29" s="662">
        <v>72</v>
      </c>
      <c r="M29" s="663">
        <v>75</v>
      </c>
      <c r="N29" s="663">
        <v>80</v>
      </c>
      <c r="O29" s="663">
        <v>85</v>
      </c>
      <c r="P29" s="663">
        <v>90</v>
      </c>
      <c r="Q29" s="664">
        <f t="shared" si="2"/>
        <v>90</v>
      </c>
      <c r="R29" s="663" t="s">
        <v>1126</v>
      </c>
      <c r="S29" s="670"/>
      <c r="T29" s="671"/>
      <c r="U29" s="695"/>
      <c r="V29" s="386"/>
      <c r="W29" s="386"/>
      <c r="X29" s="386"/>
      <c r="Y29" s="386"/>
      <c r="Z29" s="386"/>
      <c r="AA29" s="386"/>
      <c r="AB29" s="386"/>
      <c r="AC29" s="386"/>
      <c r="AD29" s="386"/>
      <c r="AE29" s="386"/>
      <c r="AF29" s="386"/>
      <c r="AG29" s="386"/>
      <c r="AH29" s="691"/>
      <c r="AI29" s="691"/>
      <c r="AJ29" s="691"/>
      <c r="AK29" s="692"/>
      <c r="AM29" s="696"/>
      <c r="AN29" s="697"/>
      <c r="AO29" s="697"/>
      <c r="AP29" s="697"/>
      <c r="AQ29" s="697"/>
    </row>
    <row r="30" spans="1:43" s="690" customFormat="1" ht="35.25" hidden="1" customHeight="1" outlineLevel="3" thickTop="1" thickBot="1" x14ac:dyDescent="0.3">
      <c r="A30" s="386"/>
      <c r="B30" s="460" t="s">
        <v>998</v>
      </c>
      <c r="C30" s="639" t="s">
        <v>482</v>
      </c>
      <c r="D30" s="993" t="s">
        <v>992</v>
      </c>
      <c r="E30" s="913"/>
      <c r="F30" s="913"/>
      <c r="G30" s="913"/>
      <c r="H30" s="913"/>
      <c r="I30" s="913"/>
      <c r="J30" s="1006"/>
      <c r="K30" s="602" t="s">
        <v>357</v>
      </c>
      <c r="L30" s="662">
        <v>74</v>
      </c>
      <c r="M30" s="663">
        <v>74</v>
      </c>
      <c r="N30" s="663">
        <v>76</v>
      </c>
      <c r="O30" s="663">
        <v>78</v>
      </c>
      <c r="P30" s="663">
        <v>80</v>
      </c>
      <c r="Q30" s="664">
        <f t="shared" si="2"/>
        <v>80</v>
      </c>
      <c r="R30" s="663" t="s">
        <v>1126</v>
      </c>
      <c r="S30" s="670"/>
      <c r="T30" s="671"/>
      <c r="U30" s="695"/>
      <c r="V30" s="386"/>
      <c r="W30" s="386"/>
      <c r="X30" s="386"/>
      <c r="Y30" s="386"/>
      <c r="Z30" s="386"/>
      <c r="AA30" s="386"/>
      <c r="AB30" s="386"/>
      <c r="AC30" s="386"/>
      <c r="AD30" s="386"/>
      <c r="AE30" s="386"/>
      <c r="AF30" s="386"/>
      <c r="AG30" s="386"/>
      <c r="AH30" s="691"/>
      <c r="AI30" s="691"/>
      <c r="AJ30" s="691"/>
      <c r="AK30" s="692"/>
      <c r="AM30" s="696"/>
      <c r="AN30" s="697"/>
      <c r="AO30" s="697"/>
      <c r="AP30" s="697"/>
      <c r="AQ30" s="697"/>
    </row>
    <row r="31" spans="1:43" s="690" customFormat="1" ht="35.25" hidden="1" customHeight="1" outlineLevel="3" thickTop="1" thickBot="1" x14ac:dyDescent="0.3">
      <c r="A31" s="386"/>
      <c r="B31" s="460" t="s">
        <v>998</v>
      </c>
      <c r="C31" s="639" t="s">
        <v>713</v>
      </c>
      <c r="D31" s="912" t="s">
        <v>993</v>
      </c>
      <c r="E31" s="914"/>
      <c r="F31" s="914"/>
      <c r="G31" s="914"/>
      <c r="H31" s="914"/>
      <c r="I31" s="914"/>
      <c r="J31" s="915"/>
      <c r="K31" s="602" t="s">
        <v>357</v>
      </c>
      <c r="L31" s="662">
        <v>64</v>
      </c>
      <c r="M31" s="663">
        <v>68</v>
      </c>
      <c r="N31" s="663">
        <v>70</v>
      </c>
      <c r="O31" s="663">
        <v>72</v>
      </c>
      <c r="P31" s="663">
        <v>75</v>
      </c>
      <c r="Q31" s="664">
        <f t="shared" si="2"/>
        <v>75</v>
      </c>
      <c r="R31" s="663" t="s">
        <v>1126</v>
      </c>
      <c r="S31" s="670"/>
      <c r="T31" s="671"/>
      <c r="U31" s="695"/>
      <c r="V31" s="386"/>
      <c r="W31" s="386"/>
      <c r="X31" s="386"/>
      <c r="Y31" s="386"/>
      <c r="Z31" s="386"/>
      <c r="AA31" s="386"/>
      <c r="AB31" s="386"/>
      <c r="AC31" s="386"/>
      <c r="AD31" s="386"/>
      <c r="AE31" s="386"/>
      <c r="AF31" s="386"/>
      <c r="AG31" s="386"/>
      <c r="AH31" s="691"/>
      <c r="AI31" s="691"/>
      <c r="AJ31" s="691"/>
      <c r="AK31" s="692"/>
      <c r="AM31" s="696"/>
      <c r="AN31" s="697"/>
      <c r="AO31" s="697"/>
      <c r="AP31" s="697"/>
      <c r="AQ31" s="697"/>
    </row>
    <row r="32" spans="1:43" s="690" customFormat="1" ht="44.25" customHeight="1" outlineLevel="2" collapsed="1" thickTop="1" thickBot="1" x14ac:dyDescent="0.3">
      <c r="A32" s="386"/>
      <c r="B32" s="689" t="s">
        <v>985</v>
      </c>
      <c r="C32" s="453" t="s">
        <v>784</v>
      </c>
      <c r="D32" s="867" t="s">
        <v>957</v>
      </c>
      <c r="E32" s="885"/>
      <c r="F32" s="699" t="s">
        <v>1022</v>
      </c>
      <c r="G32" s="698" t="s">
        <v>1418</v>
      </c>
      <c r="H32" s="902" t="s">
        <v>994</v>
      </c>
      <c r="I32" s="903"/>
      <c r="J32" s="904"/>
      <c r="K32" s="603" t="s">
        <v>357</v>
      </c>
      <c r="L32" s="660">
        <f>IF(SUM(L33:L35)=0,"",AVERAGE(L33:L35))</f>
        <v>20.666666666666668</v>
      </c>
      <c r="M32" s="661">
        <f>IF(SUM(M33:M35)=0,"",AVERAGE(M33:M35))</f>
        <v>45</v>
      </c>
      <c r="N32" s="661">
        <f>IF(SUM(N33:N35)=0,"",AVERAGE(N33:N35))</f>
        <v>56.666666666666664</v>
      </c>
      <c r="O32" s="661">
        <f>IF(SUM(O33:O35)=0,"",AVERAGE(O33:O35))</f>
        <v>65</v>
      </c>
      <c r="P32" s="661">
        <f>IF(SUM(P33:P35)=0,"",AVERAGE(P33:P35))</f>
        <v>73.333333333333329</v>
      </c>
      <c r="Q32" s="660">
        <f>(P32)</f>
        <v>73.333333333333329</v>
      </c>
      <c r="R32" s="665" t="s">
        <v>1126</v>
      </c>
      <c r="S32" s="672"/>
      <c r="T32" s="673"/>
      <c r="U32" s="693"/>
      <c r="V32" s="386"/>
      <c r="W32" s="386"/>
      <c r="X32" s="386"/>
      <c r="Y32" s="386"/>
      <c r="Z32" s="386"/>
      <c r="AA32" s="386"/>
      <c r="AB32" s="386"/>
      <c r="AC32" s="386"/>
      <c r="AD32" s="386"/>
      <c r="AE32" s="386"/>
      <c r="AF32" s="386"/>
      <c r="AG32" s="386"/>
      <c r="AH32" s="386"/>
      <c r="AI32" s="386"/>
      <c r="AJ32" s="386"/>
      <c r="AK32" s="694"/>
      <c r="AM32" s="691"/>
      <c r="AN32" s="691"/>
      <c r="AO32" s="691"/>
      <c r="AP32" s="691"/>
      <c r="AQ32" s="691"/>
    </row>
    <row r="33" spans="1:43" s="690" customFormat="1" ht="35.25" hidden="1" customHeight="1" outlineLevel="3" thickTop="1" thickBot="1" x14ac:dyDescent="0.3">
      <c r="A33" s="386"/>
      <c r="B33" s="460" t="s">
        <v>1000</v>
      </c>
      <c r="C33" s="639" t="s">
        <v>34</v>
      </c>
      <c r="D33" s="993" t="s">
        <v>995</v>
      </c>
      <c r="E33" s="913"/>
      <c r="F33" s="913"/>
      <c r="G33" s="913"/>
      <c r="H33" s="913"/>
      <c r="I33" s="913"/>
      <c r="J33" s="1006"/>
      <c r="K33" s="602" t="s">
        <v>357</v>
      </c>
      <c r="L33" s="662">
        <v>1</v>
      </c>
      <c r="M33" s="663">
        <v>50</v>
      </c>
      <c r="N33" s="663">
        <v>60</v>
      </c>
      <c r="O33" s="663">
        <v>70</v>
      </c>
      <c r="P33" s="663">
        <v>80</v>
      </c>
      <c r="Q33" s="664">
        <f t="shared" ref="Q33:Q35" si="5">(P33)</f>
        <v>80</v>
      </c>
      <c r="R33" s="663" t="s">
        <v>1126</v>
      </c>
      <c r="S33" s="670"/>
      <c r="T33" s="671"/>
      <c r="U33" s="695"/>
      <c r="V33" s="386"/>
      <c r="W33" s="386"/>
      <c r="X33" s="386"/>
      <c r="Y33" s="386"/>
      <c r="Z33" s="386"/>
      <c r="AA33" s="386"/>
      <c r="AB33" s="386"/>
      <c r="AC33" s="386"/>
      <c r="AD33" s="386"/>
      <c r="AE33" s="386"/>
      <c r="AF33" s="386"/>
      <c r="AG33" s="386"/>
      <c r="AH33" s="691"/>
      <c r="AI33" s="691"/>
      <c r="AJ33" s="691"/>
      <c r="AK33" s="692"/>
      <c r="AM33" s="696"/>
      <c r="AN33" s="697"/>
      <c r="AO33" s="697"/>
      <c r="AP33" s="697"/>
      <c r="AQ33" s="697"/>
    </row>
    <row r="34" spans="1:43" s="690" customFormat="1" ht="35.25" hidden="1" customHeight="1" outlineLevel="3" thickTop="1" thickBot="1" x14ac:dyDescent="0.3">
      <c r="A34" s="386"/>
      <c r="B34" s="460" t="s">
        <v>999</v>
      </c>
      <c r="C34" s="639" t="s">
        <v>637</v>
      </c>
      <c r="D34" s="993" t="s">
        <v>996</v>
      </c>
      <c r="E34" s="913"/>
      <c r="F34" s="913"/>
      <c r="G34" s="913"/>
      <c r="H34" s="913"/>
      <c r="I34" s="913"/>
      <c r="J34" s="1006"/>
      <c r="K34" s="602" t="s">
        <v>357</v>
      </c>
      <c r="L34" s="662">
        <v>60</v>
      </c>
      <c r="M34" s="663">
        <v>65</v>
      </c>
      <c r="N34" s="663">
        <v>70</v>
      </c>
      <c r="O34" s="663">
        <v>75</v>
      </c>
      <c r="P34" s="663">
        <v>80</v>
      </c>
      <c r="Q34" s="664">
        <f t="shared" si="5"/>
        <v>80</v>
      </c>
      <c r="R34" s="663" t="s">
        <v>1126</v>
      </c>
      <c r="S34" s="670"/>
      <c r="T34" s="671"/>
      <c r="U34" s="695"/>
      <c r="V34" s="386"/>
      <c r="W34" s="386"/>
      <c r="X34" s="386"/>
      <c r="Y34" s="386"/>
      <c r="Z34" s="386"/>
      <c r="AA34" s="386"/>
      <c r="AB34" s="386"/>
      <c r="AC34" s="386"/>
      <c r="AD34" s="386"/>
      <c r="AE34" s="386"/>
      <c r="AF34" s="386"/>
      <c r="AG34" s="386"/>
      <c r="AH34" s="691"/>
      <c r="AI34" s="691"/>
      <c r="AJ34" s="691"/>
      <c r="AK34" s="692"/>
      <c r="AM34" s="696"/>
      <c r="AN34" s="697"/>
      <c r="AO34" s="697"/>
      <c r="AP34" s="697"/>
      <c r="AQ34" s="697"/>
    </row>
    <row r="35" spans="1:43" s="690" customFormat="1" ht="35.25" hidden="1" customHeight="1" outlineLevel="3" thickTop="1" thickBot="1" x14ac:dyDescent="0.3">
      <c r="A35" s="386"/>
      <c r="B35" s="460" t="s">
        <v>998</v>
      </c>
      <c r="C35" s="639" t="s">
        <v>278</v>
      </c>
      <c r="D35" s="993" t="s">
        <v>997</v>
      </c>
      <c r="E35" s="913"/>
      <c r="F35" s="914"/>
      <c r="G35" s="914"/>
      <c r="H35" s="914"/>
      <c r="I35" s="914"/>
      <c r="J35" s="915"/>
      <c r="K35" s="602" t="s">
        <v>357</v>
      </c>
      <c r="L35" s="662">
        <v>1</v>
      </c>
      <c r="M35" s="663">
        <v>20</v>
      </c>
      <c r="N35" s="663">
        <v>40</v>
      </c>
      <c r="O35" s="663">
        <v>50</v>
      </c>
      <c r="P35" s="663">
        <v>60</v>
      </c>
      <c r="Q35" s="664">
        <f t="shared" si="5"/>
        <v>60</v>
      </c>
      <c r="R35" s="663" t="s">
        <v>1126</v>
      </c>
      <c r="S35" s="670"/>
      <c r="T35" s="671"/>
      <c r="U35" s="695"/>
      <c r="V35" s="386"/>
      <c r="W35" s="386"/>
      <c r="X35" s="386"/>
      <c r="Y35" s="386"/>
      <c r="Z35" s="386"/>
      <c r="AA35" s="386"/>
      <c r="AB35" s="386"/>
      <c r="AC35" s="386"/>
      <c r="AD35" s="386"/>
      <c r="AE35" s="386"/>
      <c r="AF35" s="386"/>
      <c r="AG35" s="386"/>
      <c r="AH35" s="691"/>
      <c r="AI35" s="691"/>
      <c r="AJ35" s="691"/>
      <c r="AK35" s="692"/>
      <c r="AM35" s="696"/>
      <c r="AN35" s="697"/>
      <c r="AO35" s="697"/>
      <c r="AP35" s="697"/>
      <c r="AQ35" s="697"/>
    </row>
    <row r="36" spans="1:43" s="690" customFormat="1" ht="40.5" customHeight="1" outlineLevel="2" collapsed="1" thickTop="1" thickBot="1" x14ac:dyDescent="0.3">
      <c r="A36" s="386"/>
      <c r="B36" s="872" t="s">
        <v>1024</v>
      </c>
      <c r="C36" s="860" t="s">
        <v>773</v>
      </c>
      <c r="D36" s="865" t="s">
        <v>304</v>
      </c>
      <c r="E36" s="884"/>
      <c r="F36" s="688" t="s">
        <v>1022</v>
      </c>
      <c r="G36" s="698" t="s">
        <v>1419</v>
      </c>
      <c r="H36" s="902" t="s">
        <v>1007</v>
      </c>
      <c r="I36" s="903"/>
      <c r="J36" s="904"/>
      <c r="K36" s="603" t="s">
        <v>1008</v>
      </c>
      <c r="L36" s="660">
        <v>85</v>
      </c>
      <c r="M36" s="661">
        <v>85</v>
      </c>
      <c r="N36" s="661">
        <v>85</v>
      </c>
      <c r="O36" s="661">
        <v>85</v>
      </c>
      <c r="P36" s="661">
        <v>85</v>
      </c>
      <c r="Q36" s="660">
        <v>85</v>
      </c>
      <c r="R36" s="665" t="s">
        <v>1126</v>
      </c>
      <c r="S36" s="672"/>
      <c r="T36" s="673"/>
      <c r="U36" s="693"/>
      <c r="V36" s="386"/>
      <c r="W36" s="386"/>
      <c r="X36" s="386"/>
      <c r="Y36" s="386"/>
      <c r="Z36" s="386"/>
      <c r="AA36" s="386"/>
      <c r="AB36" s="386"/>
      <c r="AC36" s="386"/>
      <c r="AD36" s="386"/>
      <c r="AE36" s="386"/>
      <c r="AF36" s="386"/>
      <c r="AG36" s="386"/>
      <c r="AH36" s="386"/>
      <c r="AI36" s="386"/>
      <c r="AJ36" s="386"/>
      <c r="AK36" s="694"/>
      <c r="AM36" s="691"/>
      <c r="AN36" s="691"/>
      <c r="AO36" s="691"/>
      <c r="AP36" s="691"/>
      <c r="AQ36" s="691"/>
    </row>
    <row r="37" spans="1:43" s="690" customFormat="1" ht="42" customHeight="1" outlineLevel="2" collapsed="1" thickTop="1" thickBot="1" x14ac:dyDescent="0.3">
      <c r="A37" s="386"/>
      <c r="B37" s="874"/>
      <c r="C37" s="862"/>
      <c r="D37" s="867"/>
      <c r="E37" s="885"/>
      <c r="F37" s="688" t="s">
        <v>1022</v>
      </c>
      <c r="G37" s="652" t="s">
        <v>1420</v>
      </c>
      <c r="H37" s="896" t="s">
        <v>1025</v>
      </c>
      <c r="I37" s="897"/>
      <c r="J37" s="898"/>
      <c r="K37" s="603" t="s">
        <v>1008</v>
      </c>
      <c r="L37" s="660">
        <v>3</v>
      </c>
      <c r="M37" s="661">
        <v>4</v>
      </c>
      <c r="N37" s="661">
        <v>4</v>
      </c>
      <c r="O37" s="661">
        <v>4</v>
      </c>
      <c r="P37" s="661">
        <v>0</v>
      </c>
      <c r="Q37" s="660">
        <f>SUM(M37:P37)</f>
        <v>12</v>
      </c>
      <c r="R37" s="665" t="s">
        <v>32</v>
      </c>
      <c r="S37" s="672"/>
      <c r="T37" s="673"/>
      <c r="U37" s="693"/>
      <c r="V37" s="386"/>
      <c r="W37" s="386"/>
      <c r="X37" s="386"/>
      <c r="Y37" s="386"/>
      <c r="Z37" s="386"/>
      <c r="AA37" s="386"/>
      <c r="AB37" s="386"/>
      <c r="AC37" s="386"/>
      <c r="AD37" s="386"/>
      <c r="AE37" s="386"/>
      <c r="AF37" s="386"/>
      <c r="AG37" s="386"/>
      <c r="AH37" s="386"/>
      <c r="AI37" s="386"/>
      <c r="AJ37" s="386"/>
      <c r="AK37" s="694"/>
      <c r="AM37" s="691"/>
      <c r="AN37" s="691"/>
      <c r="AO37" s="691"/>
      <c r="AP37" s="691"/>
      <c r="AQ37" s="691"/>
    </row>
    <row r="38" spans="1:43" s="690" customFormat="1" ht="35.25" hidden="1" customHeight="1" outlineLevel="3" thickTop="1" thickBot="1" x14ac:dyDescent="0.3">
      <c r="A38" s="386"/>
      <c r="B38" s="460" t="s">
        <v>1000</v>
      </c>
      <c r="C38" s="639" t="s">
        <v>242</v>
      </c>
      <c r="D38" s="912" t="s">
        <v>1009</v>
      </c>
      <c r="E38" s="913"/>
      <c r="F38" s="914"/>
      <c r="G38" s="914"/>
      <c r="H38" s="914"/>
      <c r="I38" s="914"/>
      <c r="J38" s="915"/>
      <c r="K38" s="602" t="s">
        <v>1008</v>
      </c>
      <c r="L38" s="702">
        <v>3</v>
      </c>
      <c r="M38" s="703">
        <v>1</v>
      </c>
      <c r="N38" s="703">
        <v>1</v>
      </c>
      <c r="O38" s="703">
        <v>1</v>
      </c>
      <c r="P38" s="703">
        <v>1</v>
      </c>
      <c r="Q38" s="704">
        <f>SUM(M38:P38)</f>
        <v>4</v>
      </c>
      <c r="R38" s="703" t="s">
        <v>32</v>
      </c>
      <c r="S38" s="670"/>
      <c r="T38" s="671"/>
      <c r="U38" s="695"/>
      <c r="V38" s="386"/>
      <c r="W38" s="386"/>
      <c r="X38" s="386"/>
      <c r="Y38" s="386"/>
      <c r="Z38" s="386"/>
      <c r="AA38" s="386"/>
      <c r="AB38" s="386"/>
      <c r="AC38" s="386"/>
      <c r="AD38" s="386"/>
      <c r="AE38" s="386"/>
      <c r="AF38" s="386"/>
      <c r="AG38" s="386"/>
      <c r="AH38" s="691"/>
      <c r="AI38" s="691"/>
      <c r="AJ38" s="691"/>
      <c r="AK38" s="692"/>
      <c r="AM38" s="696"/>
      <c r="AN38" s="697"/>
      <c r="AO38" s="697"/>
      <c r="AP38" s="697"/>
      <c r="AQ38" s="697"/>
    </row>
    <row r="39" spans="1:43" s="690" customFormat="1" ht="35.25" hidden="1" customHeight="1" outlineLevel="3" thickTop="1" thickBot="1" x14ac:dyDescent="0.3">
      <c r="A39" s="386"/>
      <c r="B39" s="460" t="s">
        <v>999</v>
      </c>
      <c r="C39" s="639" t="s">
        <v>244</v>
      </c>
      <c r="D39" s="912" t="s">
        <v>1010</v>
      </c>
      <c r="E39" s="913"/>
      <c r="F39" s="914"/>
      <c r="G39" s="914"/>
      <c r="H39" s="914"/>
      <c r="I39" s="914"/>
      <c r="J39" s="915"/>
      <c r="K39" s="602" t="s">
        <v>1008</v>
      </c>
      <c r="L39" s="705">
        <v>1</v>
      </c>
      <c r="M39" s="703">
        <v>4</v>
      </c>
      <c r="N39" s="703">
        <v>4</v>
      </c>
      <c r="O39" s="703">
        <v>4</v>
      </c>
      <c r="P39" s="703">
        <v>0</v>
      </c>
      <c r="Q39" s="704">
        <f t="shared" ref="Q39:Q50" si="6">SUM(M39:P39)</f>
        <v>12</v>
      </c>
      <c r="R39" s="703" t="s">
        <v>32</v>
      </c>
      <c r="S39" s="670"/>
      <c r="T39" s="671"/>
      <c r="U39" s="695"/>
      <c r="V39" s="386"/>
      <c r="W39" s="386"/>
      <c r="X39" s="386"/>
      <c r="Y39" s="386"/>
      <c r="Z39" s="386"/>
      <c r="AA39" s="386"/>
      <c r="AB39" s="386"/>
      <c r="AC39" s="386"/>
      <c r="AD39" s="386"/>
      <c r="AE39" s="386"/>
      <c r="AF39" s="386"/>
      <c r="AG39" s="386"/>
      <c r="AH39" s="691"/>
      <c r="AI39" s="691"/>
      <c r="AJ39" s="691"/>
      <c r="AK39" s="692"/>
      <c r="AM39" s="696"/>
      <c r="AN39" s="697"/>
      <c r="AO39" s="697"/>
      <c r="AP39" s="697"/>
      <c r="AQ39" s="697"/>
    </row>
    <row r="40" spans="1:43" s="690" customFormat="1" ht="35.25" hidden="1" customHeight="1" outlineLevel="3" thickTop="1" thickBot="1" x14ac:dyDescent="0.3">
      <c r="A40" s="386"/>
      <c r="B40" s="460" t="s">
        <v>998</v>
      </c>
      <c r="C40" s="639" t="s">
        <v>715</v>
      </c>
      <c r="D40" s="912" t="s">
        <v>1011</v>
      </c>
      <c r="E40" s="913"/>
      <c r="F40" s="914"/>
      <c r="G40" s="914"/>
      <c r="H40" s="914"/>
      <c r="I40" s="914"/>
      <c r="J40" s="915"/>
      <c r="K40" s="602" t="s">
        <v>1008</v>
      </c>
      <c r="L40" s="705">
        <v>3</v>
      </c>
      <c r="M40" s="706">
        <v>1</v>
      </c>
      <c r="N40" s="706">
        <v>1</v>
      </c>
      <c r="O40" s="706">
        <v>1</v>
      </c>
      <c r="P40" s="706">
        <v>1</v>
      </c>
      <c r="Q40" s="707">
        <v>1</v>
      </c>
      <c r="R40" s="703" t="s">
        <v>1677</v>
      </c>
      <c r="S40" s="670"/>
      <c r="T40" s="671"/>
      <c r="U40" s="695"/>
      <c r="V40" s="386"/>
      <c r="W40" s="386"/>
      <c r="X40" s="386"/>
      <c r="Y40" s="386"/>
      <c r="Z40" s="386"/>
      <c r="AA40" s="386"/>
      <c r="AB40" s="386"/>
      <c r="AC40" s="386"/>
      <c r="AD40" s="386"/>
      <c r="AE40" s="386"/>
      <c r="AF40" s="386"/>
      <c r="AG40" s="386"/>
      <c r="AH40" s="691"/>
      <c r="AI40" s="691"/>
      <c r="AJ40" s="691"/>
      <c r="AK40" s="692"/>
      <c r="AM40" s="696"/>
      <c r="AN40" s="697"/>
      <c r="AO40" s="697"/>
      <c r="AP40" s="697"/>
      <c r="AQ40" s="697"/>
    </row>
    <row r="41" spans="1:43" s="690" customFormat="1" ht="35.25" hidden="1" customHeight="1" outlineLevel="3" thickTop="1" thickBot="1" x14ac:dyDescent="0.3">
      <c r="A41" s="386"/>
      <c r="B41" s="460" t="s">
        <v>998</v>
      </c>
      <c r="C41" s="639" t="s">
        <v>470</v>
      </c>
      <c r="D41" s="912" t="s">
        <v>1012</v>
      </c>
      <c r="E41" s="913"/>
      <c r="F41" s="914"/>
      <c r="G41" s="914"/>
      <c r="H41" s="914"/>
      <c r="I41" s="914"/>
      <c r="J41" s="915"/>
      <c r="K41" s="602" t="s">
        <v>1008</v>
      </c>
      <c r="L41" s="705"/>
      <c r="M41" s="706">
        <v>1</v>
      </c>
      <c r="N41" s="706">
        <v>1</v>
      </c>
      <c r="O41" s="706">
        <v>1</v>
      </c>
      <c r="P41" s="706">
        <v>1</v>
      </c>
      <c r="Q41" s="707">
        <v>1</v>
      </c>
      <c r="R41" s="703" t="s">
        <v>1677</v>
      </c>
      <c r="S41" s="670"/>
      <c r="T41" s="671"/>
      <c r="U41" s="695"/>
      <c r="V41" s="386"/>
      <c r="W41" s="386"/>
      <c r="X41" s="386"/>
      <c r="Y41" s="386"/>
      <c r="Z41" s="386"/>
      <c r="AA41" s="386"/>
      <c r="AB41" s="386"/>
      <c r="AC41" s="386"/>
      <c r="AD41" s="386"/>
      <c r="AE41" s="386"/>
      <c r="AF41" s="386"/>
      <c r="AG41" s="386"/>
      <c r="AH41" s="691"/>
      <c r="AI41" s="691"/>
      <c r="AJ41" s="691"/>
      <c r="AK41" s="692"/>
      <c r="AM41" s="696"/>
      <c r="AN41" s="697"/>
      <c r="AO41" s="697"/>
      <c r="AP41" s="697"/>
      <c r="AQ41" s="697"/>
    </row>
    <row r="42" spans="1:43" s="690" customFormat="1" ht="35.25" hidden="1" customHeight="1" outlineLevel="3" thickTop="1" thickBot="1" x14ac:dyDescent="0.3">
      <c r="A42" s="386"/>
      <c r="B42" s="460" t="s">
        <v>998</v>
      </c>
      <c r="C42" s="639" t="s">
        <v>466</v>
      </c>
      <c r="D42" s="912" t="s">
        <v>1013</v>
      </c>
      <c r="E42" s="913"/>
      <c r="F42" s="914"/>
      <c r="G42" s="914"/>
      <c r="H42" s="914"/>
      <c r="I42" s="914"/>
      <c r="J42" s="915"/>
      <c r="K42" s="602" t="s">
        <v>1008</v>
      </c>
      <c r="L42" s="705">
        <v>2400</v>
      </c>
      <c r="M42" s="703">
        <v>2400</v>
      </c>
      <c r="N42" s="703">
        <v>2400</v>
      </c>
      <c r="O42" s="703">
        <v>2400</v>
      </c>
      <c r="P42" s="703">
        <v>2400</v>
      </c>
      <c r="Q42" s="704">
        <f t="shared" si="6"/>
        <v>9600</v>
      </c>
      <c r="R42" s="703" t="s">
        <v>32</v>
      </c>
      <c r="S42" s="670"/>
      <c r="T42" s="671"/>
      <c r="U42" s="695"/>
      <c r="V42" s="386"/>
      <c r="W42" s="386"/>
      <c r="X42" s="386"/>
      <c r="Y42" s="386"/>
      <c r="Z42" s="386"/>
      <c r="AA42" s="386"/>
      <c r="AB42" s="386"/>
      <c r="AC42" s="386"/>
      <c r="AD42" s="386"/>
      <c r="AE42" s="386"/>
      <c r="AF42" s="386"/>
      <c r="AG42" s="386"/>
      <c r="AH42" s="691"/>
      <c r="AI42" s="691"/>
      <c r="AJ42" s="691"/>
      <c r="AK42" s="692"/>
      <c r="AM42" s="696"/>
      <c r="AN42" s="697"/>
      <c r="AO42" s="697"/>
      <c r="AP42" s="697"/>
      <c r="AQ42" s="697"/>
    </row>
    <row r="43" spans="1:43" s="690" customFormat="1" ht="35.25" hidden="1" customHeight="1" outlineLevel="3" thickTop="1" thickBot="1" x14ac:dyDescent="0.3">
      <c r="A43" s="386"/>
      <c r="B43" s="460" t="s">
        <v>998</v>
      </c>
      <c r="C43" s="639" t="s">
        <v>252</v>
      </c>
      <c r="D43" s="912" t="s">
        <v>1014</v>
      </c>
      <c r="E43" s="913"/>
      <c r="F43" s="914"/>
      <c r="G43" s="914"/>
      <c r="H43" s="914"/>
      <c r="I43" s="914"/>
      <c r="J43" s="915"/>
      <c r="K43" s="602" t="s">
        <v>1008</v>
      </c>
      <c r="L43" s="705"/>
      <c r="M43" s="703">
        <v>1000</v>
      </c>
      <c r="N43" s="703">
        <v>1000</v>
      </c>
      <c r="O43" s="703">
        <v>1000</v>
      </c>
      <c r="P43" s="703">
        <v>1000</v>
      </c>
      <c r="Q43" s="704">
        <f t="shared" si="6"/>
        <v>4000</v>
      </c>
      <c r="R43" s="703" t="s">
        <v>32</v>
      </c>
      <c r="S43" s="670"/>
      <c r="T43" s="671"/>
      <c r="U43" s="695"/>
      <c r="V43" s="386"/>
      <c r="W43" s="386"/>
      <c r="X43" s="386"/>
      <c r="Y43" s="386"/>
      <c r="Z43" s="386"/>
      <c r="AA43" s="386"/>
      <c r="AB43" s="386"/>
      <c r="AC43" s="386"/>
      <c r="AD43" s="386"/>
      <c r="AE43" s="386"/>
      <c r="AF43" s="386"/>
      <c r="AG43" s="386"/>
      <c r="AH43" s="691"/>
      <c r="AI43" s="691"/>
      <c r="AJ43" s="691"/>
      <c r="AK43" s="692"/>
      <c r="AM43" s="696"/>
      <c r="AN43" s="697"/>
      <c r="AO43" s="697"/>
      <c r="AP43" s="697"/>
      <c r="AQ43" s="697"/>
    </row>
    <row r="44" spans="1:43" s="690" customFormat="1" ht="35.25" hidden="1" customHeight="1" outlineLevel="3" thickTop="1" thickBot="1" x14ac:dyDescent="0.3">
      <c r="A44" s="386"/>
      <c r="B44" s="460" t="s">
        <v>998</v>
      </c>
      <c r="C44" s="639" t="s">
        <v>662</v>
      </c>
      <c r="D44" s="912" t="s">
        <v>323</v>
      </c>
      <c r="E44" s="913"/>
      <c r="F44" s="914"/>
      <c r="G44" s="914"/>
      <c r="H44" s="914"/>
      <c r="I44" s="914"/>
      <c r="J44" s="915"/>
      <c r="K44" s="602" t="s">
        <v>1008</v>
      </c>
      <c r="L44" s="705"/>
      <c r="M44" s="703">
        <v>35</v>
      </c>
      <c r="N44" s="703">
        <v>35</v>
      </c>
      <c r="O44" s="703">
        <v>35</v>
      </c>
      <c r="P44" s="703">
        <v>35</v>
      </c>
      <c r="Q44" s="704">
        <f t="shared" si="6"/>
        <v>140</v>
      </c>
      <c r="R44" s="703" t="s">
        <v>32</v>
      </c>
      <c r="S44" s="670"/>
      <c r="T44" s="671"/>
      <c r="U44" s="695"/>
      <c r="V44" s="386"/>
      <c r="W44" s="386"/>
      <c r="X44" s="386"/>
      <c r="Y44" s="386"/>
      <c r="Z44" s="386"/>
      <c r="AA44" s="386"/>
      <c r="AB44" s="386"/>
      <c r="AC44" s="386"/>
      <c r="AD44" s="386"/>
      <c r="AE44" s="386"/>
      <c r="AF44" s="386"/>
      <c r="AG44" s="386"/>
      <c r="AH44" s="691"/>
      <c r="AI44" s="691"/>
      <c r="AJ44" s="691"/>
      <c r="AK44" s="692"/>
      <c r="AM44" s="696"/>
      <c r="AN44" s="697"/>
      <c r="AO44" s="697"/>
      <c r="AP44" s="697"/>
      <c r="AQ44" s="697"/>
    </row>
    <row r="45" spans="1:43" s="690" customFormat="1" ht="35.25" hidden="1" customHeight="1" outlineLevel="3" thickTop="1" thickBot="1" x14ac:dyDescent="0.3">
      <c r="A45" s="386"/>
      <c r="B45" s="460" t="s">
        <v>998</v>
      </c>
      <c r="C45" s="639" t="s">
        <v>194</v>
      </c>
      <c r="D45" s="912" t="s">
        <v>1015</v>
      </c>
      <c r="E45" s="913"/>
      <c r="F45" s="914"/>
      <c r="G45" s="914"/>
      <c r="H45" s="914"/>
      <c r="I45" s="914"/>
      <c r="J45" s="915"/>
      <c r="K45" s="602" t="s">
        <v>1008</v>
      </c>
      <c r="L45" s="705"/>
      <c r="M45" s="703">
        <v>1300</v>
      </c>
      <c r="N45" s="703">
        <v>1300</v>
      </c>
      <c r="O45" s="703">
        <v>1300</v>
      </c>
      <c r="P45" s="703">
        <v>1300</v>
      </c>
      <c r="Q45" s="704">
        <f t="shared" si="6"/>
        <v>5200</v>
      </c>
      <c r="R45" s="703" t="s">
        <v>32</v>
      </c>
      <c r="S45" s="670"/>
      <c r="T45" s="671"/>
      <c r="U45" s="695"/>
      <c r="V45" s="386"/>
      <c r="W45" s="386"/>
      <c r="X45" s="386"/>
      <c r="Y45" s="386"/>
      <c r="Z45" s="386"/>
      <c r="AA45" s="386"/>
      <c r="AB45" s="386"/>
      <c r="AC45" s="386"/>
      <c r="AD45" s="386"/>
      <c r="AE45" s="386"/>
      <c r="AF45" s="386"/>
      <c r="AG45" s="386"/>
      <c r="AH45" s="691"/>
      <c r="AI45" s="691"/>
      <c r="AJ45" s="691"/>
      <c r="AK45" s="692"/>
      <c r="AM45" s="696"/>
      <c r="AN45" s="697"/>
      <c r="AO45" s="697"/>
      <c r="AP45" s="697"/>
      <c r="AQ45" s="697"/>
    </row>
    <row r="46" spans="1:43" s="690" customFormat="1" ht="35.25" hidden="1" customHeight="1" outlineLevel="3" thickTop="1" thickBot="1" x14ac:dyDescent="0.3">
      <c r="A46" s="386"/>
      <c r="B46" s="460" t="s">
        <v>998</v>
      </c>
      <c r="C46" s="639" t="s">
        <v>735</v>
      </c>
      <c r="D46" s="912" t="s">
        <v>329</v>
      </c>
      <c r="E46" s="913"/>
      <c r="F46" s="914"/>
      <c r="G46" s="914"/>
      <c r="H46" s="914"/>
      <c r="I46" s="914"/>
      <c r="J46" s="915"/>
      <c r="K46" s="602" t="s">
        <v>1008</v>
      </c>
      <c r="L46" s="705"/>
      <c r="M46" s="703">
        <v>450</v>
      </c>
      <c r="N46" s="703">
        <v>450</v>
      </c>
      <c r="O46" s="703">
        <v>450</v>
      </c>
      <c r="P46" s="703">
        <v>450</v>
      </c>
      <c r="Q46" s="704">
        <f t="shared" si="6"/>
        <v>1800</v>
      </c>
      <c r="R46" s="703" t="s">
        <v>32</v>
      </c>
      <c r="S46" s="670"/>
      <c r="T46" s="671"/>
      <c r="U46" s="695"/>
      <c r="V46" s="386"/>
      <c r="W46" s="386"/>
      <c r="X46" s="386"/>
      <c r="Y46" s="386"/>
      <c r="Z46" s="386"/>
      <c r="AA46" s="386"/>
      <c r="AB46" s="386"/>
      <c r="AC46" s="386"/>
      <c r="AD46" s="386"/>
      <c r="AE46" s="386"/>
      <c r="AF46" s="386"/>
      <c r="AG46" s="386"/>
      <c r="AH46" s="691"/>
      <c r="AI46" s="691"/>
      <c r="AJ46" s="691"/>
      <c r="AK46" s="692"/>
      <c r="AM46" s="696"/>
      <c r="AN46" s="697"/>
      <c r="AO46" s="697"/>
      <c r="AP46" s="697"/>
      <c r="AQ46" s="697"/>
    </row>
    <row r="47" spans="1:43" s="690" customFormat="1" ht="35.25" hidden="1" customHeight="1" outlineLevel="3" thickTop="1" thickBot="1" x14ac:dyDescent="0.3">
      <c r="A47" s="386"/>
      <c r="B47" s="460" t="s">
        <v>998</v>
      </c>
      <c r="C47" s="639" t="s">
        <v>585</v>
      </c>
      <c r="D47" s="912" t="s">
        <v>1016</v>
      </c>
      <c r="E47" s="913"/>
      <c r="F47" s="914"/>
      <c r="G47" s="914"/>
      <c r="H47" s="914"/>
      <c r="I47" s="914"/>
      <c r="J47" s="915"/>
      <c r="K47" s="602" t="s">
        <v>1008</v>
      </c>
      <c r="L47" s="705"/>
      <c r="M47" s="708">
        <v>100</v>
      </c>
      <c r="N47" s="708">
        <v>100</v>
      </c>
      <c r="O47" s="708">
        <v>100</v>
      </c>
      <c r="P47" s="708">
        <v>100</v>
      </c>
      <c r="Q47" s="709">
        <v>100</v>
      </c>
      <c r="R47" s="703" t="s">
        <v>1677</v>
      </c>
      <c r="S47" s="670"/>
      <c r="T47" s="671"/>
      <c r="U47" s="695"/>
      <c r="V47" s="386"/>
      <c r="W47" s="386"/>
      <c r="X47" s="386"/>
      <c r="Y47" s="386"/>
      <c r="Z47" s="386"/>
      <c r="AA47" s="386"/>
      <c r="AB47" s="386"/>
      <c r="AC47" s="386"/>
      <c r="AD47" s="386"/>
      <c r="AE47" s="386"/>
      <c r="AF47" s="386"/>
      <c r="AG47" s="386"/>
      <c r="AH47" s="691"/>
      <c r="AI47" s="691"/>
      <c r="AJ47" s="691"/>
      <c r="AK47" s="692"/>
      <c r="AM47" s="696"/>
      <c r="AN47" s="697"/>
      <c r="AO47" s="697"/>
      <c r="AP47" s="697"/>
      <c r="AQ47" s="697"/>
    </row>
    <row r="48" spans="1:43" s="690" customFormat="1" ht="35.25" hidden="1" customHeight="1" outlineLevel="3" thickTop="1" thickBot="1" x14ac:dyDescent="0.3">
      <c r="A48" s="386"/>
      <c r="B48" s="460" t="s">
        <v>998</v>
      </c>
      <c r="C48" s="639" t="s">
        <v>115</v>
      </c>
      <c r="D48" s="912" t="s">
        <v>1017</v>
      </c>
      <c r="E48" s="913"/>
      <c r="F48" s="914"/>
      <c r="G48" s="914"/>
      <c r="H48" s="914"/>
      <c r="I48" s="914"/>
      <c r="J48" s="915"/>
      <c r="K48" s="602" t="s">
        <v>1008</v>
      </c>
      <c r="L48" s="705"/>
      <c r="M48" s="703">
        <v>1000</v>
      </c>
      <c r="N48" s="703">
        <v>1000</v>
      </c>
      <c r="O48" s="703">
        <v>1000</v>
      </c>
      <c r="P48" s="703">
        <v>1000</v>
      </c>
      <c r="Q48" s="704">
        <f t="shared" si="6"/>
        <v>4000</v>
      </c>
      <c r="R48" s="703" t="s">
        <v>32</v>
      </c>
      <c r="S48" s="670"/>
      <c r="T48" s="671"/>
      <c r="U48" s="695"/>
      <c r="V48" s="386"/>
      <c r="W48" s="386"/>
      <c r="X48" s="386"/>
      <c r="Y48" s="386"/>
      <c r="Z48" s="386"/>
      <c r="AA48" s="386"/>
      <c r="AB48" s="386"/>
      <c r="AC48" s="386"/>
      <c r="AD48" s="386"/>
      <c r="AE48" s="386"/>
      <c r="AF48" s="386"/>
      <c r="AG48" s="386"/>
      <c r="AH48" s="691"/>
      <c r="AI48" s="691"/>
      <c r="AJ48" s="691"/>
      <c r="AK48" s="692"/>
      <c r="AM48" s="696"/>
      <c r="AN48" s="697"/>
      <c r="AO48" s="697"/>
      <c r="AP48" s="697"/>
      <c r="AQ48" s="697"/>
    </row>
    <row r="49" spans="1:2414" s="690" customFormat="1" ht="35.25" hidden="1" customHeight="1" outlineLevel="3" thickTop="1" thickBot="1" x14ac:dyDescent="0.3">
      <c r="A49" s="386"/>
      <c r="B49" s="460" t="s">
        <v>998</v>
      </c>
      <c r="C49" s="639" t="s">
        <v>117</v>
      </c>
      <c r="D49" s="912" t="s">
        <v>1018</v>
      </c>
      <c r="E49" s="913"/>
      <c r="F49" s="914"/>
      <c r="G49" s="914"/>
      <c r="H49" s="914"/>
      <c r="I49" s="914"/>
      <c r="J49" s="915"/>
      <c r="K49" s="602" t="s">
        <v>1008</v>
      </c>
      <c r="L49" s="705"/>
      <c r="M49" s="710">
        <v>100</v>
      </c>
      <c r="N49" s="710">
        <v>100</v>
      </c>
      <c r="O49" s="710">
        <v>100</v>
      </c>
      <c r="P49" s="710">
        <v>100</v>
      </c>
      <c r="Q49" s="711">
        <v>100</v>
      </c>
      <c r="R49" s="703" t="s">
        <v>1677</v>
      </c>
      <c r="S49" s="670"/>
      <c r="T49" s="671"/>
      <c r="U49" s="695"/>
      <c r="V49" s="386"/>
      <c r="W49" s="386"/>
      <c r="X49" s="386"/>
      <c r="Y49" s="386"/>
      <c r="Z49" s="386"/>
      <c r="AA49" s="386"/>
      <c r="AB49" s="386"/>
      <c r="AC49" s="386"/>
      <c r="AD49" s="386"/>
      <c r="AE49" s="386"/>
      <c r="AF49" s="386"/>
      <c r="AG49" s="386"/>
      <c r="AH49" s="691"/>
      <c r="AI49" s="691"/>
      <c r="AJ49" s="691"/>
      <c r="AK49" s="692"/>
      <c r="AM49" s="696"/>
      <c r="AN49" s="697"/>
      <c r="AO49" s="697"/>
      <c r="AP49" s="697"/>
      <c r="AQ49" s="697"/>
    </row>
    <row r="50" spans="1:2414" s="690" customFormat="1" ht="35.25" hidden="1" customHeight="1" outlineLevel="3" thickTop="1" thickBot="1" x14ac:dyDescent="0.3">
      <c r="A50" s="386"/>
      <c r="B50" s="460" t="s">
        <v>998</v>
      </c>
      <c r="C50" s="639" t="s">
        <v>180</v>
      </c>
      <c r="D50" s="912" t="s">
        <v>927</v>
      </c>
      <c r="E50" s="913"/>
      <c r="F50" s="914"/>
      <c r="G50" s="914"/>
      <c r="H50" s="914"/>
      <c r="I50" s="914"/>
      <c r="J50" s="915"/>
      <c r="K50" s="602" t="s">
        <v>1008</v>
      </c>
      <c r="L50" s="705"/>
      <c r="M50" s="703">
        <v>20</v>
      </c>
      <c r="N50" s="703">
        <v>20</v>
      </c>
      <c r="O50" s="703">
        <v>20</v>
      </c>
      <c r="P50" s="703">
        <v>20</v>
      </c>
      <c r="Q50" s="704">
        <f t="shared" si="6"/>
        <v>80</v>
      </c>
      <c r="R50" s="703" t="s">
        <v>32</v>
      </c>
      <c r="S50" s="670"/>
      <c r="T50" s="671"/>
      <c r="U50" s="695"/>
      <c r="V50" s="386"/>
      <c r="W50" s="386"/>
      <c r="X50" s="386"/>
      <c r="Y50" s="386"/>
      <c r="Z50" s="386"/>
      <c r="AA50" s="386"/>
      <c r="AB50" s="386"/>
      <c r="AC50" s="386"/>
      <c r="AD50" s="386"/>
      <c r="AE50" s="386"/>
      <c r="AF50" s="386"/>
      <c r="AG50" s="386"/>
      <c r="AH50" s="691"/>
      <c r="AI50" s="691"/>
      <c r="AJ50" s="691"/>
      <c r="AK50" s="692"/>
      <c r="AM50" s="696"/>
      <c r="AN50" s="697"/>
      <c r="AO50" s="697"/>
      <c r="AP50" s="697"/>
      <c r="AQ50" s="697"/>
    </row>
    <row r="51" spans="1:2414" s="690" customFormat="1" ht="37.5" hidden="1" customHeight="1" outlineLevel="3" thickTop="1" thickBot="1" x14ac:dyDescent="0.3">
      <c r="A51" s="386"/>
      <c r="B51" s="460" t="s">
        <v>998</v>
      </c>
      <c r="C51" s="639" t="s">
        <v>172</v>
      </c>
      <c r="D51" s="912" t="s">
        <v>1019</v>
      </c>
      <c r="E51" s="913"/>
      <c r="F51" s="914"/>
      <c r="G51" s="914"/>
      <c r="H51" s="914"/>
      <c r="I51" s="914"/>
      <c r="J51" s="915"/>
      <c r="K51" s="602" t="s">
        <v>1008</v>
      </c>
      <c r="L51" s="705"/>
      <c r="M51" s="703">
        <v>100</v>
      </c>
      <c r="N51" s="703">
        <v>100</v>
      </c>
      <c r="O51" s="703">
        <v>100</v>
      </c>
      <c r="P51" s="703">
        <v>100</v>
      </c>
      <c r="Q51" s="704">
        <v>100</v>
      </c>
      <c r="R51" s="703" t="s">
        <v>1126</v>
      </c>
      <c r="S51" s="670"/>
      <c r="T51" s="671"/>
      <c r="U51" s="695"/>
      <c r="V51" s="386"/>
      <c r="W51" s="386"/>
      <c r="X51" s="386"/>
      <c r="Y51" s="386"/>
      <c r="Z51" s="386"/>
      <c r="AA51" s="386"/>
      <c r="AB51" s="386"/>
      <c r="AC51" s="386"/>
      <c r="AD51" s="386"/>
      <c r="AE51" s="386"/>
      <c r="AF51" s="386"/>
      <c r="AG51" s="386"/>
      <c r="AH51" s="691"/>
      <c r="AI51" s="691"/>
      <c r="AJ51" s="691"/>
      <c r="AK51" s="692"/>
      <c r="AM51" s="696"/>
      <c r="AN51" s="697"/>
      <c r="AO51" s="697"/>
      <c r="AP51" s="697"/>
      <c r="AQ51" s="697"/>
    </row>
    <row r="52" spans="1:2414" s="690" customFormat="1" ht="35.25" hidden="1" customHeight="1" outlineLevel="3" thickTop="1" thickBot="1" x14ac:dyDescent="0.3">
      <c r="A52" s="386"/>
      <c r="B52" s="460" t="s">
        <v>998</v>
      </c>
      <c r="C52" s="639" t="s">
        <v>149</v>
      </c>
      <c r="D52" s="912" t="s">
        <v>1020</v>
      </c>
      <c r="E52" s="913"/>
      <c r="F52" s="914"/>
      <c r="G52" s="914"/>
      <c r="H52" s="914"/>
      <c r="I52" s="914"/>
      <c r="J52" s="915"/>
      <c r="K52" s="602" t="s">
        <v>1008</v>
      </c>
      <c r="L52" s="705"/>
      <c r="M52" s="703">
        <v>1</v>
      </c>
      <c r="N52" s="703">
        <v>1</v>
      </c>
      <c r="O52" s="703">
        <v>1</v>
      </c>
      <c r="P52" s="703">
        <v>1</v>
      </c>
      <c r="Q52" s="704">
        <f>SUM(M52:P52)</f>
        <v>4</v>
      </c>
      <c r="R52" s="703" t="s">
        <v>32</v>
      </c>
      <c r="S52" s="670"/>
      <c r="T52" s="671"/>
      <c r="U52" s="695"/>
      <c r="V52" s="386"/>
      <c r="W52" s="386"/>
      <c r="X52" s="386"/>
      <c r="Y52" s="386"/>
      <c r="Z52" s="386"/>
      <c r="AA52" s="386"/>
      <c r="AB52" s="386"/>
      <c r="AC52" s="386"/>
      <c r="AD52" s="386"/>
      <c r="AE52" s="386"/>
      <c r="AF52" s="386"/>
      <c r="AG52" s="386"/>
      <c r="AH52" s="691"/>
      <c r="AI52" s="691"/>
      <c r="AJ52" s="691"/>
      <c r="AK52" s="692"/>
      <c r="AM52" s="696"/>
      <c r="AN52" s="697"/>
      <c r="AO52" s="697"/>
      <c r="AP52" s="697"/>
      <c r="AQ52" s="697"/>
    </row>
    <row r="53" spans="1:2414" s="690" customFormat="1" ht="35.25" hidden="1" customHeight="1" outlineLevel="3" thickTop="1" thickBot="1" x14ac:dyDescent="0.3">
      <c r="A53" s="386"/>
      <c r="B53" s="460" t="s">
        <v>998</v>
      </c>
      <c r="C53" s="639" t="s">
        <v>682</v>
      </c>
      <c r="D53" s="912" t="s">
        <v>1021</v>
      </c>
      <c r="E53" s="913"/>
      <c r="F53" s="914"/>
      <c r="G53" s="914"/>
      <c r="H53" s="914"/>
      <c r="I53" s="914"/>
      <c r="J53" s="915"/>
      <c r="K53" s="602" t="s">
        <v>1008</v>
      </c>
      <c r="L53" s="705"/>
      <c r="M53" s="710">
        <v>80</v>
      </c>
      <c r="N53" s="710">
        <v>20</v>
      </c>
      <c r="O53" s="710"/>
      <c r="P53" s="710"/>
      <c r="Q53" s="711">
        <v>100</v>
      </c>
      <c r="R53" s="703" t="s">
        <v>1677</v>
      </c>
      <c r="S53" s="670"/>
      <c r="T53" s="671"/>
      <c r="U53" s="695"/>
      <c r="V53" s="386"/>
      <c r="W53" s="386"/>
      <c r="X53" s="386"/>
      <c r="Y53" s="386"/>
      <c r="Z53" s="386"/>
      <c r="AA53" s="386"/>
      <c r="AB53" s="386"/>
      <c r="AC53" s="386"/>
      <c r="AD53" s="386"/>
      <c r="AE53" s="386"/>
      <c r="AF53" s="386"/>
      <c r="AG53" s="386"/>
      <c r="AH53" s="691"/>
      <c r="AI53" s="691"/>
      <c r="AJ53" s="691"/>
      <c r="AK53" s="692"/>
      <c r="AM53" s="696"/>
      <c r="AN53" s="697"/>
      <c r="AO53" s="697"/>
      <c r="AP53" s="697"/>
      <c r="AQ53" s="697"/>
    </row>
    <row r="54" spans="1:2414" s="686" customFormat="1" ht="54" customHeight="1" outlineLevel="1" thickTop="1" thickBot="1" x14ac:dyDescent="0.3">
      <c r="A54" s="386"/>
      <c r="B54" s="687" t="s">
        <v>1182</v>
      </c>
      <c r="C54" s="622" t="s">
        <v>137</v>
      </c>
      <c r="D54" s="916" t="s">
        <v>1001</v>
      </c>
      <c r="E54" s="916"/>
      <c r="F54" s="916"/>
      <c r="G54" s="916"/>
      <c r="H54" s="916"/>
      <c r="I54" s="916"/>
      <c r="J54" s="916"/>
      <c r="K54" s="916"/>
      <c r="L54" s="657"/>
      <c r="M54" s="658"/>
      <c r="N54" s="658"/>
      <c r="O54" s="658"/>
      <c r="P54" s="658"/>
      <c r="Q54" s="666"/>
      <c r="R54" s="659"/>
      <c r="S54" s="668"/>
      <c r="T54" s="669"/>
      <c r="U54" s="685"/>
      <c r="V54" s="386"/>
      <c r="W54" s="386"/>
      <c r="X54" s="386"/>
      <c r="Y54" s="386"/>
      <c r="Z54" s="386"/>
      <c r="AA54" s="386"/>
      <c r="AB54" s="386"/>
      <c r="AC54" s="386"/>
      <c r="AD54" s="386"/>
      <c r="AE54" s="386"/>
      <c r="AF54" s="386"/>
      <c r="AG54" s="386"/>
      <c r="AH54" s="386"/>
      <c r="AI54" s="386"/>
      <c r="AJ54" s="386"/>
      <c r="AK54" s="386"/>
      <c r="AL54" s="386"/>
      <c r="AM54" s="386"/>
      <c r="AN54" s="386"/>
      <c r="AO54" s="386"/>
      <c r="AP54" s="386"/>
    </row>
    <row r="55" spans="1:2414" s="686" customFormat="1" ht="46.5" customHeight="1" outlineLevel="1" thickTop="1" thickBot="1" x14ac:dyDescent="0.3">
      <c r="A55" s="386"/>
      <c r="B55" s="687" t="s">
        <v>981</v>
      </c>
      <c r="C55" s="622" t="s">
        <v>1053</v>
      </c>
      <c r="D55" s="917" t="s">
        <v>973</v>
      </c>
      <c r="E55" s="918"/>
      <c r="F55" s="918"/>
      <c r="G55" s="918"/>
      <c r="H55" s="918"/>
      <c r="I55" s="650" t="s">
        <v>1400</v>
      </c>
      <c r="J55" s="640" t="s">
        <v>1023</v>
      </c>
      <c r="K55" s="627" t="s">
        <v>1553</v>
      </c>
      <c r="L55" s="657">
        <v>74</v>
      </c>
      <c r="M55" s="658">
        <v>80</v>
      </c>
      <c r="N55" s="658">
        <v>85</v>
      </c>
      <c r="O55" s="658">
        <v>90</v>
      </c>
      <c r="P55" s="658">
        <v>100</v>
      </c>
      <c r="Q55" s="657">
        <v>100</v>
      </c>
      <c r="R55" s="659" t="s">
        <v>1126</v>
      </c>
      <c r="S55" s="668"/>
      <c r="T55" s="669"/>
      <c r="U55" s="685"/>
      <c r="V55" s="386"/>
      <c r="W55" s="386"/>
      <c r="X55" s="386"/>
      <c r="Y55" s="386"/>
      <c r="Z55" s="386"/>
      <c r="AA55" s="386"/>
      <c r="AB55" s="386"/>
      <c r="AC55" s="386"/>
      <c r="AD55" s="386"/>
      <c r="AE55" s="386"/>
      <c r="AF55" s="386"/>
      <c r="AG55" s="386"/>
      <c r="AH55" s="386"/>
      <c r="AI55" s="386"/>
      <c r="AJ55" s="386"/>
      <c r="AK55" s="386"/>
      <c r="AL55" s="386"/>
      <c r="AM55" s="386"/>
      <c r="AN55" s="386"/>
      <c r="AO55" s="386"/>
      <c r="AP55" s="386"/>
    </row>
    <row r="56" spans="1:2414" s="690" customFormat="1" ht="54" customHeight="1" outlineLevel="2" collapsed="1" thickTop="1" thickBot="1" x14ac:dyDescent="0.3">
      <c r="A56" s="386"/>
      <c r="B56" s="689" t="s">
        <v>1002</v>
      </c>
      <c r="C56" s="453" t="s">
        <v>762</v>
      </c>
      <c r="D56" s="867" t="s">
        <v>1003</v>
      </c>
      <c r="E56" s="885"/>
      <c r="F56" s="688" t="s">
        <v>1022</v>
      </c>
      <c r="G56" s="652" t="s">
        <v>1421</v>
      </c>
      <c r="H56" s="896" t="s">
        <v>1004</v>
      </c>
      <c r="I56" s="897"/>
      <c r="J56" s="898"/>
      <c r="K56" s="603" t="s">
        <v>357</v>
      </c>
      <c r="L56" s="660">
        <f>IF(SUM(L57:L57)=0,"",AVERAGE(L57:L57))</f>
        <v>74</v>
      </c>
      <c r="M56" s="661">
        <f>IF(SUM(M57:M57)=0,"",AVERAGE(M57:M57))</f>
        <v>80</v>
      </c>
      <c r="N56" s="661">
        <f>IF(SUM(N57:N57)=0,"",AVERAGE(N57:N57))</f>
        <v>85</v>
      </c>
      <c r="O56" s="661">
        <f>IF(SUM(O57:O57)=0,"",AVERAGE(O57:O57))</f>
        <v>90</v>
      </c>
      <c r="P56" s="661">
        <f>IF(SUM(P57:P57)=0,"",AVERAGE(P57:P57))</f>
        <v>100</v>
      </c>
      <c r="Q56" s="660">
        <f>(P56)</f>
        <v>100</v>
      </c>
      <c r="R56" s="665" t="s">
        <v>1126</v>
      </c>
      <c r="S56" s="672"/>
      <c r="T56" s="673"/>
      <c r="U56" s="693"/>
      <c r="V56" s="386"/>
      <c r="W56" s="386"/>
      <c r="X56" s="386"/>
      <c r="Y56" s="386"/>
      <c r="Z56" s="386"/>
      <c r="AA56" s="386"/>
      <c r="AB56" s="386"/>
      <c r="AC56" s="386"/>
      <c r="AD56" s="386"/>
      <c r="AE56" s="386"/>
      <c r="AF56" s="386"/>
      <c r="AG56" s="386"/>
      <c r="AH56" s="386"/>
      <c r="AI56" s="386"/>
      <c r="AJ56" s="386"/>
      <c r="AK56" s="694"/>
      <c r="AM56" s="691"/>
      <c r="AN56" s="691"/>
      <c r="AO56" s="691"/>
      <c r="AP56" s="691"/>
      <c r="AQ56" s="691"/>
    </row>
    <row r="57" spans="1:2414" s="690" customFormat="1" ht="35.25" hidden="1" customHeight="1" outlineLevel="3" thickTop="1" thickBot="1" x14ac:dyDescent="0.3">
      <c r="A57" s="386"/>
      <c r="B57" s="460" t="s">
        <v>1000</v>
      </c>
      <c r="C57" s="639" t="s">
        <v>615</v>
      </c>
      <c r="D57" s="992" t="s">
        <v>1687</v>
      </c>
      <c r="E57" s="958"/>
      <c r="F57" s="958"/>
      <c r="G57" s="958"/>
      <c r="H57" s="958"/>
      <c r="I57" s="958"/>
      <c r="J57" s="959"/>
      <c r="K57" s="602" t="s">
        <v>357</v>
      </c>
      <c r="L57" s="662">
        <v>74</v>
      </c>
      <c r="M57" s="663">
        <v>80</v>
      </c>
      <c r="N57" s="663">
        <v>85</v>
      </c>
      <c r="O57" s="663">
        <v>90</v>
      </c>
      <c r="P57" s="663">
        <v>100</v>
      </c>
      <c r="Q57" s="664">
        <f>(P57)</f>
        <v>100</v>
      </c>
      <c r="R57" s="663" t="s">
        <v>1126</v>
      </c>
      <c r="S57" s="670"/>
      <c r="T57" s="671"/>
      <c r="U57" s="695"/>
      <c r="V57" s="386"/>
      <c r="W57" s="386"/>
      <c r="X57" s="386"/>
      <c r="Y57" s="386"/>
      <c r="Z57" s="386"/>
      <c r="AA57" s="386"/>
      <c r="AB57" s="386"/>
      <c r="AC57" s="386"/>
      <c r="AD57" s="386"/>
      <c r="AE57" s="386"/>
      <c r="AF57" s="386"/>
      <c r="AG57" s="386"/>
      <c r="AH57" s="691"/>
      <c r="AI57" s="691"/>
      <c r="AJ57" s="691"/>
      <c r="AK57" s="692"/>
      <c r="AM57" s="696"/>
      <c r="AN57" s="697"/>
      <c r="AO57" s="697"/>
      <c r="AP57" s="697"/>
      <c r="AQ57" s="697"/>
    </row>
    <row r="58" spans="1:2414" s="682" customFormat="1" ht="66" customHeight="1" thickTop="1" thickBot="1" x14ac:dyDescent="0.3">
      <c r="A58" s="386"/>
      <c r="B58" s="683" t="s">
        <v>1029</v>
      </c>
      <c r="C58" s="684" t="s">
        <v>1026</v>
      </c>
      <c r="D58" s="977" t="s">
        <v>1027</v>
      </c>
      <c r="E58" s="977"/>
      <c r="F58" s="977"/>
      <c r="G58" s="977"/>
      <c r="H58" s="977"/>
      <c r="I58" s="977"/>
      <c r="J58" s="977"/>
      <c r="K58" s="977"/>
      <c r="L58" s="678"/>
      <c r="M58" s="678"/>
      <c r="N58" s="678"/>
      <c r="O58" s="677"/>
      <c r="P58" s="678"/>
      <c r="Q58" s="678"/>
      <c r="R58" s="678"/>
      <c r="S58" s="677"/>
      <c r="T58" s="678"/>
      <c r="U58" s="678"/>
      <c r="V58" s="386"/>
      <c r="W58" s="386"/>
      <c r="X58" s="386"/>
      <c r="Y58" s="386"/>
      <c r="Z58" s="386"/>
      <c r="AA58" s="386"/>
      <c r="AB58" s="386"/>
      <c r="AC58" s="679"/>
      <c r="AD58" s="680"/>
      <c r="AE58" s="680"/>
      <c r="AF58" s="680"/>
      <c r="AG58" s="680"/>
      <c r="AH58" s="680"/>
      <c r="AI58" s="680"/>
      <c r="AJ58" s="680"/>
      <c r="AK58" s="680"/>
      <c r="AL58" s="680"/>
      <c r="AM58" s="680"/>
      <c r="AN58" s="680"/>
      <c r="AO58" s="680"/>
      <c r="AP58" s="680"/>
      <c r="AQ58" s="680"/>
      <c r="AR58" s="680"/>
      <c r="AS58" s="680"/>
      <c r="AT58" s="680"/>
      <c r="AU58" s="680"/>
      <c r="AV58" s="680"/>
      <c r="AW58" s="680"/>
      <c r="AX58" s="680"/>
      <c r="AY58" s="680"/>
      <c r="AZ58" s="680"/>
      <c r="BA58" s="680"/>
      <c r="BB58" s="680"/>
      <c r="BC58" s="680"/>
      <c r="BD58" s="680"/>
      <c r="BE58" s="680"/>
      <c r="BF58" s="680"/>
      <c r="BG58" s="680"/>
      <c r="BH58" s="680"/>
      <c r="BI58" s="680"/>
      <c r="BJ58" s="680"/>
      <c r="BK58" s="680"/>
      <c r="BL58" s="680"/>
      <c r="BM58" s="680"/>
      <c r="BN58" s="680"/>
      <c r="BO58" s="680"/>
      <c r="BP58" s="680"/>
      <c r="BQ58" s="680"/>
      <c r="BR58" s="680"/>
      <c r="BS58" s="680"/>
      <c r="BT58" s="680"/>
      <c r="BU58" s="680"/>
      <c r="BV58" s="680"/>
      <c r="BW58" s="680"/>
      <c r="BX58" s="680"/>
      <c r="BY58" s="680"/>
      <c r="BZ58" s="680"/>
      <c r="CA58" s="680"/>
      <c r="CB58" s="680"/>
      <c r="CC58" s="680"/>
      <c r="CD58" s="680"/>
      <c r="CE58" s="680"/>
      <c r="CF58" s="680"/>
      <c r="CG58" s="681"/>
      <c r="CH58" s="681"/>
      <c r="CI58" s="681"/>
      <c r="CJ58" s="681"/>
      <c r="CK58" s="681"/>
      <c r="CL58" s="681"/>
      <c r="CM58" s="681"/>
      <c r="CN58" s="681"/>
      <c r="CO58" s="681"/>
      <c r="CP58" s="681"/>
      <c r="CQ58" s="681"/>
      <c r="CR58" s="681"/>
      <c r="CS58" s="681"/>
      <c r="CT58" s="681"/>
      <c r="CU58" s="681"/>
      <c r="CV58" s="681"/>
      <c r="CW58" s="681"/>
      <c r="CX58" s="681"/>
      <c r="CY58" s="681"/>
      <c r="CZ58" s="681"/>
      <c r="DA58" s="681"/>
      <c r="DB58" s="681"/>
      <c r="DC58" s="681"/>
      <c r="DD58" s="681"/>
      <c r="DE58" s="681"/>
      <c r="DF58" s="681"/>
      <c r="DG58" s="681"/>
      <c r="DH58" s="681"/>
      <c r="DI58" s="681"/>
      <c r="DJ58" s="681"/>
      <c r="DK58" s="681"/>
      <c r="DL58" s="681"/>
      <c r="DM58" s="681"/>
      <c r="DN58" s="681"/>
      <c r="DO58" s="681"/>
      <c r="DP58" s="681"/>
      <c r="DQ58" s="681"/>
      <c r="DR58" s="681"/>
      <c r="DS58" s="681"/>
      <c r="DT58" s="681"/>
      <c r="DU58" s="681"/>
      <c r="DV58" s="681"/>
      <c r="DW58" s="681"/>
      <c r="DX58" s="681"/>
      <c r="DY58" s="681"/>
      <c r="DZ58" s="681"/>
      <c r="EA58" s="681"/>
      <c r="EB58" s="681"/>
      <c r="EC58" s="681"/>
      <c r="ED58" s="681"/>
      <c r="EE58" s="681"/>
      <c r="EF58" s="681"/>
      <c r="EG58" s="681"/>
      <c r="EH58" s="681"/>
      <c r="EI58" s="681"/>
      <c r="EJ58" s="681"/>
      <c r="EK58" s="681"/>
      <c r="EL58" s="681"/>
      <c r="EM58" s="681"/>
      <c r="EN58" s="681"/>
      <c r="EO58" s="681"/>
      <c r="EP58" s="681"/>
      <c r="EQ58" s="681"/>
      <c r="ER58" s="681"/>
      <c r="ES58" s="681"/>
      <c r="ET58" s="681"/>
      <c r="EU58" s="681"/>
      <c r="EV58" s="681"/>
      <c r="EW58" s="681"/>
      <c r="EX58" s="681"/>
      <c r="EY58" s="681"/>
      <c r="EZ58" s="681"/>
      <c r="FA58" s="681"/>
      <c r="FB58" s="681"/>
      <c r="FC58" s="681"/>
      <c r="FD58" s="681"/>
      <c r="FE58" s="681"/>
      <c r="FF58" s="681"/>
      <c r="FG58" s="681"/>
      <c r="FH58" s="681"/>
      <c r="FI58" s="681"/>
      <c r="FJ58" s="681"/>
      <c r="FK58" s="681"/>
      <c r="FL58" s="681"/>
      <c r="FM58" s="681"/>
      <c r="FN58" s="681"/>
      <c r="FO58" s="681"/>
      <c r="FP58" s="681"/>
      <c r="FQ58" s="681"/>
      <c r="FR58" s="681"/>
      <c r="FS58" s="681"/>
      <c r="FT58" s="681"/>
      <c r="FU58" s="681"/>
      <c r="FV58" s="681"/>
      <c r="FW58" s="681"/>
      <c r="FX58" s="681"/>
      <c r="FY58" s="681"/>
      <c r="FZ58" s="681"/>
      <c r="GA58" s="681"/>
      <c r="GB58" s="681"/>
      <c r="GC58" s="681"/>
      <c r="GD58" s="681"/>
      <c r="GE58" s="681"/>
      <c r="GF58" s="681"/>
      <c r="GG58" s="681"/>
      <c r="GH58" s="681"/>
      <c r="GI58" s="681"/>
      <c r="GJ58" s="681"/>
      <c r="GK58" s="681"/>
      <c r="GL58" s="681"/>
      <c r="GM58" s="681"/>
      <c r="GN58" s="681"/>
      <c r="GO58" s="681"/>
      <c r="GP58" s="681"/>
      <c r="GQ58" s="681"/>
      <c r="GR58" s="681"/>
      <c r="GS58" s="681"/>
      <c r="GT58" s="681"/>
      <c r="GU58" s="681"/>
      <c r="GV58" s="681"/>
      <c r="GW58" s="681"/>
      <c r="GX58" s="681"/>
      <c r="GY58" s="681"/>
      <c r="GZ58" s="681"/>
      <c r="HA58" s="681"/>
      <c r="HB58" s="681"/>
      <c r="HC58" s="681"/>
      <c r="HD58" s="681"/>
      <c r="HE58" s="681"/>
      <c r="HF58" s="681"/>
      <c r="HG58" s="681"/>
      <c r="HH58" s="681"/>
      <c r="HI58" s="681"/>
      <c r="HJ58" s="681"/>
      <c r="HK58" s="681"/>
      <c r="HL58" s="681"/>
      <c r="HM58" s="681"/>
      <c r="HN58" s="681"/>
      <c r="HO58" s="681"/>
      <c r="HP58" s="681"/>
      <c r="HQ58" s="681"/>
      <c r="HR58" s="681"/>
      <c r="HS58" s="681"/>
      <c r="HT58" s="681"/>
      <c r="HU58" s="681"/>
      <c r="HV58" s="681"/>
      <c r="HW58" s="681"/>
      <c r="HX58" s="681"/>
      <c r="HY58" s="681"/>
      <c r="HZ58" s="681"/>
      <c r="IA58" s="681"/>
      <c r="IB58" s="681"/>
      <c r="IC58" s="681"/>
      <c r="ID58" s="681"/>
      <c r="IE58" s="681"/>
      <c r="IF58" s="681"/>
      <c r="IG58" s="681"/>
      <c r="IH58" s="681"/>
      <c r="II58" s="681"/>
      <c r="IJ58" s="681"/>
      <c r="IK58" s="681"/>
      <c r="IL58" s="681"/>
      <c r="IM58" s="681"/>
      <c r="IN58" s="681"/>
      <c r="IO58" s="681"/>
      <c r="IP58" s="681"/>
      <c r="IQ58" s="681"/>
      <c r="IR58" s="681"/>
      <c r="IS58" s="681"/>
      <c r="IT58" s="681"/>
      <c r="IU58" s="681"/>
      <c r="IV58" s="681"/>
      <c r="IW58" s="681"/>
      <c r="IX58" s="681"/>
      <c r="IY58" s="681"/>
      <c r="IZ58" s="681"/>
      <c r="JA58" s="681"/>
      <c r="JB58" s="681"/>
      <c r="JC58" s="681"/>
      <c r="JD58" s="681"/>
      <c r="JE58" s="681"/>
      <c r="JF58" s="681"/>
      <c r="JG58" s="681"/>
      <c r="JH58" s="681"/>
      <c r="JI58" s="681"/>
      <c r="JJ58" s="681"/>
      <c r="JK58" s="681"/>
      <c r="JL58" s="681"/>
      <c r="JM58" s="681"/>
      <c r="JN58" s="681"/>
      <c r="JO58" s="681"/>
      <c r="JP58" s="681"/>
      <c r="JQ58" s="681"/>
      <c r="JR58" s="681"/>
      <c r="JS58" s="681"/>
      <c r="JT58" s="681"/>
      <c r="JU58" s="681"/>
      <c r="JV58" s="681"/>
      <c r="JW58" s="681"/>
      <c r="JX58" s="681"/>
      <c r="JY58" s="681"/>
      <c r="JZ58" s="681"/>
      <c r="KA58" s="681"/>
      <c r="KB58" s="681"/>
      <c r="KC58" s="681"/>
      <c r="KD58" s="681"/>
      <c r="KE58" s="681"/>
      <c r="KF58" s="681"/>
      <c r="KG58" s="681"/>
      <c r="KH58" s="681"/>
      <c r="KI58" s="681"/>
      <c r="KJ58" s="681"/>
      <c r="KK58" s="681"/>
      <c r="KL58" s="681"/>
      <c r="KM58" s="681"/>
      <c r="KN58" s="681"/>
      <c r="KO58" s="681"/>
      <c r="KP58" s="681"/>
      <c r="KQ58" s="681"/>
      <c r="KR58" s="681"/>
      <c r="KS58" s="681"/>
      <c r="KT58" s="681"/>
      <c r="KU58" s="681"/>
      <c r="KV58" s="681"/>
      <c r="KW58" s="681"/>
      <c r="KX58" s="681"/>
      <c r="KY58" s="681"/>
      <c r="KZ58" s="681"/>
      <c r="LA58" s="681"/>
      <c r="LB58" s="681"/>
      <c r="LC58" s="681"/>
      <c r="LD58" s="681"/>
      <c r="LE58" s="681"/>
      <c r="LF58" s="681"/>
      <c r="LG58" s="681"/>
      <c r="LH58" s="681"/>
      <c r="LI58" s="681"/>
      <c r="LJ58" s="681"/>
      <c r="LK58" s="681"/>
      <c r="LL58" s="681"/>
      <c r="LM58" s="681"/>
      <c r="LN58" s="681"/>
      <c r="LO58" s="681"/>
      <c r="LP58" s="681"/>
      <c r="LQ58" s="681"/>
      <c r="LR58" s="681"/>
      <c r="LS58" s="681"/>
      <c r="LT58" s="681"/>
      <c r="LU58" s="681"/>
      <c r="LV58" s="681"/>
      <c r="LW58" s="681"/>
      <c r="LX58" s="681"/>
      <c r="LY58" s="681"/>
      <c r="LZ58" s="681"/>
      <c r="MA58" s="681"/>
      <c r="MB58" s="681"/>
      <c r="MC58" s="681"/>
      <c r="MD58" s="681"/>
      <c r="ME58" s="681"/>
      <c r="MF58" s="681"/>
      <c r="MG58" s="681"/>
      <c r="MH58" s="681"/>
      <c r="MI58" s="681"/>
      <c r="MJ58" s="681"/>
      <c r="MK58" s="681"/>
      <c r="ML58" s="681"/>
      <c r="MM58" s="681"/>
      <c r="MN58" s="681"/>
      <c r="MO58" s="681"/>
      <c r="MP58" s="681"/>
      <c r="MQ58" s="681"/>
      <c r="MR58" s="681"/>
      <c r="MS58" s="681"/>
      <c r="MT58" s="681"/>
      <c r="MU58" s="681"/>
      <c r="MV58" s="681"/>
      <c r="MW58" s="681"/>
      <c r="MX58" s="681"/>
      <c r="MY58" s="681"/>
      <c r="MZ58" s="681"/>
      <c r="NA58" s="681"/>
      <c r="NB58" s="681"/>
      <c r="NC58" s="681"/>
      <c r="ND58" s="681"/>
      <c r="NE58" s="681"/>
      <c r="NF58" s="681"/>
      <c r="NG58" s="681"/>
      <c r="NH58" s="681"/>
      <c r="NI58" s="681"/>
      <c r="NJ58" s="681"/>
      <c r="NK58" s="681"/>
      <c r="NL58" s="681"/>
      <c r="NM58" s="681"/>
      <c r="NN58" s="681"/>
      <c r="NO58" s="681"/>
      <c r="NP58" s="681"/>
      <c r="NQ58" s="681"/>
      <c r="NR58" s="681"/>
      <c r="NS58" s="681"/>
      <c r="NT58" s="681"/>
      <c r="NU58" s="681"/>
      <c r="NV58" s="681"/>
      <c r="NW58" s="681"/>
      <c r="NX58" s="681"/>
      <c r="NY58" s="681"/>
      <c r="NZ58" s="681"/>
      <c r="OA58" s="681"/>
      <c r="OB58" s="681"/>
      <c r="OC58" s="681"/>
      <c r="OD58" s="681"/>
      <c r="OE58" s="681"/>
      <c r="OF58" s="681"/>
      <c r="OG58" s="681"/>
      <c r="OH58" s="681"/>
      <c r="OI58" s="681"/>
      <c r="OJ58" s="681"/>
      <c r="OK58" s="681"/>
      <c r="OL58" s="681"/>
      <c r="OM58" s="681"/>
      <c r="ON58" s="681"/>
      <c r="OO58" s="681"/>
      <c r="OP58" s="681"/>
      <c r="OQ58" s="681"/>
      <c r="OR58" s="681"/>
      <c r="OS58" s="681"/>
      <c r="OT58" s="681"/>
      <c r="OU58" s="681"/>
      <c r="OV58" s="681"/>
      <c r="OW58" s="681"/>
      <c r="OX58" s="681"/>
      <c r="OY58" s="681"/>
      <c r="OZ58" s="681"/>
      <c r="PA58" s="681"/>
      <c r="PB58" s="681"/>
      <c r="PC58" s="681"/>
      <c r="PD58" s="681"/>
      <c r="PE58" s="681"/>
      <c r="PF58" s="681"/>
      <c r="PG58" s="681"/>
      <c r="PH58" s="681"/>
      <c r="PI58" s="681"/>
      <c r="PJ58" s="681"/>
      <c r="PK58" s="681"/>
      <c r="PL58" s="681"/>
      <c r="PM58" s="681"/>
      <c r="PN58" s="681"/>
      <c r="PO58" s="681"/>
      <c r="PP58" s="681"/>
      <c r="PQ58" s="681"/>
      <c r="PR58" s="681"/>
      <c r="PS58" s="681"/>
      <c r="PT58" s="681"/>
      <c r="PU58" s="681"/>
      <c r="PV58" s="681"/>
      <c r="PW58" s="681"/>
      <c r="PX58" s="681"/>
      <c r="PY58" s="681"/>
      <c r="PZ58" s="681"/>
      <c r="QA58" s="681"/>
      <c r="QB58" s="681"/>
      <c r="QC58" s="681"/>
      <c r="QD58" s="681"/>
      <c r="QE58" s="681"/>
      <c r="QF58" s="681"/>
      <c r="QG58" s="681"/>
      <c r="QH58" s="681"/>
      <c r="QI58" s="681"/>
      <c r="QJ58" s="681"/>
      <c r="QK58" s="681"/>
      <c r="QL58" s="681"/>
      <c r="QM58" s="681"/>
      <c r="QN58" s="681"/>
      <c r="QO58" s="681"/>
      <c r="QP58" s="681"/>
      <c r="QQ58" s="681"/>
      <c r="QR58" s="681"/>
      <c r="QS58" s="681"/>
      <c r="QT58" s="681"/>
      <c r="QU58" s="681"/>
      <c r="QV58" s="681"/>
      <c r="QW58" s="681"/>
      <c r="QX58" s="681"/>
      <c r="QY58" s="681"/>
      <c r="QZ58" s="681"/>
      <c r="RA58" s="681"/>
      <c r="RB58" s="681"/>
      <c r="RC58" s="681"/>
      <c r="RD58" s="681"/>
      <c r="RE58" s="681"/>
      <c r="RF58" s="681"/>
      <c r="RG58" s="681"/>
      <c r="RH58" s="681"/>
      <c r="RI58" s="681"/>
      <c r="RJ58" s="681"/>
      <c r="RK58" s="681"/>
      <c r="RL58" s="681"/>
      <c r="RM58" s="681"/>
      <c r="RN58" s="681"/>
      <c r="RO58" s="681"/>
      <c r="RP58" s="681"/>
      <c r="RQ58" s="681"/>
      <c r="RR58" s="681"/>
      <c r="RS58" s="681"/>
      <c r="RT58" s="681"/>
      <c r="RU58" s="681"/>
      <c r="RV58" s="681"/>
      <c r="RW58" s="681"/>
      <c r="RX58" s="681"/>
      <c r="RY58" s="681"/>
      <c r="RZ58" s="681"/>
      <c r="SA58" s="681"/>
      <c r="SB58" s="681"/>
      <c r="SC58" s="681"/>
      <c r="SD58" s="681"/>
      <c r="SE58" s="681"/>
      <c r="SF58" s="681"/>
      <c r="SG58" s="681"/>
      <c r="SH58" s="681"/>
      <c r="SI58" s="681"/>
      <c r="SJ58" s="681"/>
      <c r="SK58" s="681"/>
      <c r="SL58" s="681"/>
      <c r="SM58" s="681"/>
      <c r="SN58" s="681"/>
      <c r="SO58" s="681"/>
      <c r="SP58" s="681"/>
      <c r="SQ58" s="681"/>
      <c r="SR58" s="681"/>
      <c r="SS58" s="681"/>
      <c r="ST58" s="681"/>
      <c r="SU58" s="681"/>
      <c r="SV58" s="681"/>
      <c r="SW58" s="681"/>
      <c r="SX58" s="681"/>
      <c r="SY58" s="681"/>
      <c r="SZ58" s="681"/>
      <c r="TA58" s="681"/>
      <c r="TB58" s="681"/>
      <c r="TC58" s="681"/>
      <c r="TD58" s="681"/>
      <c r="TE58" s="681"/>
      <c r="TF58" s="681"/>
      <c r="TG58" s="681"/>
      <c r="TH58" s="681"/>
      <c r="TI58" s="681"/>
      <c r="TJ58" s="681"/>
      <c r="TK58" s="681"/>
      <c r="TL58" s="681"/>
      <c r="TM58" s="681"/>
      <c r="TN58" s="681"/>
      <c r="TO58" s="681"/>
      <c r="TP58" s="681"/>
      <c r="TQ58" s="681"/>
      <c r="TR58" s="681"/>
      <c r="TS58" s="681"/>
      <c r="TT58" s="681"/>
      <c r="TU58" s="681"/>
      <c r="TV58" s="681"/>
      <c r="TW58" s="681"/>
      <c r="TX58" s="681"/>
      <c r="TY58" s="681"/>
      <c r="TZ58" s="681"/>
      <c r="UA58" s="681"/>
      <c r="UB58" s="681"/>
      <c r="UC58" s="681"/>
      <c r="UD58" s="681"/>
      <c r="UE58" s="681"/>
      <c r="UF58" s="681"/>
      <c r="UG58" s="681"/>
      <c r="UH58" s="681"/>
      <c r="UI58" s="681"/>
      <c r="UJ58" s="681"/>
      <c r="UK58" s="681"/>
      <c r="UL58" s="681"/>
      <c r="UM58" s="681"/>
      <c r="UN58" s="681"/>
      <c r="UO58" s="681"/>
      <c r="UP58" s="681"/>
      <c r="UQ58" s="681"/>
      <c r="UR58" s="681"/>
      <c r="US58" s="681"/>
      <c r="UT58" s="681"/>
      <c r="UU58" s="681"/>
      <c r="UV58" s="681"/>
      <c r="UW58" s="681"/>
      <c r="UX58" s="681"/>
      <c r="UY58" s="681"/>
      <c r="UZ58" s="681"/>
      <c r="VA58" s="681"/>
      <c r="VB58" s="681"/>
      <c r="VC58" s="681"/>
      <c r="VD58" s="681"/>
      <c r="VE58" s="681"/>
      <c r="VF58" s="681"/>
      <c r="VG58" s="681"/>
      <c r="VH58" s="681"/>
      <c r="VI58" s="681"/>
      <c r="VJ58" s="681"/>
      <c r="VK58" s="681"/>
      <c r="VL58" s="681"/>
      <c r="VM58" s="681"/>
      <c r="VN58" s="681"/>
      <c r="VO58" s="681"/>
      <c r="VP58" s="681"/>
      <c r="VQ58" s="681"/>
      <c r="VR58" s="681"/>
      <c r="VS58" s="681"/>
      <c r="VT58" s="681"/>
      <c r="VU58" s="681"/>
      <c r="VV58" s="681"/>
      <c r="VW58" s="681"/>
      <c r="VX58" s="681"/>
      <c r="VY58" s="681"/>
      <c r="VZ58" s="681"/>
      <c r="WA58" s="681"/>
      <c r="WB58" s="681"/>
      <c r="WC58" s="681"/>
      <c r="WD58" s="681"/>
      <c r="WE58" s="681"/>
      <c r="WF58" s="681"/>
      <c r="WG58" s="681"/>
      <c r="WH58" s="681"/>
      <c r="WI58" s="681"/>
      <c r="WJ58" s="681"/>
      <c r="WK58" s="681"/>
      <c r="WL58" s="681"/>
      <c r="WM58" s="681"/>
      <c r="WN58" s="681"/>
      <c r="WO58" s="681"/>
      <c r="WP58" s="681"/>
      <c r="WQ58" s="681"/>
      <c r="WR58" s="681"/>
      <c r="WS58" s="681"/>
      <c r="WT58" s="681"/>
      <c r="WU58" s="681"/>
      <c r="WV58" s="681"/>
      <c r="WW58" s="681"/>
      <c r="WX58" s="681"/>
      <c r="WY58" s="681"/>
      <c r="WZ58" s="681"/>
      <c r="XA58" s="681"/>
      <c r="XB58" s="681"/>
      <c r="XC58" s="681"/>
      <c r="XD58" s="681"/>
      <c r="XE58" s="681"/>
      <c r="XF58" s="681"/>
      <c r="XG58" s="681"/>
      <c r="XH58" s="681"/>
      <c r="XI58" s="681"/>
      <c r="XJ58" s="681"/>
      <c r="XK58" s="681"/>
      <c r="XL58" s="681"/>
      <c r="XM58" s="681"/>
      <c r="XN58" s="681"/>
      <c r="XO58" s="681"/>
      <c r="XP58" s="681"/>
      <c r="XQ58" s="681"/>
      <c r="XR58" s="681"/>
      <c r="XS58" s="681"/>
      <c r="XT58" s="681"/>
      <c r="XU58" s="681"/>
      <c r="XV58" s="681"/>
      <c r="XW58" s="681"/>
      <c r="XX58" s="681"/>
      <c r="XY58" s="681"/>
      <c r="XZ58" s="681"/>
      <c r="YA58" s="681"/>
      <c r="YB58" s="681"/>
      <c r="YC58" s="681"/>
      <c r="YD58" s="681"/>
      <c r="YE58" s="681"/>
      <c r="YF58" s="681"/>
      <c r="YG58" s="681"/>
      <c r="YH58" s="681"/>
      <c r="YI58" s="681"/>
      <c r="YJ58" s="681"/>
      <c r="YK58" s="681"/>
      <c r="YL58" s="681"/>
      <c r="YM58" s="681"/>
      <c r="YN58" s="681"/>
      <c r="YO58" s="681"/>
      <c r="YP58" s="681"/>
      <c r="YQ58" s="681"/>
      <c r="YR58" s="681"/>
      <c r="YS58" s="681"/>
      <c r="YT58" s="681"/>
      <c r="YU58" s="681"/>
      <c r="YV58" s="681"/>
      <c r="YW58" s="681"/>
      <c r="YX58" s="681"/>
      <c r="YY58" s="681"/>
      <c r="YZ58" s="681"/>
      <c r="ZA58" s="681"/>
      <c r="ZB58" s="681"/>
      <c r="ZC58" s="681"/>
      <c r="ZD58" s="681"/>
      <c r="ZE58" s="681"/>
      <c r="ZF58" s="681"/>
      <c r="ZG58" s="681"/>
      <c r="ZH58" s="681"/>
      <c r="ZI58" s="681"/>
      <c r="ZJ58" s="681"/>
      <c r="ZK58" s="681"/>
      <c r="ZL58" s="681"/>
      <c r="ZM58" s="681"/>
      <c r="ZN58" s="681"/>
      <c r="ZO58" s="681"/>
      <c r="ZP58" s="681"/>
      <c r="ZQ58" s="681"/>
      <c r="ZR58" s="681"/>
      <c r="ZS58" s="681"/>
      <c r="ZT58" s="681"/>
      <c r="ZU58" s="681"/>
      <c r="ZV58" s="681"/>
      <c r="ZW58" s="681"/>
      <c r="ZX58" s="681"/>
      <c r="ZY58" s="681"/>
      <c r="ZZ58" s="681"/>
      <c r="AAA58" s="681"/>
      <c r="AAB58" s="681"/>
      <c r="AAC58" s="681"/>
      <c r="AAD58" s="681"/>
      <c r="AAE58" s="681"/>
      <c r="AAF58" s="681"/>
      <c r="AAG58" s="681"/>
      <c r="AAH58" s="681"/>
      <c r="AAI58" s="681"/>
      <c r="AAJ58" s="681"/>
      <c r="AAK58" s="681"/>
      <c r="AAL58" s="681"/>
      <c r="AAM58" s="681"/>
      <c r="AAN58" s="681"/>
      <c r="AAO58" s="681"/>
      <c r="AAP58" s="681"/>
      <c r="AAQ58" s="681"/>
      <c r="AAR58" s="681"/>
      <c r="AAS58" s="681"/>
      <c r="AAT58" s="681"/>
      <c r="AAU58" s="681"/>
      <c r="AAV58" s="681"/>
      <c r="AAW58" s="681"/>
      <c r="AAX58" s="681"/>
      <c r="AAY58" s="681"/>
      <c r="AAZ58" s="681"/>
      <c r="ABA58" s="681"/>
      <c r="ABB58" s="681"/>
      <c r="ABC58" s="681"/>
      <c r="ABD58" s="681"/>
      <c r="ABE58" s="681"/>
      <c r="ABF58" s="681"/>
      <c r="ABG58" s="681"/>
      <c r="ABH58" s="681"/>
      <c r="ABI58" s="681"/>
      <c r="ABJ58" s="681"/>
      <c r="ABK58" s="681"/>
      <c r="ABL58" s="681"/>
      <c r="ABM58" s="681"/>
      <c r="ABN58" s="681"/>
      <c r="ABO58" s="681"/>
      <c r="ABP58" s="681"/>
      <c r="ABQ58" s="681"/>
      <c r="ABR58" s="681"/>
      <c r="ABS58" s="681"/>
      <c r="ABT58" s="681"/>
      <c r="ABU58" s="681"/>
      <c r="ABV58" s="681"/>
      <c r="ABW58" s="681"/>
      <c r="ABX58" s="681"/>
      <c r="ABY58" s="681"/>
      <c r="ABZ58" s="681"/>
      <c r="ACA58" s="681"/>
      <c r="ACB58" s="681"/>
      <c r="ACC58" s="681"/>
      <c r="ACD58" s="681"/>
      <c r="ACE58" s="681"/>
      <c r="ACF58" s="681"/>
      <c r="ACG58" s="681"/>
      <c r="ACH58" s="681"/>
      <c r="ACI58" s="681"/>
      <c r="ACJ58" s="681"/>
      <c r="ACK58" s="681"/>
      <c r="ACL58" s="681"/>
      <c r="ACM58" s="681"/>
      <c r="ACN58" s="681"/>
      <c r="ACO58" s="681"/>
      <c r="ACP58" s="681"/>
      <c r="ACQ58" s="681"/>
      <c r="ACR58" s="681"/>
      <c r="ACS58" s="681"/>
      <c r="ACT58" s="681"/>
      <c r="ACU58" s="681"/>
      <c r="ACV58" s="681"/>
      <c r="ACW58" s="681"/>
      <c r="ACX58" s="681"/>
      <c r="ACY58" s="681"/>
      <c r="ACZ58" s="681"/>
      <c r="ADA58" s="681"/>
      <c r="ADB58" s="681"/>
      <c r="ADC58" s="681"/>
      <c r="ADD58" s="681"/>
      <c r="ADE58" s="681"/>
      <c r="ADF58" s="681"/>
      <c r="ADG58" s="681"/>
      <c r="ADH58" s="681"/>
      <c r="ADI58" s="681"/>
      <c r="ADJ58" s="681"/>
      <c r="ADK58" s="681"/>
      <c r="ADL58" s="681"/>
      <c r="ADM58" s="681"/>
      <c r="ADN58" s="681"/>
      <c r="ADO58" s="681"/>
      <c r="ADP58" s="681"/>
      <c r="ADQ58" s="681"/>
      <c r="ADR58" s="681"/>
      <c r="ADS58" s="681"/>
      <c r="ADT58" s="681"/>
      <c r="ADU58" s="681"/>
      <c r="ADV58" s="681"/>
      <c r="ADW58" s="681"/>
      <c r="ADX58" s="681"/>
      <c r="ADY58" s="681"/>
      <c r="ADZ58" s="681"/>
      <c r="AEA58" s="681"/>
      <c r="AEB58" s="681"/>
      <c r="AEC58" s="681"/>
      <c r="AED58" s="681"/>
      <c r="AEE58" s="681"/>
      <c r="AEF58" s="681"/>
      <c r="AEG58" s="681"/>
      <c r="AEH58" s="681"/>
      <c r="AEI58" s="681"/>
      <c r="AEJ58" s="681"/>
      <c r="AEK58" s="681"/>
      <c r="AEL58" s="681"/>
      <c r="AEM58" s="681"/>
      <c r="AEN58" s="681"/>
      <c r="AEO58" s="681"/>
      <c r="AEP58" s="681"/>
      <c r="AEQ58" s="681"/>
      <c r="AER58" s="681"/>
      <c r="AES58" s="681"/>
      <c r="AET58" s="681"/>
      <c r="AEU58" s="681"/>
      <c r="AEV58" s="681"/>
      <c r="AEW58" s="681"/>
      <c r="AEX58" s="681"/>
      <c r="AEY58" s="681"/>
      <c r="AEZ58" s="681"/>
      <c r="AFA58" s="681"/>
      <c r="AFB58" s="681"/>
      <c r="AFC58" s="681"/>
      <c r="AFD58" s="681"/>
      <c r="AFE58" s="681"/>
      <c r="AFF58" s="681"/>
      <c r="AFG58" s="681"/>
      <c r="AFH58" s="681"/>
      <c r="AFI58" s="681"/>
      <c r="AFJ58" s="681"/>
      <c r="AFK58" s="681"/>
      <c r="AFL58" s="681"/>
      <c r="AFM58" s="681"/>
      <c r="AFN58" s="681"/>
      <c r="AFO58" s="681"/>
      <c r="AFP58" s="681"/>
      <c r="AFQ58" s="681"/>
      <c r="AFR58" s="681"/>
      <c r="AFS58" s="681"/>
      <c r="AFT58" s="681"/>
      <c r="AFU58" s="681"/>
      <c r="AFV58" s="681"/>
      <c r="AFW58" s="681"/>
      <c r="AFX58" s="681"/>
      <c r="AFY58" s="681"/>
      <c r="AFZ58" s="681"/>
      <c r="AGA58" s="681"/>
      <c r="AGB58" s="681"/>
      <c r="AGC58" s="681"/>
      <c r="AGD58" s="681"/>
      <c r="AGE58" s="681"/>
      <c r="AGF58" s="681"/>
      <c r="AGG58" s="681"/>
      <c r="AGH58" s="681"/>
      <c r="AGI58" s="681"/>
      <c r="AGJ58" s="681"/>
      <c r="AGK58" s="681"/>
      <c r="AGL58" s="681"/>
      <c r="AGM58" s="681"/>
      <c r="AGN58" s="681"/>
      <c r="AGO58" s="681"/>
      <c r="AGP58" s="681"/>
      <c r="AGQ58" s="681"/>
      <c r="AGR58" s="681"/>
      <c r="AGS58" s="681"/>
      <c r="AGT58" s="681"/>
      <c r="AGU58" s="681"/>
      <c r="AGV58" s="681"/>
      <c r="AGW58" s="681"/>
      <c r="AGX58" s="681"/>
      <c r="AGY58" s="681"/>
      <c r="AGZ58" s="681"/>
      <c r="AHA58" s="681"/>
      <c r="AHB58" s="681"/>
      <c r="AHC58" s="681"/>
      <c r="AHD58" s="681"/>
      <c r="AHE58" s="681"/>
      <c r="AHF58" s="681"/>
      <c r="AHG58" s="681"/>
      <c r="AHH58" s="681"/>
      <c r="AHI58" s="681"/>
      <c r="AHJ58" s="681"/>
      <c r="AHK58" s="681"/>
      <c r="AHL58" s="681"/>
      <c r="AHM58" s="681"/>
      <c r="AHN58" s="681"/>
      <c r="AHO58" s="681"/>
      <c r="AHP58" s="681"/>
      <c r="AHQ58" s="681"/>
      <c r="AHR58" s="681"/>
      <c r="AHS58" s="681"/>
      <c r="AHT58" s="681"/>
      <c r="AHU58" s="681"/>
      <c r="AHV58" s="681"/>
      <c r="AHW58" s="681"/>
      <c r="AHX58" s="681"/>
      <c r="AHY58" s="681"/>
      <c r="AHZ58" s="681"/>
      <c r="AIA58" s="681"/>
      <c r="AIB58" s="681"/>
      <c r="AIC58" s="681"/>
      <c r="AID58" s="681"/>
      <c r="AIE58" s="681"/>
      <c r="AIF58" s="681"/>
      <c r="AIG58" s="681"/>
      <c r="AIH58" s="681"/>
      <c r="AII58" s="681"/>
      <c r="AIJ58" s="681"/>
      <c r="AIK58" s="681"/>
      <c r="AIL58" s="681"/>
      <c r="AIM58" s="681"/>
      <c r="AIN58" s="681"/>
      <c r="AIO58" s="681"/>
      <c r="AIP58" s="681"/>
      <c r="AIQ58" s="681"/>
      <c r="AIR58" s="681"/>
      <c r="AIS58" s="681"/>
      <c r="AIT58" s="681"/>
      <c r="AIU58" s="681"/>
      <c r="AIV58" s="681"/>
      <c r="AIW58" s="681"/>
      <c r="AIX58" s="681"/>
      <c r="AIY58" s="681"/>
      <c r="AIZ58" s="681"/>
      <c r="AJA58" s="681"/>
      <c r="AJB58" s="681"/>
      <c r="AJC58" s="681"/>
      <c r="AJD58" s="681"/>
      <c r="AJE58" s="681"/>
      <c r="AJF58" s="681"/>
      <c r="AJG58" s="681"/>
      <c r="AJH58" s="681"/>
      <c r="AJI58" s="681"/>
      <c r="AJJ58" s="681"/>
      <c r="AJK58" s="681"/>
      <c r="AJL58" s="681"/>
      <c r="AJM58" s="681"/>
      <c r="AJN58" s="681"/>
      <c r="AJO58" s="681"/>
      <c r="AJP58" s="681"/>
      <c r="AJQ58" s="681"/>
      <c r="AJR58" s="681"/>
      <c r="AJS58" s="681"/>
      <c r="AJT58" s="681"/>
      <c r="AJU58" s="681"/>
      <c r="AJV58" s="681"/>
      <c r="AJW58" s="681"/>
      <c r="AJX58" s="681"/>
      <c r="AJY58" s="681"/>
      <c r="AJZ58" s="681"/>
      <c r="AKA58" s="681"/>
      <c r="AKB58" s="681"/>
      <c r="AKC58" s="681"/>
      <c r="AKD58" s="681"/>
      <c r="AKE58" s="681"/>
      <c r="AKF58" s="681"/>
      <c r="AKG58" s="681"/>
      <c r="AKH58" s="681"/>
      <c r="AKI58" s="681"/>
      <c r="AKJ58" s="681"/>
      <c r="AKK58" s="681"/>
      <c r="AKL58" s="681"/>
      <c r="AKM58" s="681"/>
      <c r="AKN58" s="681"/>
      <c r="AKO58" s="681"/>
      <c r="AKP58" s="681"/>
      <c r="AKQ58" s="681"/>
      <c r="AKR58" s="681"/>
      <c r="AKS58" s="681"/>
      <c r="AKT58" s="681"/>
      <c r="AKU58" s="681"/>
      <c r="AKV58" s="681"/>
      <c r="AKW58" s="681"/>
      <c r="AKX58" s="681"/>
      <c r="AKY58" s="681"/>
      <c r="AKZ58" s="681"/>
      <c r="ALA58" s="681"/>
      <c r="ALB58" s="681"/>
      <c r="ALC58" s="681"/>
      <c r="ALD58" s="681"/>
      <c r="ALE58" s="681"/>
      <c r="ALF58" s="681"/>
      <c r="ALG58" s="681"/>
      <c r="ALH58" s="681"/>
      <c r="ALI58" s="681"/>
      <c r="ALJ58" s="681"/>
      <c r="ALK58" s="681"/>
      <c r="ALL58" s="681"/>
      <c r="ALM58" s="681"/>
      <c r="ALN58" s="681"/>
      <c r="ALO58" s="681"/>
      <c r="ALP58" s="681"/>
      <c r="ALQ58" s="681"/>
      <c r="ALR58" s="681"/>
      <c r="ALS58" s="681"/>
      <c r="ALT58" s="681"/>
      <c r="ALU58" s="681"/>
      <c r="ALV58" s="681"/>
      <c r="ALW58" s="681"/>
      <c r="ALX58" s="681"/>
      <c r="ALY58" s="681"/>
      <c r="ALZ58" s="681"/>
      <c r="AMA58" s="681"/>
      <c r="AMB58" s="681"/>
      <c r="AMC58" s="681"/>
      <c r="AMD58" s="681"/>
      <c r="AME58" s="681"/>
      <c r="AMF58" s="681"/>
      <c r="AMG58" s="681"/>
      <c r="AMH58" s="681"/>
      <c r="AMI58" s="681"/>
      <c r="AMJ58" s="681"/>
      <c r="AMK58" s="681"/>
      <c r="AML58" s="681"/>
      <c r="AMM58" s="681"/>
      <c r="AMN58" s="681"/>
      <c r="AMO58" s="681"/>
      <c r="AMP58" s="681"/>
      <c r="AMQ58" s="681"/>
      <c r="AMR58" s="681"/>
      <c r="AMS58" s="681"/>
      <c r="AMT58" s="681"/>
      <c r="AMU58" s="681"/>
      <c r="AMV58" s="681"/>
      <c r="AMW58" s="681"/>
      <c r="AMX58" s="681"/>
      <c r="AMY58" s="681"/>
      <c r="AMZ58" s="681"/>
      <c r="ANA58" s="681"/>
      <c r="ANB58" s="681"/>
      <c r="ANC58" s="681"/>
      <c r="AND58" s="681"/>
      <c r="ANE58" s="681"/>
      <c r="ANF58" s="681"/>
      <c r="ANG58" s="681"/>
      <c r="ANH58" s="681"/>
      <c r="ANI58" s="681"/>
      <c r="ANJ58" s="681"/>
      <c r="ANK58" s="681"/>
      <c r="ANL58" s="681"/>
      <c r="ANM58" s="681"/>
      <c r="ANN58" s="681"/>
      <c r="ANO58" s="681"/>
      <c r="ANP58" s="681"/>
      <c r="ANQ58" s="681"/>
      <c r="ANR58" s="681"/>
      <c r="ANS58" s="681"/>
      <c r="ANT58" s="681"/>
      <c r="ANU58" s="681"/>
      <c r="ANV58" s="681"/>
      <c r="ANW58" s="681"/>
      <c r="ANX58" s="681"/>
      <c r="ANY58" s="681"/>
      <c r="ANZ58" s="681"/>
      <c r="AOA58" s="681"/>
      <c r="AOB58" s="681"/>
      <c r="AOC58" s="681"/>
      <c r="AOD58" s="681"/>
      <c r="AOE58" s="681"/>
      <c r="AOF58" s="681"/>
      <c r="AOG58" s="681"/>
      <c r="AOH58" s="681"/>
      <c r="AOI58" s="681"/>
      <c r="AOJ58" s="681"/>
      <c r="AOK58" s="681"/>
      <c r="AOL58" s="681"/>
      <c r="AOM58" s="681"/>
      <c r="AON58" s="681"/>
      <c r="AOO58" s="681"/>
      <c r="AOP58" s="681"/>
      <c r="AOQ58" s="681"/>
      <c r="AOR58" s="681"/>
      <c r="AOS58" s="681"/>
      <c r="AOT58" s="681"/>
      <c r="AOU58" s="681"/>
      <c r="AOV58" s="681"/>
      <c r="AOW58" s="681"/>
      <c r="AOX58" s="681"/>
      <c r="AOY58" s="681"/>
      <c r="AOZ58" s="681"/>
      <c r="APA58" s="681"/>
      <c r="APB58" s="681"/>
      <c r="APC58" s="681"/>
      <c r="APD58" s="681"/>
      <c r="APE58" s="681"/>
      <c r="APF58" s="681"/>
      <c r="APG58" s="681"/>
      <c r="APH58" s="681"/>
      <c r="API58" s="681"/>
      <c r="APJ58" s="681"/>
      <c r="APK58" s="681"/>
      <c r="APL58" s="681"/>
      <c r="APM58" s="681"/>
      <c r="APN58" s="681"/>
      <c r="APO58" s="681"/>
      <c r="APP58" s="681"/>
      <c r="APQ58" s="681"/>
      <c r="APR58" s="681"/>
      <c r="APS58" s="681"/>
      <c r="APT58" s="681"/>
      <c r="APU58" s="681"/>
      <c r="APV58" s="681"/>
      <c r="APW58" s="681"/>
      <c r="APX58" s="681"/>
      <c r="APY58" s="681"/>
      <c r="APZ58" s="681"/>
      <c r="AQA58" s="681"/>
      <c r="AQB58" s="681"/>
      <c r="AQC58" s="681"/>
      <c r="AQD58" s="681"/>
      <c r="AQE58" s="681"/>
      <c r="AQF58" s="681"/>
      <c r="AQG58" s="681"/>
      <c r="AQH58" s="681"/>
      <c r="AQI58" s="681"/>
      <c r="AQJ58" s="681"/>
      <c r="AQK58" s="681"/>
      <c r="AQL58" s="681"/>
      <c r="AQM58" s="681"/>
      <c r="AQN58" s="681"/>
      <c r="AQO58" s="681"/>
      <c r="AQP58" s="681"/>
      <c r="AQQ58" s="681"/>
      <c r="AQR58" s="681"/>
      <c r="AQS58" s="681"/>
      <c r="AQT58" s="681"/>
      <c r="AQU58" s="681"/>
      <c r="AQV58" s="681"/>
      <c r="AQW58" s="681"/>
      <c r="AQX58" s="681"/>
      <c r="AQY58" s="681"/>
      <c r="AQZ58" s="681"/>
      <c r="ARA58" s="681"/>
      <c r="ARB58" s="681"/>
      <c r="ARC58" s="681"/>
      <c r="ARD58" s="681"/>
      <c r="ARE58" s="681"/>
      <c r="ARF58" s="681"/>
      <c r="ARG58" s="681"/>
      <c r="ARH58" s="681"/>
      <c r="ARI58" s="681"/>
      <c r="ARJ58" s="681"/>
      <c r="ARK58" s="681"/>
      <c r="ARL58" s="681"/>
      <c r="ARM58" s="681"/>
      <c r="ARN58" s="681"/>
      <c r="ARO58" s="681"/>
      <c r="ARP58" s="681"/>
      <c r="ARQ58" s="681"/>
      <c r="ARR58" s="681"/>
      <c r="ARS58" s="681"/>
      <c r="ART58" s="681"/>
      <c r="ARU58" s="681"/>
      <c r="ARV58" s="681"/>
      <c r="ARW58" s="681"/>
      <c r="ARX58" s="681"/>
      <c r="ARY58" s="681"/>
      <c r="ARZ58" s="681"/>
      <c r="ASA58" s="681"/>
      <c r="ASB58" s="681"/>
      <c r="ASC58" s="681"/>
      <c r="ASD58" s="681"/>
      <c r="ASE58" s="681"/>
      <c r="ASF58" s="681"/>
      <c r="ASG58" s="681"/>
      <c r="ASH58" s="681"/>
      <c r="ASI58" s="681"/>
      <c r="ASJ58" s="681"/>
      <c r="ASK58" s="681"/>
      <c r="ASL58" s="681"/>
      <c r="ASM58" s="681"/>
      <c r="ASN58" s="681"/>
      <c r="ASO58" s="681"/>
      <c r="ASP58" s="681"/>
      <c r="ASQ58" s="681"/>
      <c r="ASR58" s="681"/>
      <c r="ASS58" s="681"/>
      <c r="AST58" s="681"/>
      <c r="ASU58" s="681"/>
      <c r="ASV58" s="681"/>
      <c r="ASW58" s="681"/>
      <c r="ASX58" s="681"/>
      <c r="ASY58" s="681"/>
      <c r="ASZ58" s="681"/>
      <c r="ATA58" s="681"/>
      <c r="ATB58" s="681"/>
      <c r="ATC58" s="681"/>
      <c r="ATD58" s="681"/>
      <c r="ATE58" s="681"/>
      <c r="ATF58" s="681"/>
      <c r="ATG58" s="681"/>
      <c r="ATH58" s="681"/>
      <c r="ATI58" s="681"/>
      <c r="ATJ58" s="681"/>
      <c r="ATK58" s="681"/>
      <c r="ATL58" s="681"/>
      <c r="ATM58" s="681"/>
      <c r="ATN58" s="681"/>
      <c r="ATO58" s="681"/>
      <c r="ATP58" s="681"/>
      <c r="ATQ58" s="681"/>
      <c r="ATR58" s="681"/>
      <c r="ATS58" s="681"/>
      <c r="ATT58" s="681"/>
      <c r="ATU58" s="681"/>
      <c r="ATV58" s="681"/>
      <c r="ATW58" s="681"/>
      <c r="ATX58" s="681"/>
      <c r="ATY58" s="681"/>
      <c r="ATZ58" s="681"/>
      <c r="AUA58" s="681"/>
      <c r="AUB58" s="681"/>
      <c r="AUC58" s="681"/>
      <c r="AUD58" s="681"/>
      <c r="AUE58" s="681"/>
      <c r="AUF58" s="681"/>
      <c r="AUG58" s="681"/>
      <c r="AUH58" s="681"/>
      <c r="AUI58" s="681"/>
      <c r="AUJ58" s="681"/>
      <c r="AUK58" s="681"/>
      <c r="AUL58" s="681"/>
      <c r="AUM58" s="681"/>
      <c r="AUN58" s="681"/>
      <c r="AUO58" s="681"/>
      <c r="AUP58" s="681"/>
      <c r="AUQ58" s="681"/>
      <c r="AUR58" s="681"/>
      <c r="AUS58" s="681"/>
      <c r="AUT58" s="681"/>
      <c r="AUU58" s="681"/>
      <c r="AUV58" s="681"/>
      <c r="AUW58" s="681"/>
      <c r="AUX58" s="681"/>
      <c r="AUY58" s="681"/>
      <c r="AUZ58" s="681"/>
      <c r="AVA58" s="681"/>
      <c r="AVB58" s="681"/>
      <c r="AVC58" s="681"/>
      <c r="AVD58" s="681"/>
      <c r="AVE58" s="681"/>
      <c r="AVF58" s="681"/>
      <c r="AVG58" s="681"/>
      <c r="AVH58" s="681"/>
      <c r="AVI58" s="681"/>
      <c r="AVJ58" s="681"/>
      <c r="AVK58" s="681"/>
      <c r="AVL58" s="681"/>
      <c r="AVM58" s="681"/>
      <c r="AVN58" s="681"/>
      <c r="AVO58" s="681"/>
      <c r="AVP58" s="681"/>
      <c r="AVQ58" s="681"/>
      <c r="AVR58" s="681"/>
      <c r="AVS58" s="681"/>
      <c r="AVT58" s="681"/>
      <c r="AVU58" s="681"/>
      <c r="AVV58" s="681"/>
      <c r="AVW58" s="681"/>
      <c r="AVX58" s="681"/>
      <c r="AVY58" s="681"/>
      <c r="AVZ58" s="681"/>
      <c r="AWA58" s="681"/>
      <c r="AWB58" s="681"/>
      <c r="AWC58" s="681"/>
      <c r="AWD58" s="681"/>
      <c r="AWE58" s="681"/>
      <c r="AWF58" s="681"/>
      <c r="AWG58" s="681"/>
      <c r="AWH58" s="681"/>
      <c r="AWI58" s="681"/>
      <c r="AWJ58" s="681"/>
      <c r="AWK58" s="681"/>
      <c r="AWL58" s="681"/>
      <c r="AWM58" s="681"/>
      <c r="AWN58" s="681"/>
      <c r="AWO58" s="681"/>
      <c r="AWP58" s="681"/>
      <c r="AWQ58" s="681"/>
      <c r="AWR58" s="681"/>
      <c r="AWS58" s="681"/>
      <c r="AWT58" s="681"/>
      <c r="AWU58" s="681"/>
      <c r="AWV58" s="681"/>
      <c r="AWW58" s="681"/>
      <c r="AWX58" s="681"/>
      <c r="AWY58" s="681"/>
      <c r="AWZ58" s="681"/>
      <c r="AXA58" s="681"/>
      <c r="AXB58" s="681"/>
      <c r="AXC58" s="681"/>
      <c r="AXD58" s="681"/>
      <c r="AXE58" s="681"/>
      <c r="AXF58" s="681"/>
      <c r="AXG58" s="681"/>
      <c r="AXH58" s="681"/>
      <c r="AXI58" s="681"/>
      <c r="AXJ58" s="681"/>
      <c r="AXK58" s="681"/>
      <c r="AXL58" s="681"/>
      <c r="AXM58" s="681"/>
      <c r="AXN58" s="681"/>
      <c r="AXO58" s="681"/>
      <c r="AXP58" s="681"/>
      <c r="AXQ58" s="681"/>
      <c r="AXR58" s="681"/>
      <c r="AXS58" s="681"/>
      <c r="AXT58" s="681"/>
      <c r="AXU58" s="681"/>
      <c r="AXV58" s="681"/>
      <c r="AXW58" s="681"/>
      <c r="AXX58" s="681"/>
      <c r="AXY58" s="681"/>
      <c r="AXZ58" s="681"/>
      <c r="AYA58" s="681"/>
      <c r="AYB58" s="681"/>
      <c r="AYC58" s="681"/>
      <c r="AYD58" s="681"/>
      <c r="AYE58" s="681"/>
      <c r="AYF58" s="681"/>
      <c r="AYG58" s="681"/>
      <c r="AYH58" s="681"/>
      <c r="AYI58" s="681"/>
      <c r="AYJ58" s="681"/>
      <c r="AYK58" s="681"/>
      <c r="AYL58" s="681"/>
      <c r="AYM58" s="681"/>
      <c r="AYN58" s="681"/>
      <c r="AYO58" s="681"/>
      <c r="AYP58" s="681"/>
      <c r="AYQ58" s="681"/>
      <c r="AYR58" s="681"/>
      <c r="AYS58" s="681"/>
      <c r="AYT58" s="681"/>
      <c r="AYU58" s="681"/>
      <c r="AYV58" s="681"/>
      <c r="AYW58" s="681"/>
      <c r="AYX58" s="681"/>
      <c r="AYY58" s="681"/>
      <c r="AYZ58" s="681"/>
      <c r="AZA58" s="681"/>
      <c r="AZB58" s="681"/>
      <c r="AZC58" s="681"/>
      <c r="AZD58" s="681"/>
      <c r="AZE58" s="681"/>
      <c r="AZF58" s="681"/>
      <c r="AZG58" s="681"/>
      <c r="AZH58" s="681"/>
      <c r="AZI58" s="681"/>
      <c r="AZJ58" s="681"/>
      <c r="AZK58" s="681"/>
      <c r="AZL58" s="681"/>
      <c r="AZM58" s="681"/>
      <c r="AZN58" s="681"/>
      <c r="AZO58" s="681"/>
      <c r="AZP58" s="681"/>
      <c r="AZQ58" s="681"/>
      <c r="AZR58" s="681"/>
      <c r="AZS58" s="681"/>
      <c r="AZT58" s="681"/>
      <c r="AZU58" s="681"/>
      <c r="AZV58" s="681"/>
      <c r="AZW58" s="681"/>
      <c r="AZX58" s="681"/>
      <c r="AZY58" s="681"/>
      <c r="AZZ58" s="681"/>
      <c r="BAA58" s="681"/>
      <c r="BAB58" s="681"/>
      <c r="BAC58" s="681"/>
      <c r="BAD58" s="681"/>
      <c r="BAE58" s="681"/>
      <c r="BAF58" s="681"/>
      <c r="BAG58" s="681"/>
      <c r="BAH58" s="681"/>
      <c r="BAI58" s="681"/>
      <c r="BAJ58" s="681"/>
      <c r="BAK58" s="681"/>
      <c r="BAL58" s="681"/>
      <c r="BAM58" s="681"/>
      <c r="BAN58" s="681"/>
      <c r="BAO58" s="681"/>
      <c r="BAP58" s="681"/>
      <c r="BAQ58" s="681"/>
      <c r="BAR58" s="681"/>
      <c r="BAS58" s="681"/>
      <c r="BAT58" s="681"/>
      <c r="BAU58" s="681"/>
      <c r="BAV58" s="681"/>
      <c r="BAW58" s="681"/>
      <c r="BAX58" s="681"/>
      <c r="BAY58" s="681"/>
      <c r="BAZ58" s="681"/>
      <c r="BBA58" s="681"/>
      <c r="BBB58" s="681"/>
      <c r="BBC58" s="681"/>
      <c r="BBD58" s="681"/>
      <c r="BBE58" s="681"/>
      <c r="BBF58" s="681"/>
      <c r="BBG58" s="681"/>
      <c r="BBH58" s="681"/>
      <c r="BBI58" s="681"/>
      <c r="BBJ58" s="681"/>
      <c r="BBK58" s="681"/>
      <c r="BBL58" s="681"/>
      <c r="BBM58" s="681"/>
      <c r="BBN58" s="681"/>
      <c r="BBO58" s="681"/>
      <c r="BBP58" s="681"/>
      <c r="BBQ58" s="681"/>
      <c r="BBR58" s="681"/>
      <c r="BBS58" s="681"/>
      <c r="BBT58" s="681"/>
      <c r="BBU58" s="681"/>
      <c r="BBV58" s="681"/>
      <c r="BBW58" s="681"/>
      <c r="BBX58" s="681"/>
      <c r="BBY58" s="681"/>
      <c r="BBZ58" s="681"/>
      <c r="BCA58" s="681"/>
      <c r="BCB58" s="681"/>
      <c r="BCC58" s="681"/>
      <c r="BCD58" s="681"/>
      <c r="BCE58" s="681"/>
      <c r="BCF58" s="681"/>
      <c r="BCG58" s="681"/>
      <c r="BCH58" s="681"/>
      <c r="BCI58" s="681"/>
      <c r="BCJ58" s="681"/>
      <c r="BCK58" s="681"/>
      <c r="BCL58" s="681"/>
      <c r="BCM58" s="681"/>
      <c r="BCN58" s="681"/>
      <c r="BCO58" s="681"/>
      <c r="BCP58" s="681"/>
      <c r="BCQ58" s="681"/>
      <c r="BCR58" s="681"/>
      <c r="BCS58" s="681"/>
      <c r="BCT58" s="681"/>
      <c r="BCU58" s="681"/>
      <c r="BCV58" s="681"/>
      <c r="BCW58" s="681"/>
      <c r="BCX58" s="681"/>
      <c r="BCY58" s="681"/>
      <c r="BCZ58" s="681"/>
      <c r="BDA58" s="681"/>
      <c r="BDB58" s="681"/>
      <c r="BDC58" s="681"/>
      <c r="BDD58" s="681"/>
      <c r="BDE58" s="681"/>
      <c r="BDF58" s="681"/>
      <c r="BDG58" s="681"/>
      <c r="BDH58" s="681"/>
      <c r="BDI58" s="681"/>
      <c r="BDJ58" s="681"/>
      <c r="BDK58" s="681"/>
      <c r="BDL58" s="681"/>
      <c r="BDM58" s="681"/>
      <c r="BDN58" s="681"/>
      <c r="BDO58" s="681"/>
      <c r="BDP58" s="681"/>
      <c r="BDQ58" s="681"/>
      <c r="BDR58" s="681"/>
      <c r="BDS58" s="681"/>
      <c r="BDT58" s="681"/>
      <c r="BDU58" s="681"/>
      <c r="BDV58" s="681"/>
      <c r="BDW58" s="681"/>
      <c r="BDX58" s="681"/>
      <c r="BDY58" s="681"/>
      <c r="BDZ58" s="681"/>
      <c r="BEA58" s="681"/>
      <c r="BEB58" s="681"/>
      <c r="BEC58" s="681"/>
      <c r="BED58" s="681"/>
      <c r="BEE58" s="681"/>
      <c r="BEF58" s="681"/>
      <c r="BEG58" s="681"/>
      <c r="BEH58" s="681"/>
      <c r="BEI58" s="681"/>
      <c r="BEJ58" s="681"/>
      <c r="BEK58" s="681"/>
      <c r="BEL58" s="681"/>
      <c r="BEM58" s="681"/>
      <c r="BEN58" s="681"/>
      <c r="BEO58" s="681"/>
      <c r="BEP58" s="681"/>
      <c r="BEQ58" s="681"/>
      <c r="BER58" s="681"/>
      <c r="BES58" s="681"/>
      <c r="BET58" s="681"/>
      <c r="BEU58" s="681"/>
      <c r="BEV58" s="681"/>
      <c r="BEW58" s="681"/>
      <c r="BEX58" s="681"/>
      <c r="BEY58" s="681"/>
      <c r="BEZ58" s="681"/>
      <c r="BFA58" s="681"/>
      <c r="BFB58" s="681"/>
      <c r="BFC58" s="681"/>
      <c r="BFD58" s="681"/>
      <c r="BFE58" s="681"/>
      <c r="BFF58" s="681"/>
      <c r="BFG58" s="681"/>
      <c r="BFH58" s="681"/>
      <c r="BFI58" s="681"/>
      <c r="BFJ58" s="681"/>
      <c r="BFK58" s="681"/>
      <c r="BFL58" s="681"/>
      <c r="BFM58" s="681"/>
      <c r="BFN58" s="681"/>
      <c r="BFO58" s="681"/>
      <c r="BFP58" s="681"/>
      <c r="BFQ58" s="681"/>
      <c r="BFR58" s="681"/>
      <c r="BFS58" s="681"/>
      <c r="BFT58" s="681"/>
      <c r="BFU58" s="681"/>
      <c r="BFV58" s="681"/>
      <c r="BFW58" s="681"/>
      <c r="BFX58" s="681"/>
      <c r="BFY58" s="681"/>
      <c r="BFZ58" s="681"/>
      <c r="BGA58" s="681"/>
      <c r="BGB58" s="681"/>
      <c r="BGC58" s="681"/>
      <c r="BGD58" s="681"/>
      <c r="BGE58" s="681"/>
      <c r="BGF58" s="681"/>
      <c r="BGG58" s="681"/>
      <c r="BGH58" s="681"/>
      <c r="BGI58" s="681"/>
      <c r="BGJ58" s="681"/>
      <c r="BGK58" s="681"/>
      <c r="BGL58" s="681"/>
      <c r="BGM58" s="681"/>
      <c r="BGN58" s="681"/>
      <c r="BGO58" s="681"/>
      <c r="BGP58" s="681"/>
      <c r="BGQ58" s="681"/>
      <c r="BGR58" s="681"/>
      <c r="BGS58" s="681"/>
      <c r="BGT58" s="681"/>
      <c r="BGU58" s="681"/>
      <c r="BGV58" s="681"/>
      <c r="BGW58" s="681"/>
      <c r="BGX58" s="681"/>
      <c r="BGY58" s="681"/>
      <c r="BGZ58" s="681"/>
      <c r="BHA58" s="681"/>
      <c r="BHB58" s="681"/>
      <c r="BHC58" s="681"/>
      <c r="BHD58" s="681"/>
      <c r="BHE58" s="681"/>
      <c r="BHF58" s="681"/>
      <c r="BHG58" s="681"/>
      <c r="BHH58" s="681"/>
      <c r="BHI58" s="681"/>
      <c r="BHJ58" s="681"/>
      <c r="BHK58" s="681"/>
      <c r="BHL58" s="681"/>
      <c r="BHM58" s="681"/>
      <c r="BHN58" s="681"/>
      <c r="BHO58" s="681"/>
      <c r="BHP58" s="681"/>
      <c r="BHQ58" s="681"/>
      <c r="BHR58" s="681"/>
      <c r="BHS58" s="681"/>
      <c r="BHT58" s="681"/>
      <c r="BHU58" s="681"/>
      <c r="BHV58" s="681"/>
      <c r="BHW58" s="681"/>
      <c r="BHX58" s="681"/>
      <c r="BHY58" s="681"/>
      <c r="BHZ58" s="681"/>
      <c r="BIA58" s="681"/>
      <c r="BIB58" s="681"/>
      <c r="BIC58" s="681"/>
      <c r="BID58" s="681"/>
      <c r="BIE58" s="681"/>
      <c r="BIF58" s="681"/>
      <c r="BIG58" s="681"/>
      <c r="BIH58" s="681"/>
      <c r="BII58" s="681"/>
      <c r="BIJ58" s="681"/>
      <c r="BIK58" s="681"/>
      <c r="BIL58" s="681"/>
      <c r="BIM58" s="681"/>
      <c r="BIN58" s="681"/>
      <c r="BIO58" s="681"/>
      <c r="BIP58" s="681"/>
      <c r="BIQ58" s="681"/>
      <c r="BIR58" s="681"/>
      <c r="BIS58" s="681"/>
      <c r="BIT58" s="681"/>
      <c r="BIU58" s="681"/>
      <c r="BIV58" s="681"/>
      <c r="BIW58" s="681"/>
      <c r="BIX58" s="681"/>
      <c r="BIY58" s="681"/>
      <c r="BIZ58" s="681"/>
      <c r="BJA58" s="681"/>
      <c r="BJB58" s="681"/>
      <c r="BJC58" s="681"/>
      <c r="BJD58" s="681"/>
      <c r="BJE58" s="681"/>
      <c r="BJF58" s="681"/>
      <c r="BJG58" s="681"/>
      <c r="BJH58" s="681"/>
      <c r="BJI58" s="681"/>
      <c r="BJJ58" s="681"/>
      <c r="BJK58" s="681"/>
      <c r="BJL58" s="681"/>
      <c r="BJM58" s="681"/>
      <c r="BJN58" s="681"/>
      <c r="BJO58" s="681"/>
      <c r="BJP58" s="681"/>
      <c r="BJQ58" s="681"/>
      <c r="BJR58" s="681"/>
      <c r="BJS58" s="681"/>
      <c r="BJT58" s="681"/>
      <c r="BJU58" s="681"/>
      <c r="BJV58" s="681"/>
      <c r="BJW58" s="681"/>
      <c r="BJX58" s="681"/>
      <c r="BJY58" s="681"/>
      <c r="BJZ58" s="681"/>
      <c r="BKA58" s="681"/>
      <c r="BKB58" s="681"/>
      <c r="BKC58" s="681"/>
      <c r="BKD58" s="681"/>
      <c r="BKE58" s="681"/>
      <c r="BKF58" s="681"/>
      <c r="BKG58" s="681"/>
      <c r="BKH58" s="681"/>
      <c r="BKI58" s="681"/>
      <c r="BKJ58" s="681"/>
      <c r="BKK58" s="681"/>
      <c r="BKL58" s="681"/>
      <c r="BKM58" s="681"/>
      <c r="BKN58" s="681"/>
      <c r="BKO58" s="681"/>
      <c r="BKP58" s="681"/>
      <c r="BKQ58" s="681"/>
      <c r="BKR58" s="681"/>
      <c r="BKS58" s="681"/>
      <c r="BKT58" s="681"/>
      <c r="BKU58" s="681"/>
      <c r="BKV58" s="681"/>
      <c r="BKW58" s="681"/>
      <c r="BKX58" s="681"/>
      <c r="BKY58" s="681"/>
      <c r="BKZ58" s="681"/>
      <c r="BLA58" s="681"/>
      <c r="BLB58" s="681"/>
      <c r="BLC58" s="681"/>
      <c r="BLD58" s="681"/>
      <c r="BLE58" s="681"/>
      <c r="BLF58" s="681"/>
      <c r="BLG58" s="681"/>
      <c r="BLH58" s="681"/>
      <c r="BLI58" s="681"/>
      <c r="BLJ58" s="681"/>
      <c r="BLK58" s="681"/>
      <c r="BLL58" s="681"/>
      <c r="BLM58" s="681"/>
      <c r="BLN58" s="681"/>
      <c r="BLO58" s="681"/>
      <c r="BLP58" s="681"/>
      <c r="BLQ58" s="681"/>
      <c r="BLR58" s="681"/>
      <c r="BLS58" s="681"/>
      <c r="BLT58" s="681"/>
      <c r="BLU58" s="681"/>
      <c r="BLV58" s="681"/>
      <c r="BLW58" s="681"/>
      <c r="BLX58" s="681"/>
      <c r="BLY58" s="681"/>
      <c r="BLZ58" s="681"/>
      <c r="BMA58" s="681"/>
      <c r="BMB58" s="681"/>
      <c r="BMC58" s="681"/>
      <c r="BMD58" s="681"/>
      <c r="BME58" s="681"/>
      <c r="BMF58" s="681"/>
      <c r="BMG58" s="681"/>
      <c r="BMH58" s="681"/>
      <c r="BMI58" s="681"/>
      <c r="BMJ58" s="681"/>
      <c r="BMK58" s="681"/>
      <c r="BML58" s="681"/>
      <c r="BMM58" s="681"/>
      <c r="BMN58" s="681"/>
      <c r="BMO58" s="681"/>
      <c r="BMP58" s="681"/>
      <c r="BMQ58" s="681"/>
      <c r="BMR58" s="681"/>
      <c r="BMS58" s="681"/>
      <c r="BMT58" s="681"/>
      <c r="BMU58" s="681"/>
      <c r="BMV58" s="681"/>
      <c r="BMW58" s="681"/>
      <c r="BMX58" s="681"/>
      <c r="BMY58" s="681"/>
      <c r="BMZ58" s="681"/>
      <c r="BNA58" s="681"/>
      <c r="BNB58" s="681"/>
      <c r="BNC58" s="681"/>
      <c r="BND58" s="681"/>
      <c r="BNE58" s="681"/>
      <c r="BNF58" s="681"/>
      <c r="BNG58" s="681"/>
      <c r="BNH58" s="681"/>
      <c r="BNI58" s="681"/>
      <c r="BNJ58" s="681"/>
      <c r="BNK58" s="681"/>
      <c r="BNL58" s="681"/>
      <c r="BNM58" s="681"/>
      <c r="BNN58" s="681"/>
      <c r="BNO58" s="681"/>
      <c r="BNP58" s="681"/>
      <c r="BNQ58" s="681"/>
      <c r="BNR58" s="681"/>
      <c r="BNS58" s="681"/>
      <c r="BNT58" s="681"/>
      <c r="BNU58" s="681"/>
      <c r="BNV58" s="681"/>
      <c r="BNW58" s="681"/>
      <c r="BNX58" s="681"/>
      <c r="BNY58" s="681"/>
      <c r="BNZ58" s="681"/>
      <c r="BOA58" s="681"/>
      <c r="BOB58" s="681"/>
      <c r="BOC58" s="681"/>
      <c r="BOD58" s="681"/>
      <c r="BOE58" s="681"/>
      <c r="BOF58" s="681"/>
      <c r="BOG58" s="681"/>
      <c r="BOH58" s="681"/>
      <c r="BOI58" s="681"/>
      <c r="BOJ58" s="681"/>
      <c r="BOK58" s="681"/>
      <c r="BOL58" s="681"/>
      <c r="BOM58" s="681"/>
      <c r="BON58" s="681"/>
      <c r="BOO58" s="681"/>
      <c r="BOP58" s="681"/>
      <c r="BOQ58" s="681"/>
      <c r="BOR58" s="681"/>
      <c r="BOS58" s="681"/>
      <c r="BOT58" s="681"/>
      <c r="BOU58" s="681"/>
      <c r="BOV58" s="681"/>
      <c r="BOW58" s="681"/>
      <c r="BOX58" s="681"/>
      <c r="BOY58" s="681"/>
      <c r="BOZ58" s="681"/>
      <c r="BPA58" s="681"/>
      <c r="BPB58" s="681"/>
      <c r="BPC58" s="681"/>
      <c r="BPD58" s="681"/>
      <c r="BPE58" s="681"/>
      <c r="BPF58" s="681"/>
      <c r="BPG58" s="681"/>
      <c r="BPH58" s="681"/>
      <c r="BPI58" s="681"/>
      <c r="BPJ58" s="681"/>
      <c r="BPK58" s="681"/>
      <c r="BPL58" s="681"/>
      <c r="BPM58" s="681"/>
      <c r="BPN58" s="681"/>
      <c r="BPO58" s="681"/>
      <c r="BPP58" s="681"/>
      <c r="BPQ58" s="681"/>
      <c r="BPR58" s="681"/>
      <c r="BPS58" s="681"/>
      <c r="BPT58" s="681"/>
      <c r="BPU58" s="681"/>
      <c r="BPV58" s="681"/>
      <c r="BPW58" s="681"/>
      <c r="BPX58" s="681"/>
      <c r="BPY58" s="681"/>
      <c r="BPZ58" s="681"/>
      <c r="BQA58" s="681"/>
      <c r="BQB58" s="681"/>
      <c r="BQC58" s="681"/>
      <c r="BQD58" s="681"/>
      <c r="BQE58" s="681"/>
      <c r="BQF58" s="681"/>
      <c r="BQG58" s="681"/>
      <c r="BQH58" s="681"/>
      <c r="BQI58" s="681"/>
      <c r="BQJ58" s="681"/>
      <c r="BQK58" s="681"/>
      <c r="BQL58" s="681"/>
      <c r="BQM58" s="681"/>
      <c r="BQN58" s="681"/>
      <c r="BQO58" s="681"/>
      <c r="BQP58" s="681"/>
      <c r="BQQ58" s="681"/>
      <c r="BQR58" s="681"/>
      <c r="BQS58" s="681"/>
      <c r="BQT58" s="681"/>
      <c r="BQU58" s="681"/>
      <c r="BQV58" s="681"/>
      <c r="BQW58" s="681"/>
      <c r="BQX58" s="681"/>
      <c r="BQY58" s="681"/>
      <c r="BQZ58" s="681"/>
      <c r="BRA58" s="681"/>
      <c r="BRB58" s="681"/>
      <c r="BRC58" s="681"/>
      <c r="BRD58" s="681"/>
      <c r="BRE58" s="681"/>
      <c r="BRF58" s="681"/>
      <c r="BRG58" s="681"/>
      <c r="BRH58" s="681"/>
      <c r="BRI58" s="681"/>
      <c r="BRJ58" s="681"/>
      <c r="BRK58" s="681"/>
      <c r="BRL58" s="681"/>
      <c r="BRM58" s="681"/>
      <c r="BRN58" s="681"/>
      <c r="BRO58" s="681"/>
      <c r="BRP58" s="681"/>
      <c r="BRQ58" s="681"/>
      <c r="BRR58" s="681"/>
      <c r="BRS58" s="681"/>
      <c r="BRT58" s="681"/>
      <c r="BRU58" s="681"/>
      <c r="BRV58" s="681"/>
      <c r="BRW58" s="681"/>
      <c r="BRX58" s="681"/>
      <c r="BRY58" s="681"/>
      <c r="BRZ58" s="681"/>
      <c r="BSA58" s="681"/>
      <c r="BSB58" s="681"/>
      <c r="BSC58" s="681"/>
      <c r="BSD58" s="681"/>
      <c r="BSE58" s="681"/>
      <c r="BSF58" s="681"/>
      <c r="BSG58" s="681"/>
      <c r="BSH58" s="681"/>
      <c r="BSI58" s="681"/>
      <c r="BSJ58" s="681"/>
      <c r="BSK58" s="681"/>
      <c r="BSL58" s="681"/>
      <c r="BSM58" s="681"/>
      <c r="BSN58" s="681"/>
      <c r="BSO58" s="681"/>
      <c r="BSP58" s="681"/>
      <c r="BSQ58" s="681"/>
      <c r="BSR58" s="681"/>
      <c r="BSS58" s="681"/>
      <c r="BST58" s="681"/>
      <c r="BSU58" s="681"/>
      <c r="BSV58" s="681"/>
      <c r="BSW58" s="681"/>
      <c r="BSX58" s="681"/>
      <c r="BSY58" s="681"/>
      <c r="BSZ58" s="681"/>
      <c r="BTA58" s="681"/>
      <c r="BTB58" s="681"/>
      <c r="BTC58" s="681"/>
      <c r="BTD58" s="681"/>
      <c r="BTE58" s="681"/>
      <c r="BTF58" s="681"/>
      <c r="BTG58" s="681"/>
      <c r="BTH58" s="681"/>
      <c r="BTI58" s="681"/>
      <c r="BTJ58" s="681"/>
      <c r="BTK58" s="681"/>
      <c r="BTL58" s="681"/>
      <c r="BTM58" s="681"/>
      <c r="BTN58" s="681"/>
      <c r="BTO58" s="681"/>
      <c r="BTP58" s="681"/>
      <c r="BTQ58" s="681"/>
      <c r="BTR58" s="681"/>
      <c r="BTS58" s="681"/>
      <c r="BTT58" s="681"/>
      <c r="BTU58" s="681"/>
      <c r="BTV58" s="681"/>
      <c r="BTW58" s="681"/>
      <c r="BTX58" s="681"/>
      <c r="BTY58" s="681"/>
      <c r="BTZ58" s="681"/>
      <c r="BUA58" s="681"/>
      <c r="BUB58" s="681"/>
      <c r="BUC58" s="681"/>
      <c r="BUD58" s="681"/>
      <c r="BUE58" s="681"/>
      <c r="BUF58" s="681"/>
      <c r="BUG58" s="681"/>
      <c r="BUH58" s="681"/>
      <c r="BUI58" s="681"/>
      <c r="BUJ58" s="681"/>
      <c r="BUK58" s="681"/>
      <c r="BUL58" s="681"/>
      <c r="BUM58" s="681"/>
      <c r="BUN58" s="681"/>
      <c r="BUO58" s="681"/>
      <c r="BUP58" s="681"/>
      <c r="BUQ58" s="681"/>
      <c r="BUR58" s="681"/>
      <c r="BUS58" s="681"/>
      <c r="BUT58" s="681"/>
      <c r="BUU58" s="681"/>
      <c r="BUV58" s="681"/>
      <c r="BUW58" s="681"/>
      <c r="BUX58" s="681"/>
      <c r="BUY58" s="681"/>
      <c r="BUZ58" s="681"/>
      <c r="BVA58" s="681"/>
      <c r="BVB58" s="681"/>
      <c r="BVC58" s="681"/>
      <c r="BVD58" s="681"/>
      <c r="BVE58" s="681"/>
      <c r="BVF58" s="681"/>
      <c r="BVG58" s="681"/>
      <c r="BVH58" s="681"/>
      <c r="BVI58" s="681"/>
      <c r="BVJ58" s="681"/>
      <c r="BVK58" s="681"/>
      <c r="BVL58" s="681"/>
      <c r="BVM58" s="681"/>
      <c r="BVN58" s="681"/>
      <c r="BVO58" s="681"/>
      <c r="BVP58" s="681"/>
      <c r="BVQ58" s="681"/>
      <c r="BVR58" s="681"/>
      <c r="BVS58" s="681"/>
      <c r="BVT58" s="681"/>
      <c r="BVU58" s="681"/>
      <c r="BVV58" s="681"/>
      <c r="BVW58" s="681"/>
      <c r="BVX58" s="681"/>
      <c r="BVY58" s="681"/>
      <c r="BVZ58" s="681"/>
      <c r="BWA58" s="681"/>
      <c r="BWB58" s="681"/>
      <c r="BWC58" s="681"/>
      <c r="BWD58" s="681"/>
      <c r="BWE58" s="681"/>
      <c r="BWF58" s="681"/>
      <c r="BWG58" s="681"/>
      <c r="BWH58" s="681"/>
      <c r="BWI58" s="681"/>
      <c r="BWJ58" s="681"/>
      <c r="BWK58" s="681"/>
      <c r="BWL58" s="681"/>
      <c r="BWM58" s="681"/>
      <c r="BWN58" s="681"/>
      <c r="BWO58" s="681"/>
      <c r="BWP58" s="681"/>
      <c r="BWQ58" s="681"/>
      <c r="BWR58" s="681"/>
      <c r="BWS58" s="681"/>
      <c r="BWT58" s="681"/>
      <c r="BWU58" s="681"/>
      <c r="BWV58" s="681"/>
      <c r="BWW58" s="681"/>
      <c r="BWX58" s="681"/>
      <c r="BWY58" s="681"/>
      <c r="BWZ58" s="681"/>
      <c r="BXA58" s="681"/>
      <c r="BXB58" s="681"/>
      <c r="BXC58" s="681"/>
      <c r="BXD58" s="681"/>
      <c r="BXE58" s="681"/>
      <c r="BXF58" s="681"/>
      <c r="BXG58" s="681"/>
      <c r="BXH58" s="681"/>
      <c r="BXI58" s="681"/>
      <c r="BXJ58" s="681"/>
      <c r="BXK58" s="681"/>
      <c r="BXL58" s="681"/>
      <c r="BXM58" s="681"/>
      <c r="BXN58" s="681"/>
      <c r="BXO58" s="681"/>
      <c r="BXP58" s="681"/>
      <c r="BXQ58" s="681"/>
      <c r="BXR58" s="681"/>
      <c r="BXS58" s="681"/>
      <c r="BXT58" s="681"/>
      <c r="BXU58" s="681"/>
      <c r="BXV58" s="681"/>
      <c r="BXW58" s="681"/>
      <c r="BXX58" s="681"/>
      <c r="BXY58" s="681"/>
      <c r="BXZ58" s="681"/>
      <c r="BYA58" s="681"/>
      <c r="BYB58" s="681"/>
      <c r="BYC58" s="681"/>
      <c r="BYD58" s="681"/>
      <c r="BYE58" s="681"/>
      <c r="BYF58" s="681"/>
      <c r="BYG58" s="681"/>
      <c r="BYH58" s="681"/>
      <c r="BYI58" s="681"/>
      <c r="BYJ58" s="681"/>
      <c r="BYK58" s="681"/>
      <c r="BYL58" s="681"/>
      <c r="BYM58" s="681"/>
      <c r="BYN58" s="681"/>
      <c r="BYO58" s="681"/>
      <c r="BYP58" s="681"/>
      <c r="BYQ58" s="681"/>
      <c r="BYR58" s="681"/>
      <c r="BYS58" s="681"/>
      <c r="BYT58" s="681"/>
      <c r="BYU58" s="681"/>
      <c r="BYV58" s="681"/>
      <c r="BYW58" s="681"/>
      <c r="BYX58" s="681"/>
      <c r="BYY58" s="681"/>
      <c r="BYZ58" s="681"/>
      <c r="BZA58" s="681"/>
      <c r="BZB58" s="681"/>
      <c r="BZC58" s="681"/>
      <c r="BZD58" s="681"/>
      <c r="BZE58" s="681"/>
      <c r="BZF58" s="681"/>
      <c r="BZG58" s="681"/>
      <c r="BZH58" s="681"/>
      <c r="BZI58" s="681"/>
      <c r="BZJ58" s="681"/>
      <c r="BZK58" s="681"/>
      <c r="BZL58" s="681"/>
      <c r="BZM58" s="681"/>
      <c r="BZN58" s="681"/>
      <c r="BZO58" s="681"/>
      <c r="BZP58" s="681"/>
      <c r="BZQ58" s="681"/>
      <c r="BZR58" s="681"/>
      <c r="BZS58" s="681"/>
      <c r="BZT58" s="681"/>
      <c r="BZU58" s="681"/>
      <c r="BZV58" s="681"/>
      <c r="BZW58" s="681"/>
      <c r="BZX58" s="681"/>
      <c r="BZY58" s="681"/>
      <c r="BZZ58" s="681"/>
      <c r="CAA58" s="681"/>
      <c r="CAB58" s="681"/>
      <c r="CAC58" s="681"/>
      <c r="CAD58" s="681"/>
      <c r="CAE58" s="681"/>
      <c r="CAF58" s="681"/>
      <c r="CAG58" s="681"/>
      <c r="CAH58" s="681"/>
      <c r="CAI58" s="681"/>
      <c r="CAJ58" s="681"/>
      <c r="CAK58" s="681"/>
      <c r="CAL58" s="681"/>
      <c r="CAM58" s="681"/>
      <c r="CAN58" s="681"/>
      <c r="CAO58" s="681"/>
      <c r="CAP58" s="681"/>
      <c r="CAQ58" s="681"/>
      <c r="CAR58" s="681"/>
      <c r="CAS58" s="681"/>
      <c r="CAT58" s="681"/>
      <c r="CAU58" s="681"/>
      <c r="CAV58" s="681"/>
      <c r="CAW58" s="681"/>
      <c r="CAX58" s="681"/>
      <c r="CAY58" s="681"/>
      <c r="CAZ58" s="681"/>
      <c r="CBA58" s="681"/>
      <c r="CBB58" s="681"/>
      <c r="CBC58" s="681"/>
      <c r="CBD58" s="681"/>
      <c r="CBE58" s="681"/>
      <c r="CBF58" s="681"/>
      <c r="CBG58" s="681"/>
      <c r="CBH58" s="681"/>
      <c r="CBI58" s="681"/>
      <c r="CBJ58" s="681"/>
      <c r="CBK58" s="681"/>
      <c r="CBL58" s="681"/>
      <c r="CBM58" s="681"/>
      <c r="CBN58" s="681"/>
      <c r="CBO58" s="681"/>
      <c r="CBP58" s="681"/>
      <c r="CBQ58" s="681"/>
      <c r="CBR58" s="681"/>
      <c r="CBS58" s="681"/>
      <c r="CBT58" s="681"/>
      <c r="CBU58" s="681"/>
      <c r="CBV58" s="681"/>
      <c r="CBW58" s="681"/>
      <c r="CBX58" s="681"/>
      <c r="CBY58" s="681"/>
      <c r="CBZ58" s="681"/>
      <c r="CCA58" s="681"/>
      <c r="CCB58" s="681"/>
      <c r="CCC58" s="681"/>
      <c r="CCD58" s="681"/>
      <c r="CCE58" s="681"/>
      <c r="CCF58" s="681"/>
      <c r="CCG58" s="681"/>
      <c r="CCH58" s="681"/>
      <c r="CCI58" s="681"/>
      <c r="CCJ58" s="681"/>
      <c r="CCK58" s="681"/>
      <c r="CCL58" s="681"/>
      <c r="CCM58" s="681"/>
      <c r="CCN58" s="681"/>
      <c r="CCO58" s="681"/>
      <c r="CCP58" s="681"/>
      <c r="CCQ58" s="681"/>
      <c r="CCR58" s="681"/>
      <c r="CCS58" s="681"/>
      <c r="CCT58" s="681"/>
      <c r="CCU58" s="681"/>
      <c r="CCV58" s="681"/>
      <c r="CCW58" s="681"/>
      <c r="CCX58" s="681"/>
      <c r="CCY58" s="681"/>
      <c r="CCZ58" s="681"/>
      <c r="CDA58" s="681"/>
      <c r="CDB58" s="681"/>
      <c r="CDC58" s="681"/>
      <c r="CDD58" s="681"/>
      <c r="CDE58" s="681"/>
      <c r="CDF58" s="681"/>
      <c r="CDG58" s="681"/>
      <c r="CDH58" s="681"/>
      <c r="CDI58" s="681"/>
      <c r="CDJ58" s="681"/>
      <c r="CDK58" s="681"/>
      <c r="CDL58" s="681"/>
      <c r="CDM58" s="681"/>
      <c r="CDN58" s="681"/>
      <c r="CDO58" s="681"/>
      <c r="CDP58" s="681"/>
      <c r="CDQ58" s="681"/>
      <c r="CDR58" s="681"/>
      <c r="CDS58" s="681"/>
      <c r="CDT58" s="681"/>
      <c r="CDU58" s="681"/>
      <c r="CDV58" s="681"/>
      <c r="CDW58" s="681"/>
      <c r="CDX58" s="681"/>
      <c r="CDY58" s="681"/>
      <c r="CDZ58" s="681"/>
      <c r="CEA58" s="681"/>
      <c r="CEB58" s="681"/>
      <c r="CEC58" s="681"/>
      <c r="CED58" s="681"/>
      <c r="CEE58" s="681"/>
      <c r="CEF58" s="681"/>
      <c r="CEG58" s="681"/>
      <c r="CEH58" s="681"/>
      <c r="CEI58" s="681"/>
      <c r="CEJ58" s="681"/>
      <c r="CEK58" s="681"/>
      <c r="CEL58" s="681"/>
      <c r="CEM58" s="681"/>
      <c r="CEN58" s="681"/>
      <c r="CEO58" s="681"/>
      <c r="CEP58" s="681"/>
      <c r="CEQ58" s="681"/>
      <c r="CER58" s="681"/>
      <c r="CES58" s="681"/>
      <c r="CET58" s="681"/>
      <c r="CEU58" s="681"/>
      <c r="CEV58" s="681"/>
      <c r="CEW58" s="681"/>
      <c r="CEX58" s="681"/>
      <c r="CEY58" s="681"/>
      <c r="CEZ58" s="681"/>
      <c r="CFA58" s="681"/>
      <c r="CFB58" s="681"/>
      <c r="CFC58" s="681"/>
      <c r="CFD58" s="681"/>
      <c r="CFE58" s="681"/>
      <c r="CFF58" s="681"/>
      <c r="CFG58" s="681"/>
      <c r="CFH58" s="681"/>
      <c r="CFI58" s="681"/>
      <c r="CFJ58" s="681"/>
      <c r="CFK58" s="681"/>
      <c r="CFL58" s="681"/>
      <c r="CFM58" s="681"/>
      <c r="CFN58" s="681"/>
      <c r="CFO58" s="681"/>
      <c r="CFP58" s="681"/>
      <c r="CFQ58" s="681"/>
      <c r="CFR58" s="681"/>
      <c r="CFS58" s="681"/>
      <c r="CFT58" s="681"/>
      <c r="CFU58" s="681"/>
      <c r="CFV58" s="681"/>
      <c r="CFW58" s="681"/>
      <c r="CFX58" s="681"/>
      <c r="CFY58" s="681"/>
      <c r="CFZ58" s="681"/>
      <c r="CGA58" s="681"/>
      <c r="CGB58" s="681"/>
      <c r="CGC58" s="681"/>
      <c r="CGD58" s="681"/>
      <c r="CGE58" s="681"/>
      <c r="CGF58" s="681"/>
      <c r="CGG58" s="681"/>
      <c r="CGH58" s="681"/>
      <c r="CGI58" s="681"/>
      <c r="CGJ58" s="681"/>
      <c r="CGK58" s="681"/>
      <c r="CGL58" s="681"/>
      <c r="CGM58" s="681"/>
      <c r="CGN58" s="681"/>
      <c r="CGO58" s="681"/>
      <c r="CGP58" s="681"/>
      <c r="CGQ58" s="681"/>
      <c r="CGR58" s="681"/>
      <c r="CGS58" s="681"/>
      <c r="CGT58" s="681"/>
      <c r="CGU58" s="681"/>
      <c r="CGV58" s="681"/>
      <c r="CGW58" s="681"/>
      <c r="CGX58" s="681"/>
      <c r="CGY58" s="681"/>
      <c r="CGZ58" s="681"/>
      <c r="CHA58" s="681"/>
      <c r="CHB58" s="681"/>
      <c r="CHC58" s="681"/>
      <c r="CHD58" s="681"/>
      <c r="CHE58" s="681"/>
      <c r="CHF58" s="681"/>
      <c r="CHG58" s="681"/>
      <c r="CHH58" s="681"/>
      <c r="CHI58" s="681"/>
      <c r="CHJ58" s="681"/>
      <c r="CHK58" s="681"/>
      <c r="CHL58" s="681"/>
      <c r="CHM58" s="681"/>
      <c r="CHN58" s="681"/>
      <c r="CHO58" s="681"/>
      <c r="CHP58" s="681"/>
      <c r="CHQ58" s="681"/>
      <c r="CHR58" s="681"/>
      <c r="CHS58" s="681"/>
      <c r="CHT58" s="681"/>
      <c r="CHU58" s="681"/>
      <c r="CHV58" s="681"/>
      <c r="CHW58" s="681"/>
      <c r="CHX58" s="681"/>
      <c r="CHY58" s="681"/>
      <c r="CHZ58" s="681"/>
      <c r="CIA58" s="681"/>
      <c r="CIB58" s="681"/>
      <c r="CIC58" s="681"/>
      <c r="CID58" s="681"/>
      <c r="CIE58" s="681"/>
      <c r="CIF58" s="681"/>
      <c r="CIG58" s="681"/>
      <c r="CIH58" s="681"/>
      <c r="CII58" s="681"/>
      <c r="CIJ58" s="681"/>
      <c r="CIK58" s="681"/>
      <c r="CIL58" s="681"/>
      <c r="CIM58" s="681"/>
      <c r="CIN58" s="681"/>
      <c r="CIO58" s="681"/>
      <c r="CIP58" s="681"/>
      <c r="CIQ58" s="681"/>
      <c r="CIR58" s="681"/>
      <c r="CIS58" s="681"/>
      <c r="CIT58" s="681"/>
      <c r="CIU58" s="681"/>
      <c r="CIV58" s="681"/>
      <c r="CIW58" s="681"/>
      <c r="CIX58" s="681"/>
      <c r="CIY58" s="681"/>
      <c r="CIZ58" s="681"/>
      <c r="CJA58" s="681"/>
      <c r="CJB58" s="681"/>
      <c r="CJC58" s="681"/>
      <c r="CJD58" s="681"/>
      <c r="CJE58" s="681"/>
      <c r="CJF58" s="681"/>
      <c r="CJG58" s="681"/>
      <c r="CJH58" s="681"/>
      <c r="CJI58" s="681"/>
      <c r="CJJ58" s="681"/>
      <c r="CJK58" s="681"/>
      <c r="CJL58" s="681"/>
      <c r="CJM58" s="681"/>
      <c r="CJN58" s="681"/>
      <c r="CJO58" s="681"/>
      <c r="CJP58" s="681"/>
      <c r="CJQ58" s="681"/>
      <c r="CJR58" s="681"/>
      <c r="CJS58" s="681"/>
      <c r="CJT58" s="681"/>
      <c r="CJU58" s="681"/>
      <c r="CJV58" s="681"/>
      <c r="CJW58" s="681"/>
      <c r="CJX58" s="681"/>
      <c r="CJY58" s="681"/>
      <c r="CJZ58" s="681"/>
      <c r="CKA58" s="681"/>
      <c r="CKB58" s="681"/>
      <c r="CKC58" s="681"/>
      <c r="CKD58" s="681"/>
      <c r="CKE58" s="681"/>
      <c r="CKF58" s="681"/>
      <c r="CKG58" s="681"/>
      <c r="CKH58" s="681"/>
      <c r="CKI58" s="681"/>
      <c r="CKJ58" s="681"/>
      <c r="CKK58" s="681"/>
      <c r="CKL58" s="681"/>
      <c r="CKM58" s="681"/>
      <c r="CKN58" s="681"/>
      <c r="CKO58" s="681"/>
      <c r="CKP58" s="681"/>
      <c r="CKQ58" s="681"/>
      <c r="CKR58" s="681"/>
      <c r="CKS58" s="681"/>
      <c r="CKT58" s="681"/>
      <c r="CKU58" s="681"/>
      <c r="CKV58" s="681"/>
      <c r="CKW58" s="681"/>
      <c r="CKX58" s="681"/>
      <c r="CKY58" s="681"/>
      <c r="CKZ58" s="681"/>
      <c r="CLA58" s="681"/>
      <c r="CLB58" s="681"/>
      <c r="CLC58" s="681"/>
      <c r="CLD58" s="681"/>
      <c r="CLE58" s="681"/>
      <c r="CLF58" s="681"/>
      <c r="CLG58" s="681"/>
      <c r="CLH58" s="681"/>
      <c r="CLI58" s="681"/>
      <c r="CLJ58" s="681"/>
      <c r="CLK58" s="681"/>
      <c r="CLL58" s="681"/>
      <c r="CLM58" s="681"/>
      <c r="CLN58" s="681"/>
      <c r="CLO58" s="681"/>
      <c r="CLP58" s="681"/>
      <c r="CLQ58" s="681"/>
      <c r="CLR58" s="681"/>
      <c r="CLS58" s="681"/>
      <c r="CLT58" s="681"/>
      <c r="CLU58" s="681"/>
      <c r="CLV58" s="681"/>
      <c r="CLW58" s="681"/>
      <c r="CLX58" s="681"/>
      <c r="CLY58" s="681"/>
      <c r="CLZ58" s="681"/>
      <c r="CMA58" s="681"/>
      <c r="CMB58" s="681"/>
      <c r="CMC58" s="681"/>
      <c r="CMD58" s="681"/>
      <c r="CME58" s="681"/>
      <c r="CMF58" s="681"/>
      <c r="CMG58" s="681"/>
      <c r="CMH58" s="681"/>
      <c r="CMI58" s="681"/>
      <c r="CMJ58" s="681"/>
      <c r="CMK58" s="681"/>
      <c r="CML58" s="681"/>
      <c r="CMM58" s="681"/>
      <c r="CMN58" s="681"/>
      <c r="CMO58" s="681"/>
      <c r="CMP58" s="681"/>
      <c r="CMQ58" s="681"/>
      <c r="CMR58" s="681"/>
      <c r="CMS58" s="681"/>
      <c r="CMT58" s="681"/>
      <c r="CMU58" s="681"/>
      <c r="CMV58" s="681"/>
      <c r="CMW58" s="681"/>
      <c r="CMX58" s="681"/>
      <c r="CMY58" s="681"/>
      <c r="CMZ58" s="681"/>
      <c r="CNA58" s="681"/>
      <c r="CNB58" s="681"/>
      <c r="CNC58" s="681"/>
      <c r="CND58" s="681"/>
      <c r="CNE58" s="681"/>
      <c r="CNF58" s="681"/>
      <c r="CNG58" s="681"/>
      <c r="CNH58" s="681"/>
      <c r="CNI58" s="681"/>
      <c r="CNJ58" s="681"/>
      <c r="CNK58" s="681"/>
      <c r="CNL58" s="681"/>
      <c r="CNM58" s="681"/>
      <c r="CNN58" s="681"/>
      <c r="CNO58" s="681"/>
      <c r="CNP58" s="681"/>
      <c r="CNQ58" s="681"/>
      <c r="CNR58" s="681"/>
      <c r="CNS58" s="681"/>
      <c r="CNT58" s="681"/>
      <c r="CNU58" s="681"/>
      <c r="CNV58" s="681"/>
    </row>
    <row r="59" spans="1:2414" s="682" customFormat="1" ht="45.75" customHeight="1" thickTop="1" thickBot="1" x14ac:dyDescent="0.3">
      <c r="A59" s="386"/>
      <c r="B59" s="683" t="s">
        <v>1093</v>
      </c>
      <c r="C59" s="684" t="s">
        <v>1028</v>
      </c>
      <c r="D59" s="905" t="s">
        <v>1688</v>
      </c>
      <c r="E59" s="905"/>
      <c r="F59" s="905"/>
      <c r="G59" s="905"/>
      <c r="H59" s="905"/>
      <c r="I59" s="905"/>
      <c r="J59" s="905"/>
      <c r="K59" s="905"/>
      <c r="L59" s="678"/>
      <c r="M59" s="678"/>
      <c r="N59" s="678"/>
      <c r="O59" s="677"/>
      <c r="P59" s="678"/>
      <c r="Q59" s="678"/>
      <c r="R59" s="678"/>
      <c r="S59" s="677"/>
      <c r="T59" s="678"/>
      <c r="U59" s="678"/>
      <c r="V59" s="386"/>
      <c r="W59" s="386"/>
      <c r="X59" s="386"/>
      <c r="Y59" s="386"/>
      <c r="Z59" s="386"/>
      <c r="AA59" s="386"/>
      <c r="AB59" s="386"/>
      <c r="AC59" s="386"/>
      <c r="AD59" s="386"/>
      <c r="AE59" s="386"/>
      <c r="AF59" s="386"/>
      <c r="AG59" s="386"/>
      <c r="AH59" s="386"/>
      <c r="AI59" s="386"/>
      <c r="AJ59" s="386"/>
      <c r="AK59" s="386"/>
      <c r="AL59" s="386"/>
      <c r="AM59" s="386"/>
      <c r="AN59" s="386"/>
      <c r="AO59" s="386"/>
      <c r="AP59" s="386"/>
      <c r="AQ59" s="386"/>
      <c r="AR59" s="680"/>
      <c r="AS59" s="680"/>
      <c r="AT59" s="680"/>
      <c r="AU59" s="680"/>
      <c r="AV59" s="680"/>
      <c r="AW59" s="680"/>
      <c r="AX59" s="680"/>
      <c r="AY59" s="680"/>
      <c r="AZ59" s="680"/>
      <c r="BA59" s="680"/>
      <c r="BB59" s="680"/>
      <c r="BC59" s="680"/>
      <c r="BD59" s="680"/>
      <c r="BE59" s="680"/>
      <c r="BF59" s="680"/>
      <c r="BG59" s="680"/>
      <c r="BH59" s="680"/>
      <c r="BI59" s="680"/>
      <c r="BJ59" s="680"/>
      <c r="BK59" s="680"/>
      <c r="BL59" s="680"/>
      <c r="BM59" s="680"/>
      <c r="BN59" s="680"/>
      <c r="BO59" s="680"/>
      <c r="BP59" s="680"/>
      <c r="BQ59" s="680"/>
      <c r="BR59" s="680"/>
      <c r="BS59" s="680"/>
      <c r="BT59" s="680"/>
      <c r="BU59" s="680"/>
      <c r="BV59" s="680"/>
      <c r="BW59" s="680"/>
      <c r="BX59" s="680"/>
      <c r="BY59" s="680"/>
      <c r="BZ59" s="680"/>
      <c r="CA59" s="680"/>
      <c r="CB59" s="680"/>
      <c r="CC59" s="680"/>
      <c r="CD59" s="680"/>
      <c r="CE59" s="680"/>
      <c r="CF59" s="680"/>
      <c r="CG59" s="681"/>
      <c r="CH59" s="681"/>
      <c r="CI59" s="681"/>
      <c r="CJ59" s="681"/>
      <c r="CK59" s="681"/>
      <c r="CL59" s="681"/>
      <c r="CM59" s="681"/>
      <c r="CN59" s="681"/>
      <c r="CO59" s="681"/>
      <c r="CP59" s="681"/>
      <c r="CQ59" s="681"/>
      <c r="CR59" s="681"/>
      <c r="CS59" s="681"/>
      <c r="CT59" s="681"/>
      <c r="CU59" s="681"/>
      <c r="CV59" s="681"/>
      <c r="CW59" s="681"/>
      <c r="CX59" s="681"/>
      <c r="CY59" s="681"/>
      <c r="CZ59" s="681"/>
      <c r="DA59" s="681"/>
      <c r="DB59" s="681"/>
      <c r="DC59" s="681"/>
      <c r="DD59" s="681"/>
      <c r="DE59" s="681"/>
      <c r="DF59" s="681"/>
      <c r="DG59" s="681"/>
      <c r="DH59" s="681"/>
      <c r="DI59" s="681"/>
      <c r="DJ59" s="681"/>
      <c r="DK59" s="681"/>
      <c r="DL59" s="681"/>
      <c r="DM59" s="681"/>
      <c r="DN59" s="681"/>
      <c r="DO59" s="681"/>
      <c r="DP59" s="681"/>
      <c r="DQ59" s="681"/>
      <c r="DR59" s="681"/>
      <c r="DS59" s="681"/>
      <c r="DT59" s="681"/>
      <c r="DU59" s="681"/>
      <c r="DV59" s="681"/>
      <c r="DW59" s="681"/>
      <c r="DX59" s="681"/>
      <c r="DY59" s="681"/>
      <c r="DZ59" s="681"/>
      <c r="EA59" s="681"/>
      <c r="EB59" s="681"/>
      <c r="EC59" s="681"/>
      <c r="ED59" s="681"/>
      <c r="EE59" s="681"/>
      <c r="EF59" s="681"/>
      <c r="EG59" s="681"/>
      <c r="EH59" s="681"/>
      <c r="EI59" s="681"/>
      <c r="EJ59" s="681"/>
      <c r="EK59" s="681"/>
      <c r="EL59" s="681"/>
      <c r="EM59" s="681"/>
      <c r="EN59" s="681"/>
      <c r="EO59" s="681"/>
      <c r="EP59" s="681"/>
      <c r="EQ59" s="681"/>
      <c r="ER59" s="681"/>
      <c r="ES59" s="681"/>
      <c r="ET59" s="681"/>
      <c r="EU59" s="681"/>
      <c r="EV59" s="681"/>
      <c r="EW59" s="681"/>
      <c r="EX59" s="681"/>
      <c r="EY59" s="681"/>
      <c r="EZ59" s="681"/>
      <c r="FA59" s="681"/>
      <c r="FB59" s="681"/>
      <c r="FC59" s="681"/>
      <c r="FD59" s="681"/>
      <c r="FE59" s="681"/>
      <c r="FF59" s="681"/>
      <c r="FG59" s="681"/>
      <c r="FH59" s="681"/>
      <c r="FI59" s="681"/>
      <c r="FJ59" s="681"/>
      <c r="FK59" s="681"/>
      <c r="FL59" s="681"/>
      <c r="FM59" s="681"/>
      <c r="FN59" s="681"/>
      <c r="FO59" s="681"/>
      <c r="FP59" s="681"/>
      <c r="FQ59" s="681"/>
      <c r="FR59" s="681"/>
      <c r="FS59" s="681"/>
      <c r="FT59" s="681"/>
      <c r="FU59" s="681"/>
      <c r="FV59" s="681"/>
      <c r="FW59" s="681"/>
      <c r="FX59" s="681"/>
      <c r="FY59" s="681"/>
      <c r="FZ59" s="681"/>
      <c r="GA59" s="681"/>
      <c r="GB59" s="681"/>
      <c r="GC59" s="681"/>
      <c r="GD59" s="681"/>
      <c r="GE59" s="681"/>
      <c r="GF59" s="681"/>
      <c r="GG59" s="681"/>
      <c r="GH59" s="681"/>
      <c r="GI59" s="681"/>
      <c r="GJ59" s="681"/>
      <c r="GK59" s="681"/>
      <c r="GL59" s="681"/>
      <c r="GM59" s="681"/>
      <c r="GN59" s="681"/>
      <c r="GO59" s="681"/>
      <c r="GP59" s="681"/>
      <c r="GQ59" s="681"/>
      <c r="GR59" s="681"/>
      <c r="GS59" s="681"/>
      <c r="GT59" s="681"/>
      <c r="GU59" s="681"/>
      <c r="GV59" s="681"/>
      <c r="GW59" s="681"/>
      <c r="GX59" s="681"/>
      <c r="GY59" s="681"/>
      <c r="GZ59" s="681"/>
      <c r="HA59" s="681"/>
      <c r="HB59" s="681"/>
      <c r="HC59" s="681"/>
      <c r="HD59" s="681"/>
      <c r="HE59" s="681"/>
      <c r="HF59" s="681"/>
      <c r="HG59" s="681"/>
      <c r="HH59" s="681"/>
      <c r="HI59" s="681"/>
      <c r="HJ59" s="681"/>
      <c r="HK59" s="681"/>
      <c r="HL59" s="681"/>
      <c r="HM59" s="681"/>
      <c r="HN59" s="681"/>
      <c r="HO59" s="681"/>
      <c r="HP59" s="681"/>
      <c r="HQ59" s="681"/>
      <c r="HR59" s="681"/>
      <c r="HS59" s="681"/>
      <c r="HT59" s="681"/>
      <c r="HU59" s="681"/>
      <c r="HV59" s="681"/>
      <c r="HW59" s="681"/>
      <c r="HX59" s="681"/>
      <c r="HY59" s="681"/>
      <c r="HZ59" s="681"/>
      <c r="IA59" s="681"/>
      <c r="IB59" s="681"/>
      <c r="IC59" s="681"/>
      <c r="ID59" s="681"/>
      <c r="IE59" s="681"/>
      <c r="IF59" s="681"/>
      <c r="IG59" s="681"/>
      <c r="IH59" s="681"/>
      <c r="II59" s="681"/>
      <c r="IJ59" s="681"/>
      <c r="IK59" s="681"/>
      <c r="IL59" s="681"/>
      <c r="IM59" s="681"/>
      <c r="IN59" s="681"/>
      <c r="IO59" s="681"/>
      <c r="IP59" s="681"/>
      <c r="IQ59" s="681"/>
      <c r="IR59" s="681"/>
      <c r="IS59" s="681"/>
      <c r="IT59" s="681"/>
      <c r="IU59" s="681"/>
      <c r="IV59" s="681"/>
      <c r="IW59" s="681"/>
      <c r="IX59" s="681"/>
      <c r="IY59" s="681"/>
      <c r="IZ59" s="681"/>
      <c r="JA59" s="681"/>
      <c r="JB59" s="681"/>
      <c r="JC59" s="681"/>
      <c r="JD59" s="681"/>
      <c r="JE59" s="681"/>
      <c r="JF59" s="681"/>
      <c r="JG59" s="681"/>
      <c r="JH59" s="681"/>
      <c r="JI59" s="681"/>
      <c r="JJ59" s="681"/>
      <c r="JK59" s="681"/>
      <c r="JL59" s="681"/>
      <c r="JM59" s="681"/>
      <c r="JN59" s="681"/>
      <c r="JO59" s="681"/>
      <c r="JP59" s="681"/>
      <c r="JQ59" s="681"/>
      <c r="JR59" s="681"/>
      <c r="JS59" s="681"/>
      <c r="JT59" s="681"/>
      <c r="JU59" s="681"/>
      <c r="JV59" s="681"/>
      <c r="JW59" s="681"/>
      <c r="JX59" s="681"/>
      <c r="JY59" s="681"/>
      <c r="JZ59" s="681"/>
      <c r="KA59" s="681"/>
      <c r="KB59" s="681"/>
      <c r="KC59" s="681"/>
      <c r="KD59" s="681"/>
      <c r="KE59" s="681"/>
      <c r="KF59" s="681"/>
      <c r="KG59" s="681"/>
      <c r="KH59" s="681"/>
      <c r="KI59" s="681"/>
      <c r="KJ59" s="681"/>
      <c r="KK59" s="681"/>
      <c r="KL59" s="681"/>
      <c r="KM59" s="681"/>
      <c r="KN59" s="681"/>
      <c r="KO59" s="681"/>
      <c r="KP59" s="681"/>
      <c r="KQ59" s="681"/>
      <c r="KR59" s="681"/>
      <c r="KS59" s="681"/>
      <c r="KT59" s="681"/>
      <c r="KU59" s="681"/>
      <c r="KV59" s="681"/>
      <c r="KW59" s="681"/>
      <c r="KX59" s="681"/>
      <c r="KY59" s="681"/>
      <c r="KZ59" s="681"/>
      <c r="LA59" s="681"/>
      <c r="LB59" s="681"/>
      <c r="LC59" s="681"/>
      <c r="LD59" s="681"/>
      <c r="LE59" s="681"/>
      <c r="LF59" s="681"/>
      <c r="LG59" s="681"/>
      <c r="LH59" s="681"/>
      <c r="LI59" s="681"/>
      <c r="LJ59" s="681"/>
      <c r="LK59" s="681"/>
      <c r="LL59" s="681"/>
      <c r="LM59" s="681"/>
      <c r="LN59" s="681"/>
      <c r="LO59" s="681"/>
      <c r="LP59" s="681"/>
      <c r="LQ59" s="681"/>
      <c r="LR59" s="681"/>
      <c r="LS59" s="681"/>
      <c r="LT59" s="681"/>
      <c r="LU59" s="681"/>
      <c r="LV59" s="681"/>
      <c r="LW59" s="681"/>
      <c r="LX59" s="681"/>
      <c r="LY59" s="681"/>
      <c r="LZ59" s="681"/>
      <c r="MA59" s="681"/>
      <c r="MB59" s="681"/>
      <c r="MC59" s="681"/>
      <c r="MD59" s="681"/>
      <c r="ME59" s="681"/>
      <c r="MF59" s="681"/>
      <c r="MG59" s="681"/>
      <c r="MH59" s="681"/>
      <c r="MI59" s="681"/>
      <c r="MJ59" s="681"/>
      <c r="MK59" s="681"/>
      <c r="ML59" s="681"/>
      <c r="MM59" s="681"/>
      <c r="MN59" s="681"/>
      <c r="MO59" s="681"/>
      <c r="MP59" s="681"/>
      <c r="MQ59" s="681"/>
      <c r="MR59" s="681"/>
      <c r="MS59" s="681"/>
      <c r="MT59" s="681"/>
      <c r="MU59" s="681"/>
      <c r="MV59" s="681"/>
      <c r="MW59" s="681"/>
      <c r="MX59" s="681"/>
      <c r="MY59" s="681"/>
      <c r="MZ59" s="681"/>
      <c r="NA59" s="681"/>
      <c r="NB59" s="681"/>
      <c r="NC59" s="681"/>
      <c r="ND59" s="681"/>
      <c r="NE59" s="681"/>
      <c r="NF59" s="681"/>
      <c r="NG59" s="681"/>
      <c r="NH59" s="681"/>
      <c r="NI59" s="681"/>
      <c r="NJ59" s="681"/>
      <c r="NK59" s="681"/>
      <c r="NL59" s="681"/>
      <c r="NM59" s="681"/>
      <c r="NN59" s="681"/>
      <c r="NO59" s="681"/>
      <c r="NP59" s="681"/>
      <c r="NQ59" s="681"/>
      <c r="NR59" s="681"/>
      <c r="NS59" s="681"/>
      <c r="NT59" s="681"/>
      <c r="NU59" s="681"/>
      <c r="NV59" s="681"/>
      <c r="NW59" s="681"/>
      <c r="NX59" s="681"/>
      <c r="NY59" s="681"/>
      <c r="NZ59" s="681"/>
      <c r="OA59" s="681"/>
      <c r="OB59" s="681"/>
      <c r="OC59" s="681"/>
      <c r="OD59" s="681"/>
      <c r="OE59" s="681"/>
      <c r="OF59" s="681"/>
      <c r="OG59" s="681"/>
      <c r="OH59" s="681"/>
      <c r="OI59" s="681"/>
      <c r="OJ59" s="681"/>
      <c r="OK59" s="681"/>
      <c r="OL59" s="681"/>
      <c r="OM59" s="681"/>
      <c r="ON59" s="681"/>
      <c r="OO59" s="681"/>
      <c r="OP59" s="681"/>
      <c r="OQ59" s="681"/>
      <c r="OR59" s="681"/>
      <c r="OS59" s="681"/>
      <c r="OT59" s="681"/>
      <c r="OU59" s="681"/>
      <c r="OV59" s="681"/>
      <c r="OW59" s="681"/>
      <c r="OX59" s="681"/>
      <c r="OY59" s="681"/>
      <c r="OZ59" s="681"/>
      <c r="PA59" s="681"/>
      <c r="PB59" s="681"/>
      <c r="PC59" s="681"/>
      <c r="PD59" s="681"/>
      <c r="PE59" s="681"/>
      <c r="PF59" s="681"/>
      <c r="PG59" s="681"/>
      <c r="PH59" s="681"/>
      <c r="PI59" s="681"/>
      <c r="PJ59" s="681"/>
      <c r="PK59" s="681"/>
      <c r="PL59" s="681"/>
      <c r="PM59" s="681"/>
      <c r="PN59" s="681"/>
      <c r="PO59" s="681"/>
      <c r="PP59" s="681"/>
      <c r="PQ59" s="681"/>
      <c r="PR59" s="681"/>
      <c r="PS59" s="681"/>
      <c r="PT59" s="681"/>
      <c r="PU59" s="681"/>
      <c r="PV59" s="681"/>
      <c r="PW59" s="681"/>
      <c r="PX59" s="681"/>
      <c r="PY59" s="681"/>
      <c r="PZ59" s="681"/>
      <c r="QA59" s="681"/>
      <c r="QB59" s="681"/>
      <c r="QC59" s="681"/>
      <c r="QD59" s="681"/>
      <c r="QE59" s="681"/>
      <c r="QF59" s="681"/>
      <c r="QG59" s="681"/>
      <c r="QH59" s="681"/>
      <c r="QI59" s="681"/>
      <c r="QJ59" s="681"/>
      <c r="QK59" s="681"/>
      <c r="QL59" s="681"/>
      <c r="QM59" s="681"/>
      <c r="QN59" s="681"/>
      <c r="QO59" s="681"/>
      <c r="QP59" s="681"/>
      <c r="QQ59" s="681"/>
      <c r="QR59" s="681"/>
      <c r="QS59" s="681"/>
      <c r="QT59" s="681"/>
      <c r="QU59" s="681"/>
      <c r="QV59" s="681"/>
      <c r="QW59" s="681"/>
      <c r="QX59" s="681"/>
      <c r="QY59" s="681"/>
      <c r="QZ59" s="681"/>
      <c r="RA59" s="681"/>
      <c r="RB59" s="681"/>
      <c r="RC59" s="681"/>
      <c r="RD59" s="681"/>
      <c r="RE59" s="681"/>
      <c r="RF59" s="681"/>
      <c r="RG59" s="681"/>
      <c r="RH59" s="681"/>
      <c r="RI59" s="681"/>
      <c r="RJ59" s="681"/>
      <c r="RK59" s="681"/>
      <c r="RL59" s="681"/>
      <c r="RM59" s="681"/>
      <c r="RN59" s="681"/>
      <c r="RO59" s="681"/>
      <c r="RP59" s="681"/>
      <c r="RQ59" s="681"/>
      <c r="RR59" s="681"/>
      <c r="RS59" s="681"/>
      <c r="RT59" s="681"/>
      <c r="RU59" s="681"/>
      <c r="RV59" s="681"/>
      <c r="RW59" s="681"/>
      <c r="RX59" s="681"/>
      <c r="RY59" s="681"/>
      <c r="RZ59" s="681"/>
      <c r="SA59" s="681"/>
      <c r="SB59" s="681"/>
      <c r="SC59" s="681"/>
      <c r="SD59" s="681"/>
      <c r="SE59" s="681"/>
      <c r="SF59" s="681"/>
      <c r="SG59" s="681"/>
      <c r="SH59" s="681"/>
      <c r="SI59" s="681"/>
      <c r="SJ59" s="681"/>
      <c r="SK59" s="681"/>
      <c r="SL59" s="681"/>
      <c r="SM59" s="681"/>
      <c r="SN59" s="681"/>
      <c r="SO59" s="681"/>
      <c r="SP59" s="681"/>
      <c r="SQ59" s="681"/>
      <c r="SR59" s="681"/>
      <c r="SS59" s="681"/>
      <c r="ST59" s="681"/>
      <c r="SU59" s="681"/>
      <c r="SV59" s="681"/>
      <c r="SW59" s="681"/>
      <c r="SX59" s="681"/>
      <c r="SY59" s="681"/>
      <c r="SZ59" s="681"/>
      <c r="TA59" s="681"/>
      <c r="TB59" s="681"/>
      <c r="TC59" s="681"/>
      <c r="TD59" s="681"/>
      <c r="TE59" s="681"/>
      <c r="TF59" s="681"/>
      <c r="TG59" s="681"/>
      <c r="TH59" s="681"/>
      <c r="TI59" s="681"/>
      <c r="TJ59" s="681"/>
      <c r="TK59" s="681"/>
      <c r="TL59" s="681"/>
      <c r="TM59" s="681"/>
      <c r="TN59" s="681"/>
      <c r="TO59" s="681"/>
      <c r="TP59" s="681"/>
      <c r="TQ59" s="681"/>
      <c r="TR59" s="681"/>
      <c r="TS59" s="681"/>
      <c r="TT59" s="681"/>
      <c r="TU59" s="681"/>
      <c r="TV59" s="681"/>
      <c r="TW59" s="681"/>
      <c r="TX59" s="681"/>
      <c r="TY59" s="681"/>
      <c r="TZ59" s="681"/>
      <c r="UA59" s="681"/>
      <c r="UB59" s="681"/>
      <c r="UC59" s="681"/>
      <c r="UD59" s="681"/>
      <c r="UE59" s="681"/>
      <c r="UF59" s="681"/>
      <c r="UG59" s="681"/>
      <c r="UH59" s="681"/>
      <c r="UI59" s="681"/>
      <c r="UJ59" s="681"/>
      <c r="UK59" s="681"/>
      <c r="UL59" s="681"/>
      <c r="UM59" s="681"/>
      <c r="UN59" s="681"/>
      <c r="UO59" s="681"/>
      <c r="UP59" s="681"/>
      <c r="UQ59" s="681"/>
      <c r="UR59" s="681"/>
      <c r="US59" s="681"/>
      <c r="UT59" s="681"/>
      <c r="UU59" s="681"/>
      <c r="UV59" s="681"/>
      <c r="UW59" s="681"/>
      <c r="UX59" s="681"/>
      <c r="UY59" s="681"/>
      <c r="UZ59" s="681"/>
      <c r="VA59" s="681"/>
      <c r="VB59" s="681"/>
      <c r="VC59" s="681"/>
      <c r="VD59" s="681"/>
      <c r="VE59" s="681"/>
      <c r="VF59" s="681"/>
      <c r="VG59" s="681"/>
      <c r="VH59" s="681"/>
      <c r="VI59" s="681"/>
      <c r="VJ59" s="681"/>
      <c r="VK59" s="681"/>
      <c r="VL59" s="681"/>
      <c r="VM59" s="681"/>
      <c r="VN59" s="681"/>
      <c r="VO59" s="681"/>
      <c r="VP59" s="681"/>
      <c r="VQ59" s="681"/>
      <c r="VR59" s="681"/>
      <c r="VS59" s="681"/>
      <c r="VT59" s="681"/>
      <c r="VU59" s="681"/>
      <c r="VV59" s="681"/>
      <c r="VW59" s="681"/>
      <c r="VX59" s="681"/>
      <c r="VY59" s="681"/>
      <c r="VZ59" s="681"/>
      <c r="WA59" s="681"/>
      <c r="WB59" s="681"/>
      <c r="WC59" s="681"/>
      <c r="WD59" s="681"/>
      <c r="WE59" s="681"/>
      <c r="WF59" s="681"/>
      <c r="WG59" s="681"/>
      <c r="WH59" s="681"/>
      <c r="WI59" s="681"/>
      <c r="WJ59" s="681"/>
      <c r="WK59" s="681"/>
      <c r="WL59" s="681"/>
      <c r="WM59" s="681"/>
      <c r="WN59" s="681"/>
      <c r="WO59" s="681"/>
      <c r="WP59" s="681"/>
      <c r="WQ59" s="681"/>
      <c r="WR59" s="681"/>
      <c r="WS59" s="681"/>
      <c r="WT59" s="681"/>
      <c r="WU59" s="681"/>
      <c r="WV59" s="681"/>
      <c r="WW59" s="681"/>
      <c r="WX59" s="681"/>
      <c r="WY59" s="681"/>
      <c r="WZ59" s="681"/>
      <c r="XA59" s="681"/>
      <c r="XB59" s="681"/>
      <c r="XC59" s="681"/>
      <c r="XD59" s="681"/>
      <c r="XE59" s="681"/>
      <c r="XF59" s="681"/>
      <c r="XG59" s="681"/>
      <c r="XH59" s="681"/>
      <c r="XI59" s="681"/>
      <c r="XJ59" s="681"/>
      <c r="XK59" s="681"/>
      <c r="XL59" s="681"/>
      <c r="XM59" s="681"/>
      <c r="XN59" s="681"/>
      <c r="XO59" s="681"/>
      <c r="XP59" s="681"/>
      <c r="XQ59" s="681"/>
      <c r="XR59" s="681"/>
      <c r="XS59" s="681"/>
      <c r="XT59" s="681"/>
      <c r="XU59" s="681"/>
      <c r="XV59" s="681"/>
      <c r="XW59" s="681"/>
      <c r="XX59" s="681"/>
      <c r="XY59" s="681"/>
      <c r="XZ59" s="681"/>
      <c r="YA59" s="681"/>
      <c r="YB59" s="681"/>
      <c r="YC59" s="681"/>
      <c r="YD59" s="681"/>
      <c r="YE59" s="681"/>
      <c r="YF59" s="681"/>
      <c r="YG59" s="681"/>
      <c r="YH59" s="681"/>
      <c r="YI59" s="681"/>
      <c r="YJ59" s="681"/>
      <c r="YK59" s="681"/>
      <c r="YL59" s="681"/>
      <c r="YM59" s="681"/>
      <c r="YN59" s="681"/>
      <c r="YO59" s="681"/>
      <c r="YP59" s="681"/>
      <c r="YQ59" s="681"/>
      <c r="YR59" s="681"/>
      <c r="YS59" s="681"/>
      <c r="YT59" s="681"/>
      <c r="YU59" s="681"/>
      <c r="YV59" s="681"/>
      <c r="YW59" s="681"/>
      <c r="YX59" s="681"/>
      <c r="YY59" s="681"/>
      <c r="YZ59" s="681"/>
      <c r="ZA59" s="681"/>
      <c r="ZB59" s="681"/>
      <c r="ZC59" s="681"/>
      <c r="ZD59" s="681"/>
      <c r="ZE59" s="681"/>
      <c r="ZF59" s="681"/>
      <c r="ZG59" s="681"/>
      <c r="ZH59" s="681"/>
      <c r="ZI59" s="681"/>
      <c r="ZJ59" s="681"/>
      <c r="ZK59" s="681"/>
      <c r="ZL59" s="681"/>
      <c r="ZM59" s="681"/>
      <c r="ZN59" s="681"/>
      <c r="ZO59" s="681"/>
      <c r="ZP59" s="681"/>
      <c r="ZQ59" s="681"/>
      <c r="ZR59" s="681"/>
      <c r="ZS59" s="681"/>
      <c r="ZT59" s="681"/>
      <c r="ZU59" s="681"/>
      <c r="ZV59" s="681"/>
      <c r="ZW59" s="681"/>
      <c r="ZX59" s="681"/>
      <c r="ZY59" s="681"/>
      <c r="ZZ59" s="681"/>
      <c r="AAA59" s="681"/>
      <c r="AAB59" s="681"/>
      <c r="AAC59" s="681"/>
      <c r="AAD59" s="681"/>
      <c r="AAE59" s="681"/>
      <c r="AAF59" s="681"/>
      <c r="AAG59" s="681"/>
      <c r="AAH59" s="681"/>
      <c r="AAI59" s="681"/>
      <c r="AAJ59" s="681"/>
      <c r="AAK59" s="681"/>
      <c r="AAL59" s="681"/>
      <c r="AAM59" s="681"/>
      <c r="AAN59" s="681"/>
      <c r="AAO59" s="681"/>
      <c r="AAP59" s="681"/>
      <c r="AAQ59" s="681"/>
      <c r="AAR59" s="681"/>
      <c r="AAS59" s="681"/>
      <c r="AAT59" s="681"/>
      <c r="AAU59" s="681"/>
      <c r="AAV59" s="681"/>
      <c r="AAW59" s="681"/>
      <c r="AAX59" s="681"/>
      <c r="AAY59" s="681"/>
      <c r="AAZ59" s="681"/>
      <c r="ABA59" s="681"/>
      <c r="ABB59" s="681"/>
      <c r="ABC59" s="681"/>
      <c r="ABD59" s="681"/>
      <c r="ABE59" s="681"/>
      <c r="ABF59" s="681"/>
      <c r="ABG59" s="681"/>
      <c r="ABH59" s="681"/>
      <c r="ABI59" s="681"/>
      <c r="ABJ59" s="681"/>
      <c r="ABK59" s="681"/>
      <c r="ABL59" s="681"/>
      <c r="ABM59" s="681"/>
      <c r="ABN59" s="681"/>
      <c r="ABO59" s="681"/>
      <c r="ABP59" s="681"/>
      <c r="ABQ59" s="681"/>
      <c r="ABR59" s="681"/>
      <c r="ABS59" s="681"/>
      <c r="ABT59" s="681"/>
      <c r="ABU59" s="681"/>
      <c r="ABV59" s="681"/>
      <c r="ABW59" s="681"/>
      <c r="ABX59" s="681"/>
      <c r="ABY59" s="681"/>
      <c r="ABZ59" s="681"/>
      <c r="ACA59" s="681"/>
      <c r="ACB59" s="681"/>
      <c r="ACC59" s="681"/>
      <c r="ACD59" s="681"/>
      <c r="ACE59" s="681"/>
      <c r="ACF59" s="681"/>
      <c r="ACG59" s="681"/>
      <c r="ACH59" s="681"/>
      <c r="ACI59" s="681"/>
      <c r="ACJ59" s="681"/>
      <c r="ACK59" s="681"/>
      <c r="ACL59" s="681"/>
      <c r="ACM59" s="681"/>
      <c r="ACN59" s="681"/>
      <c r="ACO59" s="681"/>
      <c r="ACP59" s="681"/>
      <c r="ACQ59" s="681"/>
      <c r="ACR59" s="681"/>
      <c r="ACS59" s="681"/>
      <c r="ACT59" s="681"/>
      <c r="ACU59" s="681"/>
      <c r="ACV59" s="681"/>
      <c r="ACW59" s="681"/>
      <c r="ACX59" s="681"/>
      <c r="ACY59" s="681"/>
      <c r="ACZ59" s="681"/>
      <c r="ADA59" s="681"/>
      <c r="ADB59" s="681"/>
      <c r="ADC59" s="681"/>
      <c r="ADD59" s="681"/>
      <c r="ADE59" s="681"/>
      <c r="ADF59" s="681"/>
      <c r="ADG59" s="681"/>
      <c r="ADH59" s="681"/>
      <c r="ADI59" s="681"/>
      <c r="ADJ59" s="681"/>
      <c r="ADK59" s="681"/>
      <c r="ADL59" s="681"/>
      <c r="ADM59" s="681"/>
      <c r="ADN59" s="681"/>
      <c r="ADO59" s="681"/>
      <c r="ADP59" s="681"/>
      <c r="ADQ59" s="681"/>
      <c r="ADR59" s="681"/>
      <c r="ADS59" s="681"/>
      <c r="ADT59" s="681"/>
      <c r="ADU59" s="681"/>
      <c r="ADV59" s="681"/>
      <c r="ADW59" s="681"/>
      <c r="ADX59" s="681"/>
      <c r="ADY59" s="681"/>
      <c r="ADZ59" s="681"/>
      <c r="AEA59" s="681"/>
      <c r="AEB59" s="681"/>
      <c r="AEC59" s="681"/>
      <c r="AED59" s="681"/>
      <c r="AEE59" s="681"/>
      <c r="AEF59" s="681"/>
      <c r="AEG59" s="681"/>
      <c r="AEH59" s="681"/>
      <c r="AEI59" s="681"/>
      <c r="AEJ59" s="681"/>
      <c r="AEK59" s="681"/>
      <c r="AEL59" s="681"/>
      <c r="AEM59" s="681"/>
      <c r="AEN59" s="681"/>
      <c r="AEO59" s="681"/>
      <c r="AEP59" s="681"/>
      <c r="AEQ59" s="681"/>
      <c r="AER59" s="681"/>
      <c r="AES59" s="681"/>
      <c r="AET59" s="681"/>
      <c r="AEU59" s="681"/>
      <c r="AEV59" s="681"/>
      <c r="AEW59" s="681"/>
      <c r="AEX59" s="681"/>
      <c r="AEY59" s="681"/>
      <c r="AEZ59" s="681"/>
      <c r="AFA59" s="681"/>
      <c r="AFB59" s="681"/>
      <c r="AFC59" s="681"/>
      <c r="AFD59" s="681"/>
      <c r="AFE59" s="681"/>
      <c r="AFF59" s="681"/>
      <c r="AFG59" s="681"/>
      <c r="AFH59" s="681"/>
      <c r="AFI59" s="681"/>
      <c r="AFJ59" s="681"/>
      <c r="AFK59" s="681"/>
      <c r="AFL59" s="681"/>
      <c r="AFM59" s="681"/>
      <c r="AFN59" s="681"/>
      <c r="AFO59" s="681"/>
      <c r="AFP59" s="681"/>
      <c r="AFQ59" s="681"/>
      <c r="AFR59" s="681"/>
      <c r="AFS59" s="681"/>
      <c r="AFT59" s="681"/>
      <c r="AFU59" s="681"/>
      <c r="AFV59" s="681"/>
      <c r="AFW59" s="681"/>
      <c r="AFX59" s="681"/>
      <c r="AFY59" s="681"/>
      <c r="AFZ59" s="681"/>
      <c r="AGA59" s="681"/>
      <c r="AGB59" s="681"/>
      <c r="AGC59" s="681"/>
      <c r="AGD59" s="681"/>
      <c r="AGE59" s="681"/>
      <c r="AGF59" s="681"/>
      <c r="AGG59" s="681"/>
      <c r="AGH59" s="681"/>
      <c r="AGI59" s="681"/>
      <c r="AGJ59" s="681"/>
      <c r="AGK59" s="681"/>
      <c r="AGL59" s="681"/>
      <c r="AGM59" s="681"/>
      <c r="AGN59" s="681"/>
      <c r="AGO59" s="681"/>
      <c r="AGP59" s="681"/>
      <c r="AGQ59" s="681"/>
      <c r="AGR59" s="681"/>
      <c r="AGS59" s="681"/>
      <c r="AGT59" s="681"/>
      <c r="AGU59" s="681"/>
      <c r="AGV59" s="681"/>
      <c r="AGW59" s="681"/>
      <c r="AGX59" s="681"/>
      <c r="AGY59" s="681"/>
      <c r="AGZ59" s="681"/>
      <c r="AHA59" s="681"/>
      <c r="AHB59" s="681"/>
      <c r="AHC59" s="681"/>
      <c r="AHD59" s="681"/>
      <c r="AHE59" s="681"/>
      <c r="AHF59" s="681"/>
      <c r="AHG59" s="681"/>
      <c r="AHH59" s="681"/>
      <c r="AHI59" s="681"/>
      <c r="AHJ59" s="681"/>
      <c r="AHK59" s="681"/>
      <c r="AHL59" s="681"/>
      <c r="AHM59" s="681"/>
      <c r="AHN59" s="681"/>
      <c r="AHO59" s="681"/>
      <c r="AHP59" s="681"/>
      <c r="AHQ59" s="681"/>
      <c r="AHR59" s="681"/>
      <c r="AHS59" s="681"/>
      <c r="AHT59" s="681"/>
      <c r="AHU59" s="681"/>
      <c r="AHV59" s="681"/>
      <c r="AHW59" s="681"/>
      <c r="AHX59" s="681"/>
      <c r="AHY59" s="681"/>
      <c r="AHZ59" s="681"/>
      <c r="AIA59" s="681"/>
      <c r="AIB59" s="681"/>
      <c r="AIC59" s="681"/>
      <c r="AID59" s="681"/>
      <c r="AIE59" s="681"/>
      <c r="AIF59" s="681"/>
      <c r="AIG59" s="681"/>
      <c r="AIH59" s="681"/>
      <c r="AII59" s="681"/>
      <c r="AIJ59" s="681"/>
      <c r="AIK59" s="681"/>
      <c r="AIL59" s="681"/>
      <c r="AIM59" s="681"/>
      <c r="AIN59" s="681"/>
      <c r="AIO59" s="681"/>
      <c r="AIP59" s="681"/>
      <c r="AIQ59" s="681"/>
      <c r="AIR59" s="681"/>
      <c r="AIS59" s="681"/>
      <c r="AIT59" s="681"/>
      <c r="AIU59" s="681"/>
      <c r="AIV59" s="681"/>
      <c r="AIW59" s="681"/>
      <c r="AIX59" s="681"/>
      <c r="AIY59" s="681"/>
      <c r="AIZ59" s="681"/>
      <c r="AJA59" s="681"/>
      <c r="AJB59" s="681"/>
      <c r="AJC59" s="681"/>
      <c r="AJD59" s="681"/>
      <c r="AJE59" s="681"/>
      <c r="AJF59" s="681"/>
      <c r="AJG59" s="681"/>
      <c r="AJH59" s="681"/>
      <c r="AJI59" s="681"/>
      <c r="AJJ59" s="681"/>
      <c r="AJK59" s="681"/>
      <c r="AJL59" s="681"/>
      <c r="AJM59" s="681"/>
      <c r="AJN59" s="681"/>
      <c r="AJO59" s="681"/>
      <c r="AJP59" s="681"/>
      <c r="AJQ59" s="681"/>
      <c r="AJR59" s="681"/>
      <c r="AJS59" s="681"/>
      <c r="AJT59" s="681"/>
      <c r="AJU59" s="681"/>
      <c r="AJV59" s="681"/>
      <c r="AJW59" s="681"/>
      <c r="AJX59" s="681"/>
      <c r="AJY59" s="681"/>
      <c r="AJZ59" s="681"/>
      <c r="AKA59" s="681"/>
      <c r="AKB59" s="681"/>
      <c r="AKC59" s="681"/>
      <c r="AKD59" s="681"/>
      <c r="AKE59" s="681"/>
      <c r="AKF59" s="681"/>
      <c r="AKG59" s="681"/>
      <c r="AKH59" s="681"/>
      <c r="AKI59" s="681"/>
      <c r="AKJ59" s="681"/>
      <c r="AKK59" s="681"/>
      <c r="AKL59" s="681"/>
      <c r="AKM59" s="681"/>
      <c r="AKN59" s="681"/>
      <c r="AKO59" s="681"/>
      <c r="AKP59" s="681"/>
      <c r="AKQ59" s="681"/>
      <c r="AKR59" s="681"/>
      <c r="AKS59" s="681"/>
      <c r="AKT59" s="681"/>
      <c r="AKU59" s="681"/>
      <c r="AKV59" s="681"/>
      <c r="AKW59" s="681"/>
      <c r="AKX59" s="681"/>
      <c r="AKY59" s="681"/>
      <c r="AKZ59" s="681"/>
      <c r="ALA59" s="681"/>
      <c r="ALB59" s="681"/>
      <c r="ALC59" s="681"/>
      <c r="ALD59" s="681"/>
      <c r="ALE59" s="681"/>
      <c r="ALF59" s="681"/>
      <c r="ALG59" s="681"/>
      <c r="ALH59" s="681"/>
      <c r="ALI59" s="681"/>
      <c r="ALJ59" s="681"/>
      <c r="ALK59" s="681"/>
      <c r="ALL59" s="681"/>
      <c r="ALM59" s="681"/>
      <c r="ALN59" s="681"/>
      <c r="ALO59" s="681"/>
      <c r="ALP59" s="681"/>
      <c r="ALQ59" s="681"/>
      <c r="ALR59" s="681"/>
      <c r="ALS59" s="681"/>
      <c r="ALT59" s="681"/>
      <c r="ALU59" s="681"/>
      <c r="ALV59" s="681"/>
      <c r="ALW59" s="681"/>
      <c r="ALX59" s="681"/>
      <c r="ALY59" s="681"/>
      <c r="ALZ59" s="681"/>
      <c r="AMA59" s="681"/>
      <c r="AMB59" s="681"/>
      <c r="AMC59" s="681"/>
      <c r="AMD59" s="681"/>
      <c r="AME59" s="681"/>
      <c r="AMF59" s="681"/>
      <c r="AMG59" s="681"/>
      <c r="AMH59" s="681"/>
      <c r="AMI59" s="681"/>
      <c r="AMJ59" s="681"/>
      <c r="AMK59" s="681"/>
      <c r="AML59" s="681"/>
      <c r="AMM59" s="681"/>
      <c r="AMN59" s="681"/>
      <c r="AMO59" s="681"/>
      <c r="AMP59" s="681"/>
      <c r="AMQ59" s="681"/>
      <c r="AMR59" s="681"/>
      <c r="AMS59" s="681"/>
      <c r="AMT59" s="681"/>
      <c r="AMU59" s="681"/>
      <c r="AMV59" s="681"/>
      <c r="AMW59" s="681"/>
      <c r="AMX59" s="681"/>
      <c r="AMY59" s="681"/>
      <c r="AMZ59" s="681"/>
      <c r="ANA59" s="681"/>
      <c r="ANB59" s="681"/>
      <c r="ANC59" s="681"/>
      <c r="AND59" s="681"/>
      <c r="ANE59" s="681"/>
      <c r="ANF59" s="681"/>
      <c r="ANG59" s="681"/>
      <c r="ANH59" s="681"/>
      <c r="ANI59" s="681"/>
      <c r="ANJ59" s="681"/>
      <c r="ANK59" s="681"/>
      <c r="ANL59" s="681"/>
      <c r="ANM59" s="681"/>
      <c r="ANN59" s="681"/>
      <c r="ANO59" s="681"/>
      <c r="ANP59" s="681"/>
      <c r="ANQ59" s="681"/>
      <c r="ANR59" s="681"/>
      <c r="ANS59" s="681"/>
      <c r="ANT59" s="681"/>
      <c r="ANU59" s="681"/>
      <c r="ANV59" s="681"/>
      <c r="ANW59" s="681"/>
      <c r="ANX59" s="681"/>
      <c r="ANY59" s="681"/>
      <c r="ANZ59" s="681"/>
      <c r="AOA59" s="681"/>
      <c r="AOB59" s="681"/>
      <c r="AOC59" s="681"/>
      <c r="AOD59" s="681"/>
      <c r="AOE59" s="681"/>
      <c r="AOF59" s="681"/>
      <c r="AOG59" s="681"/>
      <c r="AOH59" s="681"/>
      <c r="AOI59" s="681"/>
      <c r="AOJ59" s="681"/>
      <c r="AOK59" s="681"/>
      <c r="AOL59" s="681"/>
      <c r="AOM59" s="681"/>
      <c r="AON59" s="681"/>
      <c r="AOO59" s="681"/>
      <c r="AOP59" s="681"/>
      <c r="AOQ59" s="681"/>
      <c r="AOR59" s="681"/>
      <c r="AOS59" s="681"/>
      <c r="AOT59" s="681"/>
      <c r="AOU59" s="681"/>
      <c r="AOV59" s="681"/>
      <c r="AOW59" s="681"/>
      <c r="AOX59" s="681"/>
      <c r="AOY59" s="681"/>
      <c r="AOZ59" s="681"/>
      <c r="APA59" s="681"/>
      <c r="APB59" s="681"/>
      <c r="APC59" s="681"/>
      <c r="APD59" s="681"/>
      <c r="APE59" s="681"/>
      <c r="APF59" s="681"/>
      <c r="APG59" s="681"/>
      <c r="APH59" s="681"/>
      <c r="API59" s="681"/>
      <c r="APJ59" s="681"/>
      <c r="APK59" s="681"/>
      <c r="APL59" s="681"/>
      <c r="APM59" s="681"/>
      <c r="APN59" s="681"/>
      <c r="APO59" s="681"/>
      <c r="APP59" s="681"/>
      <c r="APQ59" s="681"/>
      <c r="APR59" s="681"/>
      <c r="APS59" s="681"/>
      <c r="APT59" s="681"/>
      <c r="APU59" s="681"/>
      <c r="APV59" s="681"/>
      <c r="APW59" s="681"/>
      <c r="APX59" s="681"/>
      <c r="APY59" s="681"/>
      <c r="APZ59" s="681"/>
      <c r="AQA59" s="681"/>
      <c r="AQB59" s="681"/>
      <c r="AQC59" s="681"/>
      <c r="AQD59" s="681"/>
      <c r="AQE59" s="681"/>
      <c r="AQF59" s="681"/>
      <c r="AQG59" s="681"/>
      <c r="AQH59" s="681"/>
      <c r="AQI59" s="681"/>
      <c r="AQJ59" s="681"/>
      <c r="AQK59" s="681"/>
      <c r="AQL59" s="681"/>
      <c r="AQM59" s="681"/>
      <c r="AQN59" s="681"/>
      <c r="AQO59" s="681"/>
      <c r="AQP59" s="681"/>
      <c r="AQQ59" s="681"/>
      <c r="AQR59" s="681"/>
      <c r="AQS59" s="681"/>
      <c r="AQT59" s="681"/>
      <c r="AQU59" s="681"/>
      <c r="AQV59" s="681"/>
      <c r="AQW59" s="681"/>
      <c r="AQX59" s="681"/>
      <c r="AQY59" s="681"/>
      <c r="AQZ59" s="681"/>
      <c r="ARA59" s="681"/>
      <c r="ARB59" s="681"/>
      <c r="ARC59" s="681"/>
      <c r="ARD59" s="681"/>
      <c r="ARE59" s="681"/>
      <c r="ARF59" s="681"/>
      <c r="ARG59" s="681"/>
      <c r="ARH59" s="681"/>
      <c r="ARI59" s="681"/>
      <c r="ARJ59" s="681"/>
      <c r="ARK59" s="681"/>
      <c r="ARL59" s="681"/>
      <c r="ARM59" s="681"/>
      <c r="ARN59" s="681"/>
      <c r="ARO59" s="681"/>
      <c r="ARP59" s="681"/>
      <c r="ARQ59" s="681"/>
      <c r="ARR59" s="681"/>
      <c r="ARS59" s="681"/>
      <c r="ART59" s="681"/>
      <c r="ARU59" s="681"/>
      <c r="ARV59" s="681"/>
      <c r="ARW59" s="681"/>
      <c r="ARX59" s="681"/>
      <c r="ARY59" s="681"/>
      <c r="ARZ59" s="681"/>
      <c r="ASA59" s="681"/>
      <c r="ASB59" s="681"/>
      <c r="ASC59" s="681"/>
      <c r="ASD59" s="681"/>
      <c r="ASE59" s="681"/>
      <c r="ASF59" s="681"/>
      <c r="ASG59" s="681"/>
      <c r="ASH59" s="681"/>
      <c r="ASI59" s="681"/>
      <c r="ASJ59" s="681"/>
      <c r="ASK59" s="681"/>
      <c r="ASL59" s="681"/>
      <c r="ASM59" s="681"/>
      <c r="ASN59" s="681"/>
      <c r="ASO59" s="681"/>
      <c r="ASP59" s="681"/>
      <c r="ASQ59" s="681"/>
      <c r="ASR59" s="681"/>
      <c r="ASS59" s="681"/>
      <c r="AST59" s="681"/>
      <c r="ASU59" s="681"/>
      <c r="ASV59" s="681"/>
      <c r="ASW59" s="681"/>
      <c r="ASX59" s="681"/>
      <c r="ASY59" s="681"/>
      <c r="ASZ59" s="681"/>
      <c r="ATA59" s="681"/>
      <c r="ATB59" s="681"/>
      <c r="ATC59" s="681"/>
      <c r="ATD59" s="681"/>
      <c r="ATE59" s="681"/>
      <c r="ATF59" s="681"/>
      <c r="ATG59" s="681"/>
      <c r="ATH59" s="681"/>
      <c r="ATI59" s="681"/>
      <c r="ATJ59" s="681"/>
      <c r="ATK59" s="681"/>
      <c r="ATL59" s="681"/>
      <c r="ATM59" s="681"/>
      <c r="ATN59" s="681"/>
      <c r="ATO59" s="681"/>
      <c r="ATP59" s="681"/>
      <c r="ATQ59" s="681"/>
      <c r="ATR59" s="681"/>
      <c r="ATS59" s="681"/>
      <c r="ATT59" s="681"/>
      <c r="ATU59" s="681"/>
      <c r="ATV59" s="681"/>
      <c r="ATW59" s="681"/>
      <c r="ATX59" s="681"/>
      <c r="ATY59" s="681"/>
      <c r="ATZ59" s="681"/>
      <c r="AUA59" s="681"/>
      <c r="AUB59" s="681"/>
      <c r="AUC59" s="681"/>
      <c r="AUD59" s="681"/>
      <c r="AUE59" s="681"/>
      <c r="AUF59" s="681"/>
      <c r="AUG59" s="681"/>
      <c r="AUH59" s="681"/>
      <c r="AUI59" s="681"/>
      <c r="AUJ59" s="681"/>
      <c r="AUK59" s="681"/>
      <c r="AUL59" s="681"/>
      <c r="AUM59" s="681"/>
      <c r="AUN59" s="681"/>
      <c r="AUO59" s="681"/>
      <c r="AUP59" s="681"/>
      <c r="AUQ59" s="681"/>
      <c r="AUR59" s="681"/>
      <c r="AUS59" s="681"/>
      <c r="AUT59" s="681"/>
      <c r="AUU59" s="681"/>
      <c r="AUV59" s="681"/>
      <c r="AUW59" s="681"/>
      <c r="AUX59" s="681"/>
      <c r="AUY59" s="681"/>
      <c r="AUZ59" s="681"/>
      <c r="AVA59" s="681"/>
      <c r="AVB59" s="681"/>
      <c r="AVC59" s="681"/>
      <c r="AVD59" s="681"/>
      <c r="AVE59" s="681"/>
      <c r="AVF59" s="681"/>
      <c r="AVG59" s="681"/>
      <c r="AVH59" s="681"/>
      <c r="AVI59" s="681"/>
      <c r="AVJ59" s="681"/>
      <c r="AVK59" s="681"/>
      <c r="AVL59" s="681"/>
      <c r="AVM59" s="681"/>
      <c r="AVN59" s="681"/>
      <c r="AVO59" s="681"/>
      <c r="AVP59" s="681"/>
      <c r="AVQ59" s="681"/>
      <c r="AVR59" s="681"/>
      <c r="AVS59" s="681"/>
      <c r="AVT59" s="681"/>
      <c r="AVU59" s="681"/>
      <c r="AVV59" s="681"/>
      <c r="AVW59" s="681"/>
      <c r="AVX59" s="681"/>
      <c r="AVY59" s="681"/>
      <c r="AVZ59" s="681"/>
      <c r="AWA59" s="681"/>
      <c r="AWB59" s="681"/>
      <c r="AWC59" s="681"/>
      <c r="AWD59" s="681"/>
      <c r="AWE59" s="681"/>
      <c r="AWF59" s="681"/>
      <c r="AWG59" s="681"/>
      <c r="AWH59" s="681"/>
      <c r="AWI59" s="681"/>
      <c r="AWJ59" s="681"/>
      <c r="AWK59" s="681"/>
      <c r="AWL59" s="681"/>
      <c r="AWM59" s="681"/>
      <c r="AWN59" s="681"/>
      <c r="AWO59" s="681"/>
      <c r="AWP59" s="681"/>
      <c r="AWQ59" s="681"/>
      <c r="AWR59" s="681"/>
      <c r="AWS59" s="681"/>
      <c r="AWT59" s="681"/>
      <c r="AWU59" s="681"/>
      <c r="AWV59" s="681"/>
      <c r="AWW59" s="681"/>
      <c r="AWX59" s="681"/>
      <c r="AWY59" s="681"/>
      <c r="AWZ59" s="681"/>
      <c r="AXA59" s="681"/>
      <c r="AXB59" s="681"/>
      <c r="AXC59" s="681"/>
      <c r="AXD59" s="681"/>
      <c r="AXE59" s="681"/>
      <c r="AXF59" s="681"/>
      <c r="AXG59" s="681"/>
      <c r="AXH59" s="681"/>
      <c r="AXI59" s="681"/>
      <c r="AXJ59" s="681"/>
      <c r="AXK59" s="681"/>
      <c r="AXL59" s="681"/>
      <c r="AXM59" s="681"/>
      <c r="AXN59" s="681"/>
      <c r="AXO59" s="681"/>
      <c r="AXP59" s="681"/>
      <c r="AXQ59" s="681"/>
      <c r="AXR59" s="681"/>
      <c r="AXS59" s="681"/>
      <c r="AXT59" s="681"/>
      <c r="AXU59" s="681"/>
      <c r="AXV59" s="681"/>
      <c r="AXW59" s="681"/>
      <c r="AXX59" s="681"/>
      <c r="AXY59" s="681"/>
      <c r="AXZ59" s="681"/>
      <c r="AYA59" s="681"/>
      <c r="AYB59" s="681"/>
      <c r="AYC59" s="681"/>
      <c r="AYD59" s="681"/>
      <c r="AYE59" s="681"/>
      <c r="AYF59" s="681"/>
      <c r="AYG59" s="681"/>
      <c r="AYH59" s="681"/>
      <c r="AYI59" s="681"/>
      <c r="AYJ59" s="681"/>
      <c r="AYK59" s="681"/>
      <c r="AYL59" s="681"/>
      <c r="AYM59" s="681"/>
      <c r="AYN59" s="681"/>
      <c r="AYO59" s="681"/>
      <c r="AYP59" s="681"/>
      <c r="AYQ59" s="681"/>
      <c r="AYR59" s="681"/>
      <c r="AYS59" s="681"/>
      <c r="AYT59" s="681"/>
      <c r="AYU59" s="681"/>
      <c r="AYV59" s="681"/>
      <c r="AYW59" s="681"/>
      <c r="AYX59" s="681"/>
      <c r="AYY59" s="681"/>
      <c r="AYZ59" s="681"/>
      <c r="AZA59" s="681"/>
      <c r="AZB59" s="681"/>
      <c r="AZC59" s="681"/>
      <c r="AZD59" s="681"/>
      <c r="AZE59" s="681"/>
      <c r="AZF59" s="681"/>
      <c r="AZG59" s="681"/>
      <c r="AZH59" s="681"/>
      <c r="AZI59" s="681"/>
      <c r="AZJ59" s="681"/>
      <c r="AZK59" s="681"/>
      <c r="AZL59" s="681"/>
      <c r="AZM59" s="681"/>
      <c r="AZN59" s="681"/>
      <c r="AZO59" s="681"/>
      <c r="AZP59" s="681"/>
      <c r="AZQ59" s="681"/>
      <c r="AZR59" s="681"/>
      <c r="AZS59" s="681"/>
      <c r="AZT59" s="681"/>
      <c r="AZU59" s="681"/>
      <c r="AZV59" s="681"/>
      <c r="AZW59" s="681"/>
      <c r="AZX59" s="681"/>
      <c r="AZY59" s="681"/>
      <c r="AZZ59" s="681"/>
      <c r="BAA59" s="681"/>
      <c r="BAB59" s="681"/>
      <c r="BAC59" s="681"/>
      <c r="BAD59" s="681"/>
      <c r="BAE59" s="681"/>
      <c r="BAF59" s="681"/>
      <c r="BAG59" s="681"/>
      <c r="BAH59" s="681"/>
      <c r="BAI59" s="681"/>
      <c r="BAJ59" s="681"/>
      <c r="BAK59" s="681"/>
      <c r="BAL59" s="681"/>
      <c r="BAM59" s="681"/>
      <c r="BAN59" s="681"/>
      <c r="BAO59" s="681"/>
      <c r="BAP59" s="681"/>
      <c r="BAQ59" s="681"/>
      <c r="BAR59" s="681"/>
      <c r="BAS59" s="681"/>
      <c r="BAT59" s="681"/>
      <c r="BAU59" s="681"/>
      <c r="BAV59" s="681"/>
      <c r="BAW59" s="681"/>
      <c r="BAX59" s="681"/>
      <c r="BAY59" s="681"/>
      <c r="BAZ59" s="681"/>
      <c r="BBA59" s="681"/>
      <c r="BBB59" s="681"/>
      <c r="BBC59" s="681"/>
      <c r="BBD59" s="681"/>
      <c r="BBE59" s="681"/>
      <c r="BBF59" s="681"/>
      <c r="BBG59" s="681"/>
      <c r="BBH59" s="681"/>
      <c r="BBI59" s="681"/>
      <c r="BBJ59" s="681"/>
      <c r="BBK59" s="681"/>
      <c r="BBL59" s="681"/>
      <c r="BBM59" s="681"/>
      <c r="BBN59" s="681"/>
      <c r="BBO59" s="681"/>
      <c r="BBP59" s="681"/>
      <c r="BBQ59" s="681"/>
      <c r="BBR59" s="681"/>
      <c r="BBS59" s="681"/>
      <c r="BBT59" s="681"/>
      <c r="BBU59" s="681"/>
      <c r="BBV59" s="681"/>
      <c r="BBW59" s="681"/>
      <c r="BBX59" s="681"/>
      <c r="BBY59" s="681"/>
      <c r="BBZ59" s="681"/>
      <c r="BCA59" s="681"/>
      <c r="BCB59" s="681"/>
      <c r="BCC59" s="681"/>
      <c r="BCD59" s="681"/>
      <c r="BCE59" s="681"/>
      <c r="BCF59" s="681"/>
      <c r="BCG59" s="681"/>
      <c r="BCH59" s="681"/>
      <c r="BCI59" s="681"/>
      <c r="BCJ59" s="681"/>
      <c r="BCK59" s="681"/>
      <c r="BCL59" s="681"/>
      <c r="BCM59" s="681"/>
      <c r="BCN59" s="681"/>
      <c r="BCO59" s="681"/>
      <c r="BCP59" s="681"/>
      <c r="BCQ59" s="681"/>
      <c r="BCR59" s="681"/>
      <c r="BCS59" s="681"/>
      <c r="BCT59" s="681"/>
      <c r="BCU59" s="681"/>
      <c r="BCV59" s="681"/>
      <c r="BCW59" s="681"/>
      <c r="BCX59" s="681"/>
      <c r="BCY59" s="681"/>
      <c r="BCZ59" s="681"/>
      <c r="BDA59" s="681"/>
      <c r="BDB59" s="681"/>
      <c r="BDC59" s="681"/>
      <c r="BDD59" s="681"/>
      <c r="BDE59" s="681"/>
      <c r="BDF59" s="681"/>
      <c r="BDG59" s="681"/>
      <c r="BDH59" s="681"/>
      <c r="BDI59" s="681"/>
      <c r="BDJ59" s="681"/>
      <c r="BDK59" s="681"/>
      <c r="BDL59" s="681"/>
      <c r="BDM59" s="681"/>
      <c r="BDN59" s="681"/>
      <c r="BDO59" s="681"/>
      <c r="BDP59" s="681"/>
      <c r="BDQ59" s="681"/>
      <c r="BDR59" s="681"/>
      <c r="BDS59" s="681"/>
      <c r="BDT59" s="681"/>
      <c r="BDU59" s="681"/>
      <c r="BDV59" s="681"/>
      <c r="BDW59" s="681"/>
      <c r="BDX59" s="681"/>
      <c r="BDY59" s="681"/>
      <c r="BDZ59" s="681"/>
      <c r="BEA59" s="681"/>
      <c r="BEB59" s="681"/>
      <c r="BEC59" s="681"/>
      <c r="BED59" s="681"/>
      <c r="BEE59" s="681"/>
      <c r="BEF59" s="681"/>
      <c r="BEG59" s="681"/>
      <c r="BEH59" s="681"/>
      <c r="BEI59" s="681"/>
      <c r="BEJ59" s="681"/>
      <c r="BEK59" s="681"/>
      <c r="BEL59" s="681"/>
      <c r="BEM59" s="681"/>
      <c r="BEN59" s="681"/>
      <c r="BEO59" s="681"/>
      <c r="BEP59" s="681"/>
      <c r="BEQ59" s="681"/>
      <c r="BER59" s="681"/>
      <c r="BES59" s="681"/>
      <c r="BET59" s="681"/>
      <c r="BEU59" s="681"/>
      <c r="BEV59" s="681"/>
      <c r="BEW59" s="681"/>
      <c r="BEX59" s="681"/>
      <c r="BEY59" s="681"/>
      <c r="BEZ59" s="681"/>
      <c r="BFA59" s="681"/>
      <c r="BFB59" s="681"/>
      <c r="BFC59" s="681"/>
      <c r="BFD59" s="681"/>
      <c r="BFE59" s="681"/>
      <c r="BFF59" s="681"/>
      <c r="BFG59" s="681"/>
      <c r="BFH59" s="681"/>
      <c r="BFI59" s="681"/>
      <c r="BFJ59" s="681"/>
      <c r="BFK59" s="681"/>
      <c r="BFL59" s="681"/>
      <c r="BFM59" s="681"/>
      <c r="BFN59" s="681"/>
      <c r="BFO59" s="681"/>
      <c r="BFP59" s="681"/>
      <c r="BFQ59" s="681"/>
      <c r="BFR59" s="681"/>
      <c r="BFS59" s="681"/>
      <c r="BFT59" s="681"/>
      <c r="BFU59" s="681"/>
      <c r="BFV59" s="681"/>
      <c r="BFW59" s="681"/>
      <c r="BFX59" s="681"/>
      <c r="BFY59" s="681"/>
      <c r="BFZ59" s="681"/>
      <c r="BGA59" s="681"/>
      <c r="BGB59" s="681"/>
      <c r="BGC59" s="681"/>
      <c r="BGD59" s="681"/>
      <c r="BGE59" s="681"/>
      <c r="BGF59" s="681"/>
      <c r="BGG59" s="681"/>
      <c r="BGH59" s="681"/>
      <c r="BGI59" s="681"/>
      <c r="BGJ59" s="681"/>
      <c r="BGK59" s="681"/>
      <c r="BGL59" s="681"/>
      <c r="BGM59" s="681"/>
      <c r="BGN59" s="681"/>
      <c r="BGO59" s="681"/>
      <c r="BGP59" s="681"/>
      <c r="BGQ59" s="681"/>
      <c r="BGR59" s="681"/>
      <c r="BGS59" s="681"/>
      <c r="BGT59" s="681"/>
      <c r="BGU59" s="681"/>
      <c r="BGV59" s="681"/>
      <c r="BGW59" s="681"/>
      <c r="BGX59" s="681"/>
      <c r="BGY59" s="681"/>
      <c r="BGZ59" s="681"/>
      <c r="BHA59" s="681"/>
      <c r="BHB59" s="681"/>
      <c r="BHC59" s="681"/>
      <c r="BHD59" s="681"/>
      <c r="BHE59" s="681"/>
      <c r="BHF59" s="681"/>
      <c r="BHG59" s="681"/>
      <c r="BHH59" s="681"/>
      <c r="BHI59" s="681"/>
      <c r="BHJ59" s="681"/>
      <c r="BHK59" s="681"/>
      <c r="BHL59" s="681"/>
      <c r="BHM59" s="681"/>
      <c r="BHN59" s="681"/>
      <c r="BHO59" s="681"/>
      <c r="BHP59" s="681"/>
      <c r="BHQ59" s="681"/>
      <c r="BHR59" s="681"/>
      <c r="BHS59" s="681"/>
      <c r="BHT59" s="681"/>
      <c r="BHU59" s="681"/>
      <c r="BHV59" s="681"/>
      <c r="BHW59" s="681"/>
      <c r="BHX59" s="681"/>
      <c r="BHY59" s="681"/>
      <c r="BHZ59" s="681"/>
      <c r="BIA59" s="681"/>
      <c r="BIB59" s="681"/>
      <c r="BIC59" s="681"/>
      <c r="BID59" s="681"/>
      <c r="BIE59" s="681"/>
      <c r="BIF59" s="681"/>
      <c r="BIG59" s="681"/>
      <c r="BIH59" s="681"/>
      <c r="BII59" s="681"/>
      <c r="BIJ59" s="681"/>
      <c r="BIK59" s="681"/>
      <c r="BIL59" s="681"/>
      <c r="BIM59" s="681"/>
      <c r="BIN59" s="681"/>
      <c r="BIO59" s="681"/>
      <c r="BIP59" s="681"/>
      <c r="BIQ59" s="681"/>
      <c r="BIR59" s="681"/>
      <c r="BIS59" s="681"/>
      <c r="BIT59" s="681"/>
      <c r="BIU59" s="681"/>
      <c r="BIV59" s="681"/>
      <c r="BIW59" s="681"/>
      <c r="BIX59" s="681"/>
      <c r="BIY59" s="681"/>
      <c r="BIZ59" s="681"/>
      <c r="BJA59" s="681"/>
      <c r="BJB59" s="681"/>
      <c r="BJC59" s="681"/>
      <c r="BJD59" s="681"/>
      <c r="BJE59" s="681"/>
      <c r="BJF59" s="681"/>
      <c r="BJG59" s="681"/>
      <c r="BJH59" s="681"/>
      <c r="BJI59" s="681"/>
      <c r="BJJ59" s="681"/>
      <c r="BJK59" s="681"/>
      <c r="BJL59" s="681"/>
      <c r="BJM59" s="681"/>
      <c r="BJN59" s="681"/>
      <c r="BJO59" s="681"/>
      <c r="BJP59" s="681"/>
      <c r="BJQ59" s="681"/>
      <c r="BJR59" s="681"/>
      <c r="BJS59" s="681"/>
      <c r="BJT59" s="681"/>
      <c r="BJU59" s="681"/>
      <c r="BJV59" s="681"/>
      <c r="BJW59" s="681"/>
      <c r="BJX59" s="681"/>
      <c r="BJY59" s="681"/>
      <c r="BJZ59" s="681"/>
      <c r="BKA59" s="681"/>
      <c r="BKB59" s="681"/>
      <c r="BKC59" s="681"/>
      <c r="BKD59" s="681"/>
      <c r="BKE59" s="681"/>
      <c r="BKF59" s="681"/>
      <c r="BKG59" s="681"/>
      <c r="BKH59" s="681"/>
      <c r="BKI59" s="681"/>
      <c r="BKJ59" s="681"/>
      <c r="BKK59" s="681"/>
      <c r="BKL59" s="681"/>
      <c r="BKM59" s="681"/>
      <c r="BKN59" s="681"/>
      <c r="BKO59" s="681"/>
      <c r="BKP59" s="681"/>
      <c r="BKQ59" s="681"/>
      <c r="BKR59" s="681"/>
      <c r="BKS59" s="681"/>
      <c r="BKT59" s="681"/>
      <c r="BKU59" s="681"/>
      <c r="BKV59" s="681"/>
      <c r="BKW59" s="681"/>
      <c r="BKX59" s="681"/>
      <c r="BKY59" s="681"/>
      <c r="BKZ59" s="681"/>
      <c r="BLA59" s="681"/>
      <c r="BLB59" s="681"/>
      <c r="BLC59" s="681"/>
      <c r="BLD59" s="681"/>
      <c r="BLE59" s="681"/>
      <c r="BLF59" s="681"/>
      <c r="BLG59" s="681"/>
      <c r="BLH59" s="681"/>
      <c r="BLI59" s="681"/>
      <c r="BLJ59" s="681"/>
      <c r="BLK59" s="681"/>
      <c r="BLL59" s="681"/>
      <c r="BLM59" s="681"/>
      <c r="BLN59" s="681"/>
      <c r="BLO59" s="681"/>
      <c r="BLP59" s="681"/>
      <c r="BLQ59" s="681"/>
      <c r="BLR59" s="681"/>
      <c r="BLS59" s="681"/>
      <c r="BLT59" s="681"/>
      <c r="BLU59" s="681"/>
      <c r="BLV59" s="681"/>
      <c r="BLW59" s="681"/>
      <c r="BLX59" s="681"/>
      <c r="BLY59" s="681"/>
      <c r="BLZ59" s="681"/>
      <c r="BMA59" s="681"/>
      <c r="BMB59" s="681"/>
      <c r="BMC59" s="681"/>
      <c r="BMD59" s="681"/>
      <c r="BME59" s="681"/>
      <c r="BMF59" s="681"/>
      <c r="BMG59" s="681"/>
      <c r="BMH59" s="681"/>
      <c r="BMI59" s="681"/>
      <c r="BMJ59" s="681"/>
      <c r="BMK59" s="681"/>
      <c r="BML59" s="681"/>
      <c r="BMM59" s="681"/>
      <c r="BMN59" s="681"/>
      <c r="BMO59" s="681"/>
      <c r="BMP59" s="681"/>
      <c r="BMQ59" s="681"/>
      <c r="BMR59" s="681"/>
      <c r="BMS59" s="681"/>
      <c r="BMT59" s="681"/>
      <c r="BMU59" s="681"/>
      <c r="BMV59" s="681"/>
      <c r="BMW59" s="681"/>
      <c r="BMX59" s="681"/>
      <c r="BMY59" s="681"/>
      <c r="BMZ59" s="681"/>
      <c r="BNA59" s="681"/>
      <c r="BNB59" s="681"/>
      <c r="BNC59" s="681"/>
      <c r="BND59" s="681"/>
      <c r="BNE59" s="681"/>
      <c r="BNF59" s="681"/>
      <c r="BNG59" s="681"/>
      <c r="BNH59" s="681"/>
      <c r="BNI59" s="681"/>
      <c r="BNJ59" s="681"/>
      <c r="BNK59" s="681"/>
      <c r="BNL59" s="681"/>
      <c r="BNM59" s="681"/>
      <c r="BNN59" s="681"/>
      <c r="BNO59" s="681"/>
      <c r="BNP59" s="681"/>
      <c r="BNQ59" s="681"/>
      <c r="BNR59" s="681"/>
      <c r="BNS59" s="681"/>
      <c r="BNT59" s="681"/>
      <c r="BNU59" s="681"/>
      <c r="BNV59" s="681"/>
      <c r="BNW59" s="681"/>
      <c r="BNX59" s="681"/>
      <c r="BNY59" s="681"/>
      <c r="BNZ59" s="681"/>
      <c r="BOA59" s="681"/>
      <c r="BOB59" s="681"/>
      <c r="BOC59" s="681"/>
      <c r="BOD59" s="681"/>
      <c r="BOE59" s="681"/>
      <c r="BOF59" s="681"/>
      <c r="BOG59" s="681"/>
      <c r="BOH59" s="681"/>
      <c r="BOI59" s="681"/>
      <c r="BOJ59" s="681"/>
      <c r="BOK59" s="681"/>
      <c r="BOL59" s="681"/>
      <c r="BOM59" s="681"/>
      <c r="BON59" s="681"/>
      <c r="BOO59" s="681"/>
      <c r="BOP59" s="681"/>
      <c r="BOQ59" s="681"/>
      <c r="BOR59" s="681"/>
      <c r="BOS59" s="681"/>
      <c r="BOT59" s="681"/>
      <c r="BOU59" s="681"/>
      <c r="BOV59" s="681"/>
      <c r="BOW59" s="681"/>
      <c r="BOX59" s="681"/>
      <c r="BOY59" s="681"/>
      <c r="BOZ59" s="681"/>
      <c r="BPA59" s="681"/>
      <c r="BPB59" s="681"/>
      <c r="BPC59" s="681"/>
      <c r="BPD59" s="681"/>
      <c r="BPE59" s="681"/>
      <c r="BPF59" s="681"/>
      <c r="BPG59" s="681"/>
      <c r="BPH59" s="681"/>
      <c r="BPI59" s="681"/>
      <c r="BPJ59" s="681"/>
      <c r="BPK59" s="681"/>
      <c r="BPL59" s="681"/>
      <c r="BPM59" s="681"/>
      <c r="BPN59" s="681"/>
      <c r="BPO59" s="681"/>
      <c r="BPP59" s="681"/>
      <c r="BPQ59" s="681"/>
      <c r="BPR59" s="681"/>
      <c r="BPS59" s="681"/>
      <c r="BPT59" s="681"/>
      <c r="BPU59" s="681"/>
      <c r="BPV59" s="681"/>
      <c r="BPW59" s="681"/>
      <c r="BPX59" s="681"/>
      <c r="BPY59" s="681"/>
      <c r="BPZ59" s="681"/>
      <c r="BQA59" s="681"/>
      <c r="BQB59" s="681"/>
      <c r="BQC59" s="681"/>
      <c r="BQD59" s="681"/>
      <c r="BQE59" s="681"/>
      <c r="BQF59" s="681"/>
      <c r="BQG59" s="681"/>
      <c r="BQH59" s="681"/>
      <c r="BQI59" s="681"/>
      <c r="BQJ59" s="681"/>
      <c r="BQK59" s="681"/>
      <c r="BQL59" s="681"/>
      <c r="BQM59" s="681"/>
      <c r="BQN59" s="681"/>
      <c r="BQO59" s="681"/>
      <c r="BQP59" s="681"/>
      <c r="BQQ59" s="681"/>
      <c r="BQR59" s="681"/>
      <c r="BQS59" s="681"/>
      <c r="BQT59" s="681"/>
      <c r="BQU59" s="681"/>
      <c r="BQV59" s="681"/>
      <c r="BQW59" s="681"/>
      <c r="BQX59" s="681"/>
      <c r="BQY59" s="681"/>
      <c r="BQZ59" s="681"/>
      <c r="BRA59" s="681"/>
      <c r="BRB59" s="681"/>
      <c r="BRC59" s="681"/>
      <c r="BRD59" s="681"/>
      <c r="BRE59" s="681"/>
      <c r="BRF59" s="681"/>
      <c r="BRG59" s="681"/>
      <c r="BRH59" s="681"/>
      <c r="BRI59" s="681"/>
      <c r="BRJ59" s="681"/>
      <c r="BRK59" s="681"/>
      <c r="BRL59" s="681"/>
      <c r="BRM59" s="681"/>
      <c r="BRN59" s="681"/>
      <c r="BRO59" s="681"/>
      <c r="BRP59" s="681"/>
      <c r="BRQ59" s="681"/>
      <c r="BRR59" s="681"/>
      <c r="BRS59" s="681"/>
      <c r="BRT59" s="681"/>
      <c r="BRU59" s="681"/>
      <c r="BRV59" s="681"/>
      <c r="BRW59" s="681"/>
      <c r="BRX59" s="681"/>
      <c r="BRY59" s="681"/>
      <c r="BRZ59" s="681"/>
      <c r="BSA59" s="681"/>
      <c r="BSB59" s="681"/>
      <c r="BSC59" s="681"/>
      <c r="BSD59" s="681"/>
      <c r="BSE59" s="681"/>
      <c r="BSF59" s="681"/>
      <c r="BSG59" s="681"/>
      <c r="BSH59" s="681"/>
      <c r="BSI59" s="681"/>
      <c r="BSJ59" s="681"/>
      <c r="BSK59" s="681"/>
      <c r="BSL59" s="681"/>
      <c r="BSM59" s="681"/>
      <c r="BSN59" s="681"/>
      <c r="BSO59" s="681"/>
      <c r="BSP59" s="681"/>
      <c r="BSQ59" s="681"/>
      <c r="BSR59" s="681"/>
      <c r="BSS59" s="681"/>
      <c r="BST59" s="681"/>
      <c r="BSU59" s="681"/>
      <c r="BSV59" s="681"/>
      <c r="BSW59" s="681"/>
      <c r="BSX59" s="681"/>
      <c r="BSY59" s="681"/>
      <c r="BSZ59" s="681"/>
      <c r="BTA59" s="681"/>
      <c r="BTB59" s="681"/>
      <c r="BTC59" s="681"/>
      <c r="BTD59" s="681"/>
      <c r="BTE59" s="681"/>
      <c r="BTF59" s="681"/>
      <c r="BTG59" s="681"/>
      <c r="BTH59" s="681"/>
      <c r="BTI59" s="681"/>
      <c r="BTJ59" s="681"/>
      <c r="BTK59" s="681"/>
      <c r="BTL59" s="681"/>
      <c r="BTM59" s="681"/>
      <c r="BTN59" s="681"/>
      <c r="BTO59" s="681"/>
      <c r="BTP59" s="681"/>
      <c r="BTQ59" s="681"/>
      <c r="BTR59" s="681"/>
      <c r="BTS59" s="681"/>
      <c r="BTT59" s="681"/>
      <c r="BTU59" s="681"/>
      <c r="BTV59" s="681"/>
      <c r="BTW59" s="681"/>
      <c r="BTX59" s="681"/>
      <c r="BTY59" s="681"/>
      <c r="BTZ59" s="681"/>
      <c r="BUA59" s="681"/>
      <c r="BUB59" s="681"/>
      <c r="BUC59" s="681"/>
      <c r="BUD59" s="681"/>
      <c r="BUE59" s="681"/>
      <c r="BUF59" s="681"/>
      <c r="BUG59" s="681"/>
      <c r="BUH59" s="681"/>
      <c r="BUI59" s="681"/>
      <c r="BUJ59" s="681"/>
      <c r="BUK59" s="681"/>
      <c r="BUL59" s="681"/>
      <c r="BUM59" s="681"/>
      <c r="BUN59" s="681"/>
      <c r="BUO59" s="681"/>
      <c r="BUP59" s="681"/>
      <c r="BUQ59" s="681"/>
      <c r="BUR59" s="681"/>
      <c r="BUS59" s="681"/>
      <c r="BUT59" s="681"/>
      <c r="BUU59" s="681"/>
      <c r="BUV59" s="681"/>
      <c r="BUW59" s="681"/>
      <c r="BUX59" s="681"/>
      <c r="BUY59" s="681"/>
      <c r="BUZ59" s="681"/>
      <c r="BVA59" s="681"/>
      <c r="BVB59" s="681"/>
      <c r="BVC59" s="681"/>
      <c r="BVD59" s="681"/>
      <c r="BVE59" s="681"/>
      <c r="BVF59" s="681"/>
      <c r="BVG59" s="681"/>
      <c r="BVH59" s="681"/>
      <c r="BVI59" s="681"/>
      <c r="BVJ59" s="681"/>
      <c r="BVK59" s="681"/>
      <c r="BVL59" s="681"/>
      <c r="BVM59" s="681"/>
      <c r="BVN59" s="681"/>
      <c r="BVO59" s="681"/>
      <c r="BVP59" s="681"/>
      <c r="BVQ59" s="681"/>
      <c r="BVR59" s="681"/>
      <c r="BVS59" s="681"/>
      <c r="BVT59" s="681"/>
      <c r="BVU59" s="681"/>
      <c r="BVV59" s="681"/>
      <c r="BVW59" s="681"/>
      <c r="BVX59" s="681"/>
      <c r="BVY59" s="681"/>
      <c r="BVZ59" s="681"/>
      <c r="BWA59" s="681"/>
      <c r="BWB59" s="681"/>
      <c r="BWC59" s="681"/>
      <c r="BWD59" s="681"/>
      <c r="BWE59" s="681"/>
      <c r="BWF59" s="681"/>
      <c r="BWG59" s="681"/>
      <c r="BWH59" s="681"/>
      <c r="BWI59" s="681"/>
      <c r="BWJ59" s="681"/>
      <c r="BWK59" s="681"/>
      <c r="BWL59" s="681"/>
      <c r="BWM59" s="681"/>
      <c r="BWN59" s="681"/>
      <c r="BWO59" s="681"/>
      <c r="BWP59" s="681"/>
      <c r="BWQ59" s="681"/>
      <c r="BWR59" s="681"/>
      <c r="BWS59" s="681"/>
      <c r="BWT59" s="681"/>
      <c r="BWU59" s="681"/>
      <c r="BWV59" s="681"/>
      <c r="BWW59" s="681"/>
      <c r="BWX59" s="681"/>
      <c r="BWY59" s="681"/>
      <c r="BWZ59" s="681"/>
      <c r="BXA59" s="681"/>
      <c r="BXB59" s="681"/>
      <c r="BXC59" s="681"/>
      <c r="BXD59" s="681"/>
      <c r="BXE59" s="681"/>
      <c r="BXF59" s="681"/>
      <c r="BXG59" s="681"/>
      <c r="BXH59" s="681"/>
      <c r="BXI59" s="681"/>
      <c r="BXJ59" s="681"/>
      <c r="BXK59" s="681"/>
      <c r="BXL59" s="681"/>
      <c r="BXM59" s="681"/>
      <c r="BXN59" s="681"/>
      <c r="BXO59" s="681"/>
      <c r="BXP59" s="681"/>
      <c r="BXQ59" s="681"/>
      <c r="BXR59" s="681"/>
      <c r="BXS59" s="681"/>
      <c r="BXT59" s="681"/>
      <c r="BXU59" s="681"/>
      <c r="BXV59" s="681"/>
      <c r="BXW59" s="681"/>
      <c r="BXX59" s="681"/>
      <c r="BXY59" s="681"/>
      <c r="BXZ59" s="681"/>
      <c r="BYA59" s="681"/>
      <c r="BYB59" s="681"/>
      <c r="BYC59" s="681"/>
      <c r="BYD59" s="681"/>
      <c r="BYE59" s="681"/>
      <c r="BYF59" s="681"/>
      <c r="BYG59" s="681"/>
      <c r="BYH59" s="681"/>
      <c r="BYI59" s="681"/>
      <c r="BYJ59" s="681"/>
      <c r="BYK59" s="681"/>
      <c r="BYL59" s="681"/>
      <c r="BYM59" s="681"/>
      <c r="BYN59" s="681"/>
      <c r="BYO59" s="681"/>
      <c r="BYP59" s="681"/>
      <c r="BYQ59" s="681"/>
      <c r="BYR59" s="681"/>
      <c r="BYS59" s="681"/>
      <c r="BYT59" s="681"/>
      <c r="BYU59" s="681"/>
      <c r="BYV59" s="681"/>
      <c r="BYW59" s="681"/>
      <c r="BYX59" s="681"/>
      <c r="BYY59" s="681"/>
      <c r="BYZ59" s="681"/>
      <c r="BZA59" s="681"/>
      <c r="BZB59" s="681"/>
      <c r="BZC59" s="681"/>
      <c r="BZD59" s="681"/>
      <c r="BZE59" s="681"/>
      <c r="BZF59" s="681"/>
      <c r="BZG59" s="681"/>
      <c r="BZH59" s="681"/>
      <c r="BZI59" s="681"/>
      <c r="BZJ59" s="681"/>
      <c r="BZK59" s="681"/>
      <c r="BZL59" s="681"/>
      <c r="BZM59" s="681"/>
      <c r="BZN59" s="681"/>
      <c r="BZO59" s="681"/>
      <c r="BZP59" s="681"/>
      <c r="BZQ59" s="681"/>
      <c r="BZR59" s="681"/>
      <c r="BZS59" s="681"/>
      <c r="BZT59" s="681"/>
      <c r="BZU59" s="681"/>
      <c r="BZV59" s="681"/>
      <c r="BZW59" s="681"/>
      <c r="BZX59" s="681"/>
      <c r="BZY59" s="681"/>
      <c r="BZZ59" s="681"/>
      <c r="CAA59" s="681"/>
      <c r="CAB59" s="681"/>
      <c r="CAC59" s="681"/>
      <c r="CAD59" s="681"/>
      <c r="CAE59" s="681"/>
      <c r="CAF59" s="681"/>
      <c r="CAG59" s="681"/>
      <c r="CAH59" s="681"/>
      <c r="CAI59" s="681"/>
      <c r="CAJ59" s="681"/>
      <c r="CAK59" s="681"/>
      <c r="CAL59" s="681"/>
      <c r="CAM59" s="681"/>
      <c r="CAN59" s="681"/>
      <c r="CAO59" s="681"/>
      <c r="CAP59" s="681"/>
      <c r="CAQ59" s="681"/>
      <c r="CAR59" s="681"/>
      <c r="CAS59" s="681"/>
      <c r="CAT59" s="681"/>
      <c r="CAU59" s="681"/>
      <c r="CAV59" s="681"/>
      <c r="CAW59" s="681"/>
      <c r="CAX59" s="681"/>
      <c r="CAY59" s="681"/>
      <c r="CAZ59" s="681"/>
      <c r="CBA59" s="681"/>
      <c r="CBB59" s="681"/>
      <c r="CBC59" s="681"/>
      <c r="CBD59" s="681"/>
      <c r="CBE59" s="681"/>
      <c r="CBF59" s="681"/>
      <c r="CBG59" s="681"/>
      <c r="CBH59" s="681"/>
      <c r="CBI59" s="681"/>
      <c r="CBJ59" s="681"/>
      <c r="CBK59" s="681"/>
      <c r="CBL59" s="681"/>
      <c r="CBM59" s="681"/>
      <c r="CBN59" s="681"/>
      <c r="CBO59" s="681"/>
      <c r="CBP59" s="681"/>
      <c r="CBQ59" s="681"/>
      <c r="CBR59" s="681"/>
      <c r="CBS59" s="681"/>
      <c r="CBT59" s="681"/>
      <c r="CBU59" s="681"/>
      <c r="CBV59" s="681"/>
      <c r="CBW59" s="681"/>
      <c r="CBX59" s="681"/>
      <c r="CBY59" s="681"/>
      <c r="CBZ59" s="681"/>
      <c r="CCA59" s="681"/>
      <c r="CCB59" s="681"/>
      <c r="CCC59" s="681"/>
      <c r="CCD59" s="681"/>
      <c r="CCE59" s="681"/>
      <c r="CCF59" s="681"/>
      <c r="CCG59" s="681"/>
      <c r="CCH59" s="681"/>
      <c r="CCI59" s="681"/>
      <c r="CCJ59" s="681"/>
      <c r="CCK59" s="681"/>
      <c r="CCL59" s="681"/>
      <c r="CCM59" s="681"/>
      <c r="CCN59" s="681"/>
      <c r="CCO59" s="681"/>
      <c r="CCP59" s="681"/>
      <c r="CCQ59" s="681"/>
      <c r="CCR59" s="681"/>
      <c r="CCS59" s="681"/>
      <c r="CCT59" s="681"/>
      <c r="CCU59" s="681"/>
      <c r="CCV59" s="681"/>
      <c r="CCW59" s="681"/>
      <c r="CCX59" s="681"/>
      <c r="CCY59" s="681"/>
      <c r="CCZ59" s="681"/>
      <c r="CDA59" s="681"/>
      <c r="CDB59" s="681"/>
      <c r="CDC59" s="681"/>
      <c r="CDD59" s="681"/>
      <c r="CDE59" s="681"/>
      <c r="CDF59" s="681"/>
      <c r="CDG59" s="681"/>
      <c r="CDH59" s="681"/>
      <c r="CDI59" s="681"/>
      <c r="CDJ59" s="681"/>
      <c r="CDK59" s="681"/>
      <c r="CDL59" s="681"/>
      <c r="CDM59" s="681"/>
      <c r="CDN59" s="681"/>
      <c r="CDO59" s="681"/>
      <c r="CDP59" s="681"/>
      <c r="CDQ59" s="681"/>
      <c r="CDR59" s="681"/>
      <c r="CDS59" s="681"/>
      <c r="CDT59" s="681"/>
      <c r="CDU59" s="681"/>
      <c r="CDV59" s="681"/>
      <c r="CDW59" s="681"/>
      <c r="CDX59" s="681"/>
      <c r="CDY59" s="681"/>
      <c r="CDZ59" s="681"/>
      <c r="CEA59" s="681"/>
      <c r="CEB59" s="681"/>
      <c r="CEC59" s="681"/>
      <c r="CED59" s="681"/>
      <c r="CEE59" s="681"/>
      <c r="CEF59" s="681"/>
      <c r="CEG59" s="681"/>
      <c r="CEH59" s="681"/>
      <c r="CEI59" s="681"/>
      <c r="CEJ59" s="681"/>
      <c r="CEK59" s="681"/>
      <c r="CEL59" s="681"/>
      <c r="CEM59" s="681"/>
      <c r="CEN59" s="681"/>
      <c r="CEO59" s="681"/>
      <c r="CEP59" s="681"/>
      <c r="CEQ59" s="681"/>
      <c r="CER59" s="681"/>
      <c r="CES59" s="681"/>
      <c r="CET59" s="681"/>
      <c r="CEU59" s="681"/>
      <c r="CEV59" s="681"/>
      <c r="CEW59" s="681"/>
      <c r="CEX59" s="681"/>
      <c r="CEY59" s="681"/>
      <c r="CEZ59" s="681"/>
      <c r="CFA59" s="681"/>
      <c r="CFB59" s="681"/>
      <c r="CFC59" s="681"/>
      <c r="CFD59" s="681"/>
      <c r="CFE59" s="681"/>
      <c r="CFF59" s="681"/>
      <c r="CFG59" s="681"/>
      <c r="CFH59" s="681"/>
      <c r="CFI59" s="681"/>
      <c r="CFJ59" s="681"/>
      <c r="CFK59" s="681"/>
      <c r="CFL59" s="681"/>
      <c r="CFM59" s="681"/>
      <c r="CFN59" s="681"/>
      <c r="CFO59" s="681"/>
      <c r="CFP59" s="681"/>
      <c r="CFQ59" s="681"/>
      <c r="CFR59" s="681"/>
      <c r="CFS59" s="681"/>
      <c r="CFT59" s="681"/>
      <c r="CFU59" s="681"/>
      <c r="CFV59" s="681"/>
      <c r="CFW59" s="681"/>
      <c r="CFX59" s="681"/>
      <c r="CFY59" s="681"/>
      <c r="CFZ59" s="681"/>
      <c r="CGA59" s="681"/>
      <c r="CGB59" s="681"/>
      <c r="CGC59" s="681"/>
      <c r="CGD59" s="681"/>
      <c r="CGE59" s="681"/>
      <c r="CGF59" s="681"/>
      <c r="CGG59" s="681"/>
      <c r="CGH59" s="681"/>
      <c r="CGI59" s="681"/>
      <c r="CGJ59" s="681"/>
      <c r="CGK59" s="681"/>
      <c r="CGL59" s="681"/>
      <c r="CGM59" s="681"/>
      <c r="CGN59" s="681"/>
      <c r="CGO59" s="681"/>
      <c r="CGP59" s="681"/>
      <c r="CGQ59" s="681"/>
      <c r="CGR59" s="681"/>
      <c r="CGS59" s="681"/>
      <c r="CGT59" s="681"/>
      <c r="CGU59" s="681"/>
      <c r="CGV59" s="681"/>
      <c r="CGW59" s="681"/>
      <c r="CGX59" s="681"/>
      <c r="CGY59" s="681"/>
      <c r="CGZ59" s="681"/>
      <c r="CHA59" s="681"/>
      <c r="CHB59" s="681"/>
      <c r="CHC59" s="681"/>
      <c r="CHD59" s="681"/>
      <c r="CHE59" s="681"/>
      <c r="CHF59" s="681"/>
      <c r="CHG59" s="681"/>
      <c r="CHH59" s="681"/>
      <c r="CHI59" s="681"/>
      <c r="CHJ59" s="681"/>
      <c r="CHK59" s="681"/>
      <c r="CHL59" s="681"/>
      <c r="CHM59" s="681"/>
      <c r="CHN59" s="681"/>
      <c r="CHO59" s="681"/>
      <c r="CHP59" s="681"/>
      <c r="CHQ59" s="681"/>
      <c r="CHR59" s="681"/>
      <c r="CHS59" s="681"/>
      <c r="CHT59" s="681"/>
      <c r="CHU59" s="681"/>
      <c r="CHV59" s="681"/>
      <c r="CHW59" s="681"/>
      <c r="CHX59" s="681"/>
      <c r="CHY59" s="681"/>
      <c r="CHZ59" s="681"/>
      <c r="CIA59" s="681"/>
      <c r="CIB59" s="681"/>
      <c r="CIC59" s="681"/>
      <c r="CID59" s="681"/>
      <c r="CIE59" s="681"/>
      <c r="CIF59" s="681"/>
      <c r="CIG59" s="681"/>
      <c r="CIH59" s="681"/>
      <c r="CII59" s="681"/>
      <c r="CIJ59" s="681"/>
      <c r="CIK59" s="681"/>
      <c r="CIL59" s="681"/>
      <c r="CIM59" s="681"/>
      <c r="CIN59" s="681"/>
      <c r="CIO59" s="681"/>
      <c r="CIP59" s="681"/>
      <c r="CIQ59" s="681"/>
      <c r="CIR59" s="681"/>
      <c r="CIS59" s="681"/>
      <c r="CIT59" s="681"/>
      <c r="CIU59" s="681"/>
      <c r="CIV59" s="681"/>
      <c r="CIW59" s="681"/>
      <c r="CIX59" s="681"/>
      <c r="CIY59" s="681"/>
      <c r="CIZ59" s="681"/>
      <c r="CJA59" s="681"/>
      <c r="CJB59" s="681"/>
      <c r="CJC59" s="681"/>
      <c r="CJD59" s="681"/>
      <c r="CJE59" s="681"/>
      <c r="CJF59" s="681"/>
      <c r="CJG59" s="681"/>
      <c r="CJH59" s="681"/>
      <c r="CJI59" s="681"/>
      <c r="CJJ59" s="681"/>
      <c r="CJK59" s="681"/>
      <c r="CJL59" s="681"/>
      <c r="CJM59" s="681"/>
      <c r="CJN59" s="681"/>
      <c r="CJO59" s="681"/>
      <c r="CJP59" s="681"/>
      <c r="CJQ59" s="681"/>
      <c r="CJR59" s="681"/>
      <c r="CJS59" s="681"/>
      <c r="CJT59" s="681"/>
      <c r="CJU59" s="681"/>
      <c r="CJV59" s="681"/>
      <c r="CJW59" s="681"/>
      <c r="CJX59" s="681"/>
      <c r="CJY59" s="681"/>
      <c r="CJZ59" s="681"/>
      <c r="CKA59" s="681"/>
      <c r="CKB59" s="681"/>
      <c r="CKC59" s="681"/>
      <c r="CKD59" s="681"/>
      <c r="CKE59" s="681"/>
      <c r="CKF59" s="681"/>
      <c r="CKG59" s="681"/>
      <c r="CKH59" s="681"/>
      <c r="CKI59" s="681"/>
      <c r="CKJ59" s="681"/>
      <c r="CKK59" s="681"/>
      <c r="CKL59" s="681"/>
      <c r="CKM59" s="681"/>
      <c r="CKN59" s="681"/>
      <c r="CKO59" s="681"/>
      <c r="CKP59" s="681"/>
      <c r="CKQ59" s="681"/>
      <c r="CKR59" s="681"/>
      <c r="CKS59" s="681"/>
      <c r="CKT59" s="681"/>
      <c r="CKU59" s="681"/>
      <c r="CKV59" s="681"/>
      <c r="CKW59" s="681"/>
      <c r="CKX59" s="681"/>
      <c r="CKY59" s="681"/>
      <c r="CKZ59" s="681"/>
      <c r="CLA59" s="681"/>
      <c r="CLB59" s="681"/>
      <c r="CLC59" s="681"/>
      <c r="CLD59" s="681"/>
      <c r="CLE59" s="681"/>
      <c r="CLF59" s="681"/>
      <c r="CLG59" s="681"/>
      <c r="CLH59" s="681"/>
      <c r="CLI59" s="681"/>
      <c r="CLJ59" s="681"/>
      <c r="CLK59" s="681"/>
      <c r="CLL59" s="681"/>
      <c r="CLM59" s="681"/>
      <c r="CLN59" s="681"/>
      <c r="CLO59" s="681"/>
      <c r="CLP59" s="681"/>
      <c r="CLQ59" s="681"/>
      <c r="CLR59" s="681"/>
      <c r="CLS59" s="681"/>
      <c r="CLT59" s="681"/>
      <c r="CLU59" s="681"/>
      <c r="CLV59" s="681"/>
      <c r="CLW59" s="681"/>
      <c r="CLX59" s="681"/>
      <c r="CLY59" s="681"/>
      <c r="CLZ59" s="681"/>
      <c r="CMA59" s="681"/>
      <c r="CMB59" s="681"/>
      <c r="CMC59" s="681"/>
      <c r="CMD59" s="681"/>
      <c r="CME59" s="681"/>
      <c r="CMF59" s="681"/>
      <c r="CMG59" s="681"/>
      <c r="CMH59" s="681"/>
      <c r="CMI59" s="681"/>
      <c r="CMJ59" s="681"/>
      <c r="CMK59" s="681"/>
      <c r="CML59" s="681"/>
      <c r="CMM59" s="681"/>
      <c r="CMN59" s="681"/>
      <c r="CMO59" s="681"/>
      <c r="CMP59" s="681"/>
      <c r="CMQ59" s="681"/>
      <c r="CMR59" s="681"/>
      <c r="CMS59" s="681"/>
      <c r="CMT59" s="681"/>
      <c r="CMU59" s="681"/>
      <c r="CMV59" s="681"/>
      <c r="CMW59" s="681"/>
      <c r="CMX59" s="681"/>
      <c r="CMY59" s="681"/>
      <c r="CMZ59" s="681"/>
      <c r="CNA59" s="681"/>
      <c r="CNB59" s="681"/>
      <c r="CNC59" s="681"/>
      <c r="CND59" s="681"/>
      <c r="CNE59" s="681"/>
      <c r="CNF59" s="681"/>
      <c r="CNG59" s="681"/>
      <c r="CNH59" s="681"/>
      <c r="CNI59" s="681"/>
      <c r="CNJ59" s="681"/>
      <c r="CNK59" s="681"/>
      <c r="CNL59" s="681"/>
      <c r="CNM59" s="681"/>
      <c r="CNN59" s="681"/>
      <c r="CNO59" s="681"/>
      <c r="CNP59" s="681"/>
      <c r="CNQ59" s="681"/>
      <c r="CNR59" s="681"/>
      <c r="CNS59" s="681"/>
      <c r="CNT59" s="681"/>
      <c r="CNU59" s="681"/>
      <c r="CNV59" s="681"/>
    </row>
    <row r="60" spans="1:2414" s="686" customFormat="1" ht="54" customHeight="1" outlineLevel="1" thickTop="1" thickBot="1" x14ac:dyDescent="0.3">
      <c r="A60" s="386"/>
      <c r="B60" s="687" t="s">
        <v>1183</v>
      </c>
      <c r="C60" s="622" t="s">
        <v>228</v>
      </c>
      <c r="D60" s="916" t="s">
        <v>959</v>
      </c>
      <c r="E60" s="916"/>
      <c r="F60" s="916"/>
      <c r="G60" s="916"/>
      <c r="H60" s="916"/>
      <c r="I60" s="916"/>
      <c r="J60" s="916"/>
      <c r="K60" s="916"/>
      <c r="L60" s="657"/>
      <c r="M60" s="658"/>
      <c r="N60" s="658"/>
      <c r="O60" s="658"/>
      <c r="P60" s="658"/>
      <c r="Q60" s="666"/>
      <c r="R60" s="659"/>
      <c r="S60" s="668"/>
      <c r="T60" s="669"/>
      <c r="U60" s="685"/>
      <c r="V60" s="386"/>
      <c r="W60" s="386"/>
      <c r="X60" s="386"/>
      <c r="Y60" s="386"/>
      <c r="Z60" s="386"/>
      <c r="AA60" s="386"/>
      <c r="AB60" s="386"/>
      <c r="AC60" s="386"/>
      <c r="AD60" s="386"/>
      <c r="AE60" s="386"/>
      <c r="AF60" s="386"/>
      <c r="AG60" s="386"/>
      <c r="AH60" s="386"/>
      <c r="AI60" s="386"/>
      <c r="AJ60" s="386"/>
      <c r="AK60" s="386"/>
      <c r="AL60" s="386"/>
      <c r="AM60" s="386"/>
      <c r="AN60" s="386"/>
      <c r="AO60" s="386"/>
      <c r="AP60" s="386"/>
    </row>
    <row r="61" spans="1:2414" s="686" customFormat="1" ht="46.5" customHeight="1" outlineLevel="1" thickTop="1" thickBot="1" x14ac:dyDescent="0.3">
      <c r="A61" s="386"/>
      <c r="B61" s="687" t="s">
        <v>981</v>
      </c>
      <c r="C61" s="622" t="s">
        <v>1054</v>
      </c>
      <c r="D61" s="917" t="s">
        <v>1574</v>
      </c>
      <c r="E61" s="918"/>
      <c r="F61" s="918"/>
      <c r="G61" s="918"/>
      <c r="H61" s="918"/>
      <c r="I61" s="650" t="s">
        <v>1401</v>
      </c>
      <c r="J61" s="640" t="s">
        <v>1023</v>
      </c>
      <c r="K61" s="627" t="s">
        <v>1562</v>
      </c>
      <c r="L61" s="657">
        <v>97</v>
      </c>
      <c r="M61" s="658">
        <v>98</v>
      </c>
      <c r="N61" s="658">
        <v>98</v>
      </c>
      <c r="O61" s="658">
        <v>99</v>
      </c>
      <c r="P61" s="658">
        <v>99</v>
      </c>
      <c r="Q61" s="657">
        <v>99</v>
      </c>
      <c r="R61" s="659" t="s">
        <v>1126</v>
      </c>
      <c r="S61" s="668"/>
      <c r="T61" s="669"/>
      <c r="U61" s="685"/>
      <c r="V61" s="386"/>
      <c r="W61" s="386"/>
      <c r="X61" s="386"/>
      <c r="Y61" s="386"/>
      <c r="Z61" s="386"/>
      <c r="AA61" s="386"/>
      <c r="AB61" s="386"/>
      <c r="AC61" s="386"/>
      <c r="AD61" s="386"/>
      <c r="AE61" s="386"/>
      <c r="AF61" s="386"/>
      <c r="AG61" s="386"/>
      <c r="AH61" s="386"/>
      <c r="AI61" s="386"/>
      <c r="AJ61" s="386"/>
      <c r="AK61" s="386"/>
      <c r="AL61" s="386"/>
      <c r="AM61" s="386"/>
      <c r="AN61" s="386"/>
      <c r="AO61" s="386"/>
      <c r="AP61" s="386"/>
    </row>
    <row r="62" spans="1:2414" s="690" customFormat="1" ht="54" customHeight="1" outlineLevel="2" collapsed="1" thickTop="1" thickBot="1" x14ac:dyDescent="0.3">
      <c r="A62" s="386"/>
      <c r="B62" s="689" t="s">
        <v>1037</v>
      </c>
      <c r="C62" s="453" t="s">
        <v>778</v>
      </c>
      <c r="D62" s="867" t="s">
        <v>1030</v>
      </c>
      <c r="E62" s="885"/>
      <c r="F62" s="688" t="s">
        <v>1022</v>
      </c>
      <c r="G62" s="652" t="s">
        <v>1422</v>
      </c>
      <c r="H62" s="896" t="s">
        <v>1561</v>
      </c>
      <c r="I62" s="897"/>
      <c r="J62" s="898"/>
      <c r="K62" s="603" t="s">
        <v>427</v>
      </c>
      <c r="L62" s="660"/>
      <c r="M62" s="661">
        <v>12</v>
      </c>
      <c r="N62" s="661">
        <v>12</v>
      </c>
      <c r="O62" s="661">
        <v>12</v>
      </c>
      <c r="P62" s="661">
        <v>12</v>
      </c>
      <c r="Q62" s="660">
        <v>48</v>
      </c>
      <c r="R62" s="665" t="s">
        <v>32</v>
      </c>
      <c r="S62" s="672"/>
      <c r="T62" s="673"/>
      <c r="U62" s="693"/>
      <c r="V62" s="386"/>
      <c r="W62" s="386"/>
      <c r="X62" s="386"/>
      <c r="Y62" s="386"/>
      <c r="Z62" s="386"/>
      <c r="AA62" s="386"/>
      <c r="AB62" s="386"/>
      <c r="AC62" s="386"/>
      <c r="AD62" s="386"/>
      <c r="AE62" s="386"/>
      <c r="AF62" s="386"/>
      <c r="AG62" s="386"/>
      <c r="AH62" s="386"/>
      <c r="AI62" s="386"/>
      <c r="AJ62" s="386"/>
      <c r="AK62" s="694"/>
      <c r="AM62" s="691"/>
      <c r="AN62" s="691"/>
      <c r="AO62" s="691"/>
      <c r="AP62" s="691"/>
      <c r="AQ62" s="691"/>
    </row>
    <row r="63" spans="1:2414" s="690" customFormat="1" ht="35.25" hidden="1" customHeight="1" outlineLevel="3" thickTop="1" thickBot="1" x14ac:dyDescent="0.3">
      <c r="A63" s="386"/>
      <c r="B63" s="460" t="s">
        <v>1000</v>
      </c>
      <c r="C63" s="639" t="s">
        <v>129</v>
      </c>
      <c r="D63" s="854" t="s">
        <v>1367</v>
      </c>
      <c r="E63" s="855"/>
      <c r="F63" s="855"/>
      <c r="G63" s="855"/>
      <c r="H63" s="855"/>
      <c r="I63" s="855"/>
      <c r="J63" s="856"/>
      <c r="K63" s="602" t="s">
        <v>427</v>
      </c>
      <c r="L63" s="662"/>
      <c r="M63" s="663">
        <v>100</v>
      </c>
      <c r="N63" s="663">
        <v>100</v>
      </c>
      <c r="O63" s="663">
        <v>100</v>
      </c>
      <c r="P63" s="663">
        <v>100</v>
      </c>
      <c r="Q63" s="664">
        <v>100</v>
      </c>
      <c r="R63" s="663" t="s">
        <v>1126</v>
      </c>
      <c r="S63" s="670"/>
      <c r="T63" s="671"/>
      <c r="U63" s="695"/>
      <c r="V63" s="386"/>
      <c r="W63" s="386"/>
      <c r="X63" s="386"/>
      <c r="Y63" s="386"/>
      <c r="Z63" s="386"/>
      <c r="AA63" s="386"/>
      <c r="AB63" s="386"/>
      <c r="AC63" s="386"/>
      <c r="AD63" s="386"/>
      <c r="AE63" s="386"/>
      <c r="AF63" s="386"/>
      <c r="AG63" s="386"/>
      <c r="AH63" s="691"/>
      <c r="AI63" s="691"/>
      <c r="AJ63" s="691"/>
      <c r="AK63" s="692"/>
      <c r="AM63" s="696"/>
      <c r="AN63" s="697"/>
      <c r="AO63" s="697"/>
      <c r="AP63" s="697"/>
      <c r="AQ63" s="697"/>
    </row>
    <row r="64" spans="1:2414" s="690" customFormat="1" ht="35.25" hidden="1" customHeight="1" outlineLevel="3" thickTop="1" thickBot="1" x14ac:dyDescent="0.3">
      <c r="A64" s="386"/>
      <c r="B64" s="460" t="s">
        <v>1000</v>
      </c>
      <c r="C64" s="639" t="s">
        <v>454</v>
      </c>
      <c r="D64" s="854" t="s">
        <v>1368</v>
      </c>
      <c r="E64" s="855"/>
      <c r="F64" s="855"/>
      <c r="G64" s="855"/>
      <c r="H64" s="855"/>
      <c r="I64" s="855"/>
      <c r="J64" s="856"/>
      <c r="K64" s="602" t="s">
        <v>427</v>
      </c>
      <c r="L64" s="662"/>
      <c r="M64" s="663">
        <v>100</v>
      </c>
      <c r="N64" s="663">
        <v>100</v>
      </c>
      <c r="O64" s="663">
        <v>100</v>
      </c>
      <c r="P64" s="663">
        <v>100</v>
      </c>
      <c r="Q64" s="664">
        <v>100</v>
      </c>
      <c r="R64" s="663" t="s">
        <v>1126</v>
      </c>
      <c r="S64" s="670"/>
      <c r="T64" s="671"/>
      <c r="U64" s="695"/>
      <c r="V64" s="386"/>
      <c r="W64" s="386"/>
      <c r="X64" s="386"/>
      <c r="Y64" s="386"/>
      <c r="Z64" s="386"/>
      <c r="AA64" s="386"/>
      <c r="AB64" s="386"/>
      <c r="AC64" s="386"/>
      <c r="AD64" s="386"/>
      <c r="AE64" s="386"/>
      <c r="AF64" s="386"/>
      <c r="AG64" s="386"/>
      <c r="AH64" s="691"/>
      <c r="AI64" s="691"/>
      <c r="AJ64" s="691"/>
      <c r="AK64" s="692"/>
      <c r="AM64" s="696"/>
      <c r="AN64" s="697"/>
      <c r="AO64" s="697"/>
      <c r="AP64" s="697"/>
      <c r="AQ64" s="697"/>
    </row>
    <row r="65" spans="1:43" s="690" customFormat="1" ht="35.25" hidden="1" customHeight="1" outlineLevel="3" thickTop="1" thickBot="1" x14ac:dyDescent="0.3">
      <c r="A65" s="386"/>
      <c r="B65" s="460" t="s">
        <v>1000</v>
      </c>
      <c r="C65" s="639" t="s">
        <v>370</v>
      </c>
      <c r="D65" s="854" t="s">
        <v>1500</v>
      </c>
      <c r="E65" s="855"/>
      <c r="F65" s="855"/>
      <c r="G65" s="855"/>
      <c r="H65" s="855"/>
      <c r="I65" s="855"/>
      <c r="J65" s="856"/>
      <c r="K65" s="602" t="s">
        <v>427</v>
      </c>
      <c r="L65" s="662">
        <v>1</v>
      </c>
      <c r="M65" s="663">
        <v>1</v>
      </c>
      <c r="N65" s="663"/>
      <c r="O65" s="663"/>
      <c r="P65" s="663"/>
      <c r="Q65" s="664">
        <v>1</v>
      </c>
      <c r="R65" s="663" t="s">
        <v>32</v>
      </c>
      <c r="S65" s="670"/>
      <c r="T65" s="671"/>
      <c r="U65" s="695"/>
      <c r="V65" s="386"/>
      <c r="W65" s="386"/>
      <c r="X65" s="386"/>
      <c r="Y65" s="386"/>
      <c r="Z65" s="386"/>
      <c r="AA65" s="386"/>
      <c r="AB65" s="386"/>
      <c r="AC65" s="386"/>
      <c r="AD65" s="386"/>
      <c r="AE65" s="386"/>
      <c r="AF65" s="386"/>
      <c r="AG65" s="386"/>
      <c r="AH65" s="691"/>
      <c r="AI65" s="691"/>
      <c r="AJ65" s="691"/>
      <c r="AK65" s="692"/>
      <c r="AM65" s="696"/>
      <c r="AN65" s="697"/>
      <c r="AO65" s="697"/>
      <c r="AP65" s="697"/>
      <c r="AQ65" s="697"/>
    </row>
    <row r="66" spans="1:43" s="690" customFormat="1" ht="35.25" hidden="1" customHeight="1" outlineLevel="3" thickTop="1" thickBot="1" x14ac:dyDescent="0.3">
      <c r="A66" s="386"/>
      <c r="B66" s="460" t="s">
        <v>1000</v>
      </c>
      <c r="C66" s="639" t="s">
        <v>563</v>
      </c>
      <c r="D66" s="854" t="s">
        <v>1503</v>
      </c>
      <c r="E66" s="855"/>
      <c r="F66" s="855"/>
      <c r="G66" s="855"/>
      <c r="H66" s="855"/>
      <c r="I66" s="855"/>
      <c r="J66" s="856"/>
      <c r="K66" s="602" t="s">
        <v>427</v>
      </c>
      <c r="L66" s="662">
        <v>1</v>
      </c>
      <c r="M66" s="663">
        <v>1</v>
      </c>
      <c r="N66" s="663">
        <v>1</v>
      </c>
      <c r="O66" s="663">
        <v>1</v>
      </c>
      <c r="P66" s="663">
        <v>1</v>
      </c>
      <c r="Q66" s="664">
        <v>1</v>
      </c>
      <c r="R66" s="663" t="s">
        <v>32</v>
      </c>
      <c r="S66" s="670"/>
      <c r="T66" s="671"/>
      <c r="U66" s="695"/>
      <c r="V66" s="386"/>
      <c r="W66" s="386"/>
      <c r="X66" s="386"/>
      <c r="Y66" s="386"/>
      <c r="Z66" s="386"/>
      <c r="AA66" s="386"/>
      <c r="AB66" s="386"/>
      <c r="AC66" s="386"/>
      <c r="AD66" s="386"/>
      <c r="AE66" s="386"/>
      <c r="AF66" s="386"/>
      <c r="AG66" s="386"/>
      <c r="AH66" s="691"/>
      <c r="AI66" s="691"/>
      <c r="AJ66" s="691"/>
      <c r="AK66" s="692"/>
      <c r="AM66" s="696"/>
      <c r="AN66" s="697"/>
      <c r="AO66" s="697"/>
      <c r="AP66" s="697"/>
      <c r="AQ66" s="697"/>
    </row>
    <row r="67" spans="1:43" s="690" customFormat="1" ht="35.25" hidden="1" customHeight="1" outlineLevel="3" thickTop="1" thickBot="1" x14ac:dyDescent="0.3">
      <c r="A67" s="386"/>
      <c r="B67" s="460" t="s">
        <v>1000</v>
      </c>
      <c r="C67" s="639" t="s">
        <v>320</v>
      </c>
      <c r="D67" s="854" t="s">
        <v>1689</v>
      </c>
      <c r="E67" s="855"/>
      <c r="F67" s="855"/>
      <c r="G67" s="855"/>
      <c r="H67" s="855"/>
      <c r="I67" s="855"/>
      <c r="J67" s="856"/>
      <c r="K67" s="602" t="s">
        <v>427</v>
      </c>
      <c r="L67" s="662">
        <v>1</v>
      </c>
      <c r="M67" s="663">
        <v>1</v>
      </c>
      <c r="N67" s="663">
        <v>1</v>
      </c>
      <c r="O67" s="663">
        <v>1</v>
      </c>
      <c r="P67" s="663">
        <v>1</v>
      </c>
      <c r="Q67" s="664">
        <v>1</v>
      </c>
      <c r="R67" s="663" t="s">
        <v>32</v>
      </c>
      <c r="S67" s="670"/>
      <c r="T67" s="671"/>
      <c r="U67" s="695"/>
      <c r="V67" s="386"/>
      <c r="W67" s="386"/>
      <c r="X67" s="386"/>
      <c r="Y67" s="386"/>
      <c r="Z67" s="386"/>
      <c r="AA67" s="386"/>
      <c r="AB67" s="386"/>
      <c r="AC67" s="386"/>
      <c r="AD67" s="386"/>
      <c r="AE67" s="386"/>
      <c r="AF67" s="386"/>
      <c r="AG67" s="386"/>
      <c r="AH67" s="691"/>
      <c r="AI67" s="691"/>
      <c r="AJ67" s="691"/>
      <c r="AK67" s="692"/>
      <c r="AM67" s="696"/>
      <c r="AN67" s="697"/>
      <c r="AO67" s="697"/>
      <c r="AP67" s="697"/>
      <c r="AQ67" s="697"/>
    </row>
    <row r="68" spans="1:43" s="690" customFormat="1" ht="35.25" hidden="1" customHeight="1" outlineLevel="3" thickTop="1" thickBot="1" x14ac:dyDescent="0.3">
      <c r="A68" s="386"/>
      <c r="B68" s="460" t="s">
        <v>1000</v>
      </c>
      <c r="C68" s="639" t="s">
        <v>322</v>
      </c>
      <c r="D68" s="854" t="s">
        <v>1501</v>
      </c>
      <c r="E68" s="855"/>
      <c r="F68" s="855"/>
      <c r="G68" s="855"/>
      <c r="H68" s="855"/>
      <c r="I68" s="855"/>
      <c r="J68" s="856"/>
      <c r="K68" s="602" t="s">
        <v>427</v>
      </c>
      <c r="L68" s="662">
        <v>1</v>
      </c>
      <c r="M68" s="663">
        <v>1</v>
      </c>
      <c r="N68" s="663">
        <v>1</v>
      </c>
      <c r="O68" s="663">
        <v>1</v>
      </c>
      <c r="P68" s="663">
        <v>1</v>
      </c>
      <c r="Q68" s="664">
        <v>4</v>
      </c>
      <c r="R68" s="663" t="s">
        <v>32</v>
      </c>
      <c r="S68" s="670"/>
      <c r="T68" s="671"/>
      <c r="U68" s="695"/>
      <c r="V68" s="386"/>
      <c r="W68" s="386"/>
      <c r="X68" s="386"/>
      <c r="Y68" s="386"/>
      <c r="Z68" s="386"/>
      <c r="AA68" s="386"/>
      <c r="AB68" s="386"/>
      <c r="AC68" s="386"/>
      <c r="AD68" s="386"/>
      <c r="AE68" s="386"/>
      <c r="AF68" s="386"/>
      <c r="AG68" s="386"/>
      <c r="AH68" s="691"/>
      <c r="AI68" s="691"/>
      <c r="AJ68" s="691"/>
      <c r="AK68" s="692"/>
      <c r="AM68" s="696"/>
      <c r="AN68" s="697"/>
      <c r="AO68" s="697"/>
      <c r="AP68" s="697"/>
      <c r="AQ68" s="697"/>
    </row>
    <row r="69" spans="1:43" s="690" customFormat="1" ht="35.25" hidden="1" customHeight="1" outlineLevel="3" thickTop="1" thickBot="1" x14ac:dyDescent="0.3">
      <c r="A69" s="386"/>
      <c r="B69" s="460" t="s">
        <v>1000</v>
      </c>
      <c r="C69" s="639" t="s">
        <v>324</v>
      </c>
      <c r="D69" s="854" t="s">
        <v>1502</v>
      </c>
      <c r="E69" s="855"/>
      <c r="F69" s="855"/>
      <c r="G69" s="855"/>
      <c r="H69" s="855"/>
      <c r="I69" s="855"/>
      <c r="J69" s="856"/>
      <c r="K69" s="602" t="s">
        <v>427</v>
      </c>
      <c r="L69" s="662"/>
      <c r="M69" s="663">
        <v>12</v>
      </c>
      <c r="N69" s="663">
        <v>12</v>
      </c>
      <c r="O69" s="663">
        <v>12</v>
      </c>
      <c r="P69" s="663">
        <v>12</v>
      </c>
      <c r="Q69" s="664">
        <v>12</v>
      </c>
      <c r="R69" s="663" t="s">
        <v>32</v>
      </c>
      <c r="S69" s="670"/>
      <c r="T69" s="671"/>
      <c r="U69" s="695"/>
      <c r="V69" s="386"/>
      <c r="W69" s="386"/>
      <c r="X69" s="386"/>
      <c r="Y69" s="386"/>
      <c r="Z69" s="386"/>
      <c r="AA69" s="386"/>
      <c r="AB69" s="386"/>
      <c r="AC69" s="386"/>
      <c r="AD69" s="386"/>
      <c r="AE69" s="386"/>
      <c r="AF69" s="386"/>
      <c r="AG69" s="386"/>
      <c r="AH69" s="691"/>
      <c r="AI69" s="691"/>
      <c r="AJ69" s="691"/>
      <c r="AK69" s="692"/>
      <c r="AM69" s="696"/>
      <c r="AN69" s="697"/>
      <c r="AO69" s="697"/>
      <c r="AP69" s="697"/>
      <c r="AQ69" s="697"/>
    </row>
    <row r="70" spans="1:43" s="690" customFormat="1" ht="35.25" hidden="1" customHeight="1" outlineLevel="3" thickTop="1" thickBot="1" x14ac:dyDescent="0.3">
      <c r="A70" s="386"/>
      <c r="B70" s="460" t="s">
        <v>1000</v>
      </c>
      <c r="C70" s="639" t="s">
        <v>410</v>
      </c>
      <c r="D70" s="854" t="s">
        <v>1690</v>
      </c>
      <c r="E70" s="855"/>
      <c r="F70" s="855"/>
      <c r="G70" s="855"/>
      <c r="H70" s="855"/>
      <c r="I70" s="855"/>
      <c r="J70" s="856"/>
      <c r="K70" s="602" t="s">
        <v>427</v>
      </c>
      <c r="L70" s="662">
        <v>1</v>
      </c>
      <c r="M70" s="663">
        <v>1</v>
      </c>
      <c r="N70" s="663">
        <v>1</v>
      </c>
      <c r="O70" s="663">
        <v>1</v>
      </c>
      <c r="P70" s="663">
        <v>1</v>
      </c>
      <c r="Q70" s="664">
        <v>4</v>
      </c>
      <c r="R70" s="663" t="s">
        <v>32</v>
      </c>
      <c r="S70" s="670"/>
      <c r="T70" s="671"/>
      <c r="U70" s="695"/>
      <c r="V70" s="386"/>
      <c r="W70" s="386"/>
      <c r="X70" s="386"/>
      <c r="Y70" s="386"/>
      <c r="Z70" s="386"/>
      <c r="AA70" s="386"/>
      <c r="AB70" s="386"/>
      <c r="AC70" s="386"/>
      <c r="AD70" s="386"/>
      <c r="AE70" s="386"/>
      <c r="AF70" s="386"/>
      <c r="AG70" s="386"/>
      <c r="AH70" s="691"/>
      <c r="AI70" s="691"/>
      <c r="AJ70" s="691"/>
      <c r="AK70" s="692"/>
      <c r="AM70" s="696"/>
      <c r="AN70" s="697"/>
      <c r="AO70" s="697"/>
      <c r="AP70" s="697"/>
      <c r="AQ70" s="697"/>
    </row>
    <row r="71" spans="1:43" s="690" customFormat="1" ht="35.25" hidden="1" customHeight="1" outlineLevel="3" thickTop="1" thickBot="1" x14ac:dyDescent="0.3">
      <c r="A71" s="386"/>
      <c r="B71" s="460" t="s">
        <v>1000</v>
      </c>
      <c r="C71" s="639" t="s">
        <v>412</v>
      </c>
      <c r="D71" s="919" t="s">
        <v>1861</v>
      </c>
      <c r="E71" s="920"/>
      <c r="F71" s="920"/>
      <c r="G71" s="920"/>
      <c r="H71" s="920"/>
      <c r="I71" s="920"/>
      <c r="J71" s="921"/>
      <c r="K71" s="602" t="s">
        <v>427</v>
      </c>
      <c r="L71" s="662">
        <v>100</v>
      </c>
      <c r="M71" s="663">
        <v>100</v>
      </c>
      <c r="N71" s="663">
        <v>100</v>
      </c>
      <c r="O71" s="663">
        <v>100</v>
      </c>
      <c r="P71" s="663">
        <v>100</v>
      </c>
      <c r="Q71" s="664">
        <v>100</v>
      </c>
      <c r="R71" s="663" t="s">
        <v>1126</v>
      </c>
      <c r="S71" s="670"/>
      <c r="T71" s="671"/>
      <c r="U71" s="695"/>
      <c r="V71" s="386"/>
      <c r="W71" s="386"/>
      <c r="X71" s="386"/>
      <c r="Y71" s="386"/>
      <c r="Z71" s="386"/>
      <c r="AA71" s="386"/>
      <c r="AB71" s="386"/>
      <c r="AC71" s="386"/>
      <c r="AD71" s="386"/>
      <c r="AE71" s="386"/>
      <c r="AF71" s="386"/>
      <c r="AG71" s="386"/>
      <c r="AH71" s="691"/>
      <c r="AI71" s="691"/>
      <c r="AJ71" s="691"/>
      <c r="AK71" s="692"/>
      <c r="AM71" s="696"/>
      <c r="AN71" s="697"/>
      <c r="AO71" s="697"/>
      <c r="AP71" s="697"/>
      <c r="AQ71" s="697"/>
    </row>
    <row r="72" spans="1:43" s="690" customFormat="1" ht="35.25" hidden="1" customHeight="1" outlineLevel="3" thickTop="1" thickBot="1" x14ac:dyDescent="0.3">
      <c r="A72" s="386"/>
      <c r="B72" s="460" t="s">
        <v>1000</v>
      </c>
      <c r="C72" s="639" t="s">
        <v>506</v>
      </c>
      <c r="D72" s="899" t="s">
        <v>1504</v>
      </c>
      <c r="E72" s="900"/>
      <c r="F72" s="900"/>
      <c r="G72" s="900"/>
      <c r="H72" s="900"/>
      <c r="I72" s="900"/>
      <c r="J72" s="901"/>
      <c r="K72" s="602" t="s">
        <v>427</v>
      </c>
      <c r="L72" s="662">
        <v>100</v>
      </c>
      <c r="M72" s="663">
        <v>100</v>
      </c>
      <c r="N72" s="663">
        <v>100</v>
      </c>
      <c r="O72" s="663">
        <v>100</v>
      </c>
      <c r="P72" s="663">
        <v>100</v>
      </c>
      <c r="Q72" s="664">
        <v>100</v>
      </c>
      <c r="R72" s="663" t="s">
        <v>1126</v>
      </c>
      <c r="S72" s="670"/>
      <c r="T72" s="671"/>
      <c r="U72" s="695"/>
      <c r="V72" s="386"/>
      <c r="W72" s="386"/>
      <c r="X72" s="386"/>
      <c r="Y72" s="386"/>
      <c r="Z72" s="386"/>
      <c r="AA72" s="386"/>
      <c r="AB72" s="386"/>
      <c r="AC72" s="386"/>
      <c r="AD72" s="386"/>
      <c r="AE72" s="386"/>
      <c r="AF72" s="386"/>
      <c r="AG72" s="386"/>
      <c r="AH72" s="691"/>
      <c r="AI72" s="691"/>
      <c r="AJ72" s="691"/>
      <c r="AK72" s="692"/>
      <c r="AM72" s="696"/>
      <c r="AN72" s="697"/>
      <c r="AO72" s="697"/>
      <c r="AP72" s="697"/>
      <c r="AQ72" s="697"/>
    </row>
    <row r="73" spans="1:43" s="690" customFormat="1" ht="54" customHeight="1" outlineLevel="2" collapsed="1" thickTop="1" thickBot="1" x14ac:dyDescent="0.3">
      <c r="A73" s="386"/>
      <c r="B73" s="689" t="s">
        <v>1038</v>
      </c>
      <c r="C73" s="453" t="s">
        <v>775</v>
      </c>
      <c r="D73" s="867" t="s">
        <v>960</v>
      </c>
      <c r="E73" s="885"/>
      <c r="F73" s="699" t="s">
        <v>1022</v>
      </c>
      <c r="G73" s="698" t="s">
        <v>1423</v>
      </c>
      <c r="H73" s="902" t="s">
        <v>1343</v>
      </c>
      <c r="I73" s="903"/>
      <c r="J73" s="904"/>
      <c r="K73" s="603" t="s">
        <v>427</v>
      </c>
      <c r="L73" s="660">
        <v>100</v>
      </c>
      <c r="M73" s="661">
        <v>100</v>
      </c>
      <c r="N73" s="661">
        <v>100</v>
      </c>
      <c r="O73" s="661">
        <v>100</v>
      </c>
      <c r="P73" s="661">
        <v>100</v>
      </c>
      <c r="Q73" s="660">
        <v>100</v>
      </c>
      <c r="R73" s="665" t="s">
        <v>45</v>
      </c>
      <c r="S73" s="672"/>
      <c r="T73" s="673"/>
      <c r="U73" s="693"/>
      <c r="V73" s="386"/>
      <c r="W73" s="386"/>
      <c r="X73" s="386"/>
      <c r="Y73" s="386"/>
      <c r="Z73" s="386"/>
      <c r="AA73" s="386"/>
      <c r="AB73" s="386"/>
      <c r="AC73" s="386"/>
      <c r="AD73" s="386"/>
      <c r="AE73" s="386"/>
      <c r="AF73" s="386"/>
      <c r="AG73" s="386"/>
      <c r="AH73" s="386"/>
      <c r="AI73" s="386"/>
      <c r="AJ73" s="386"/>
      <c r="AK73" s="694"/>
      <c r="AM73" s="691"/>
      <c r="AN73" s="691"/>
      <c r="AO73" s="691"/>
      <c r="AP73" s="691"/>
      <c r="AQ73" s="691"/>
    </row>
    <row r="74" spans="1:43" s="690" customFormat="1" ht="35.25" hidden="1" customHeight="1" outlineLevel="3" thickTop="1" thickBot="1" x14ac:dyDescent="0.3">
      <c r="A74" s="386"/>
      <c r="B74" s="460" t="s">
        <v>1000</v>
      </c>
      <c r="C74" s="639" t="s">
        <v>254</v>
      </c>
      <c r="D74" s="899" t="s">
        <v>1844</v>
      </c>
      <c r="E74" s="900"/>
      <c r="F74" s="900"/>
      <c r="G74" s="900"/>
      <c r="H74" s="900"/>
      <c r="I74" s="900"/>
      <c r="J74" s="901"/>
      <c r="K74" s="602" t="s">
        <v>427</v>
      </c>
      <c r="L74" s="662">
        <v>3</v>
      </c>
      <c r="M74" s="663">
        <v>2</v>
      </c>
      <c r="N74" s="663">
        <v>2</v>
      </c>
      <c r="O74" s="663">
        <v>2</v>
      </c>
      <c r="P74" s="663">
        <v>2</v>
      </c>
      <c r="Q74" s="664">
        <v>8</v>
      </c>
      <c r="R74" s="663" t="s">
        <v>32</v>
      </c>
      <c r="S74" s="670"/>
      <c r="T74" s="671"/>
      <c r="U74" s="695"/>
      <c r="V74" s="386"/>
      <c r="W74" s="386"/>
      <c r="X74" s="386"/>
      <c r="Y74" s="386"/>
      <c r="Z74" s="386"/>
      <c r="AA74" s="386"/>
      <c r="AB74" s="386"/>
      <c r="AC74" s="386"/>
      <c r="AD74" s="386"/>
      <c r="AE74" s="386"/>
      <c r="AF74" s="386"/>
      <c r="AG74" s="386"/>
      <c r="AH74" s="691"/>
      <c r="AI74" s="691"/>
      <c r="AJ74" s="691"/>
      <c r="AK74" s="692"/>
      <c r="AM74" s="696"/>
      <c r="AN74" s="697"/>
      <c r="AO74" s="697"/>
      <c r="AP74" s="697"/>
      <c r="AQ74" s="697"/>
    </row>
    <row r="75" spans="1:43" s="690" customFormat="1" ht="35.25" hidden="1" customHeight="1" outlineLevel="3" thickTop="1" thickBot="1" x14ac:dyDescent="0.3">
      <c r="A75" s="386"/>
      <c r="B75" s="460" t="s">
        <v>1000</v>
      </c>
      <c r="C75" s="639" t="s">
        <v>441</v>
      </c>
      <c r="D75" s="899" t="s">
        <v>1344</v>
      </c>
      <c r="E75" s="900"/>
      <c r="F75" s="900"/>
      <c r="G75" s="900"/>
      <c r="H75" s="900"/>
      <c r="I75" s="900"/>
      <c r="J75" s="901"/>
      <c r="K75" s="602" t="s">
        <v>427</v>
      </c>
      <c r="L75" s="662">
        <v>1</v>
      </c>
      <c r="M75" s="663">
        <v>1</v>
      </c>
      <c r="N75" s="663">
        <v>1</v>
      </c>
      <c r="O75" s="663">
        <v>1</v>
      </c>
      <c r="P75" s="663">
        <v>1</v>
      </c>
      <c r="Q75" s="664">
        <v>4</v>
      </c>
      <c r="R75" s="663" t="s">
        <v>32</v>
      </c>
      <c r="S75" s="670"/>
      <c r="T75" s="671"/>
      <c r="U75" s="695"/>
      <c r="V75" s="386"/>
      <c r="W75" s="386"/>
      <c r="X75" s="386"/>
      <c r="Y75" s="386"/>
      <c r="Z75" s="386"/>
      <c r="AA75" s="386"/>
      <c r="AB75" s="386"/>
      <c r="AC75" s="386"/>
      <c r="AD75" s="386"/>
      <c r="AE75" s="386"/>
      <c r="AF75" s="386"/>
      <c r="AG75" s="386"/>
      <c r="AH75" s="691"/>
      <c r="AI75" s="691"/>
      <c r="AJ75" s="691"/>
      <c r="AK75" s="692"/>
      <c r="AM75" s="696"/>
      <c r="AN75" s="697"/>
      <c r="AO75" s="697"/>
      <c r="AP75" s="697"/>
      <c r="AQ75" s="697"/>
    </row>
    <row r="76" spans="1:43" s="690" customFormat="1" ht="35.25" hidden="1" customHeight="1" outlineLevel="3" thickTop="1" thickBot="1" x14ac:dyDescent="0.3">
      <c r="A76" s="386"/>
      <c r="B76" s="460" t="s">
        <v>1000</v>
      </c>
      <c r="C76" s="639" t="s">
        <v>326</v>
      </c>
      <c r="D76" s="899" t="s">
        <v>1345</v>
      </c>
      <c r="E76" s="900"/>
      <c r="F76" s="900"/>
      <c r="G76" s="900"/>
      <c r="H76" s="900"/>
      <c r="I76" s="900"/>
      <c r="J76" s="901"/>
      <c r="K76" s="602" t="s">
        <v>427</v>
      </c>
      <c r="L76" s="662">
        <v>11</v>
      </c>
      <c r="M76" s="663">
        <v>11</v>
      </c>
      <c r="N76" s="663">
        <v>11</v>
      </c>
      <c r="O76" s="663">
        <v>11</v>
      </c>
      <c r="P76" s="663">
        <v>11</v>
      </c>
      <c r="Q76" s="664">
        <v>44</v>
      </c>
      <c r="R76" s="663" t="s">
        <v>32</v>
      </c>
      <c r="S76" s="670"/>
      <c r="T76" s="671"/>
      <c r="U76" s="695"/>
      <c r="V76" s="386"/>
      <c r="W76" s="386"/>
      <c r="X76" s="386"/>
      <c r="Y76" s="386"/>
      <c r="Z76" s="386"/>
      <c r="AA76" s="386"/>
      <c r="AB76" s="386"/>
      <c r="AC76" s="386"/>
      <c r="AD76" s="386"/>
      <c r="AE76" s="386"/>
      <c r="AF76" s="386"/>
      <c r="AG76" s="386"/>
      <c r="AH76" s="691"/>
      <c r="AI76" s="691"/>
      <c r="AJ76" s="691"/>
      <c r="AK76" s="692"/>
      <c r="AM76" s="696"/>
      <c r="AN76" s="697"/>
      <c r="AO76" s="697"/>
      <c r="AP76" s="697"/>
      <c r="AQ76" s="697"/>
    </row>
    <row r="77" spans="1:43" s="686" customFormat="1" ht="54" customHeight="1" outlineLevel="1" thickTop="1" thickBot="1" x14ac:dyDescent="0.3">
      <c r="A77" s="386"/>
      <c r="B77" s="687" t="s">
        <v>1184</v>
      </c>
      <c r="C77" s="622" t="s">
        <v>296</v>
      </c>
      <c r="D77" s="916" t="s">
        <v>1031</v>
      </c>
      <c r="E77" s="916"/>
      <c r="F77" s="916"/>
      <c r="G77" s="916"/>
      <c r="H77" s="916"/>
      <c r="I77" s="916"/>
      <c r="J77" s="916"/>
      <c r="K77" s="916"/>
      <c r="L77" s="657"/>
      <c r="M77" s="658"/>
      <c r="N77" s="658"/>
      <c r="O77" s="658"/>
      <c r="P77" s="658"/>
      <c r="Q77" s="666"/>
      <c r="R77" s="659"/>
      <c r="S77" s="668"/>
      <c r="T77" s="669"/>
      <c r="U77" s="685"/>
      <c r="V77" s="386"/>
      <c r="W77" s="386"/>
      <c r="X77" s="386"/>
      <c r="Y77" s="386"/>
      <c r="Z77" s="386"/>
      <c r="AA77" s="386"/>
      <c r="AB77" s="386"/>
      <c r="AC77" s="386"/>
      <c r="AD77" s="386"/>
      <c r="AE77" s="386"/>
      <c r="AF77" s="386"/>
      <c r="AG77" s="386"/>
      <c r="AH77" s="386"/>
      <c r="AI77" s="386"/>
      <c r="AJ77" s="386"/>
      <c r="AK77" s="386"/>
      <c r="AL77" s="386"/>
      <c r="AM77" s="386"/>
      <c r="AN77" s="386"/>
      <c r="AO77" s="386"/>
      <c r="AP77" s="386"/>
    </row>
    <row r="78" spans="1:43" s="686" customFormat="1" ht="46.5" customHeight="1" outlineLevel="1" thickTop="1" thickBot="1" x14ac:dyDescent="0.3">
      <c r="A78" s="386"/>
      <c r="B78" s="687" t="s">
        <v>981</v>
      </c>
      <c r="C78" s="622" t="s">
        <v>1055</v>
      </c>
      <c r="D78" s="917" t="s">
        <v>1198</v>
      </c>
      <c r="E78" s="918"/>
      <c r="F78" s="918"/>
      <c r="G78" s="918"/>
      <c r="H78" s="918"/>
      <c r="I78" s="650" t="s">
        <v>1402</v>
      </c>
      <c r="J78" s="640" t="s">
        <v>1023</v>
      </c>
      <c r="K78" s="627" t="s">
        <v>1630</v>
      </c>
      <c r="L78" s="657">
        <v>1</v>
      </c>
      <c r="M78" s="658">
        <v>1</v>
      </c>
      <c r="N78" s="658">
        <v>1</v>
      </c>
      <c r="O78" s="658">
        <v>1</v>
      </c>
      <c r="P78" s="658">
        <v>1</v>
      </c>
      <c r="Q78" s="657">
        <v>4</v>
      </c>
      <c r="R78" s="659" t="s">
        <v>32</v>
      </c>
      <c r="S78" s="668"/>
      <c r="T78" s="669"/>
      <c r="U78" s="685"/>
      <c r="V78" s="386"/>
      <c r="W78" s="386"/>
      <c r="X78" s="386"/>
      <c r="Y78" s="386"/>
      <c r="Z78" s="386"/>
      <c r="AA78" s="386"/>
      <c r="AB78" s="386"/>
      <c r="AC78" s="386"/>
      <c r="AD78" s="386"/>
      <c r="AE78" s="386"/>
      <c r="AF78" s="386"/>
      <c r="AG78" s="386"/>
      <c r="AH78" s="386"/>
      <c r="AI78" s="386"/>
      <c r="AJ78" s="386"/>
      <c r="AK78" s="386"/>
      <c r="AL78" s="386"/>
      <c r="AM78" s="386"/>
      <c r="AN78" s="386"/>
      <c r="AO78" s="386"/>
      <c r="AP78" s="386"/>
    </row>
    <row r="79" spans="1:43" s="690" customFormat="1" ht="63.75" customHeight="1" outlineLevel="2" collapsed="1" thickTop="1" thickBot="1" x14ac:dyDescent="0.3">
      <c r="A79" s="386"/>
      <c r="B79" s="689" t="s">
        <v>1039</v>
      </c>
      <c r="C79" s="453" t="s">
        <v>776</v>
      </c>
      <c r="D79" s="867" t="s">
        <v>963</v>
      </c>
      <c r="E79" s="885"/>
      <c r="F79" s="688" t="s">
        <v>1022</v>
      </c>
      <c r="G79" s="652" t="s">
        <v>1424</v>
      </c>
      <c r="H79" s="896" t="s">
        <v>1630</v>
      </c>
      <c r="I79" s="897"/>
      <c r="J79" s="898"/>
      <c r="K79" s="603" t="s">
        <v>427</v>
      </c>
      <c r="L79" s="660">
        <v>1</v>
      </c>
      <c r="M79" s="661">
        <v>1</v>
      </c>
      <c r="N79" s="661">
        <v>1</v>
      </c>
      <c r="O79" s="661">
        <v>1</v>
      </c>
      <c r="P79" s="661">
        <v>1</v>
      </c>
      <c r="Q79" s="660">
        <v>4</v>
      </c>
      <c r="R79" s="665" t="s">
        <v>32</v>
      </c>
      <c r="S79" s="672"/>
      <c r="T79" s="673"/>
      <c r="U79" s="693"/>
      <c r="V79" s="386"/>
      <c r="W79" s="386"/>
      <c r="X79" s="386"/>
      <c r="Y79" s="386"/>
      <c r="Z79" s="386"/>
      <c r="AA79" s="386"/>
      <c r="AB79" s="386"/>
      <c r="AC79" s="386"/>
      <c r="AD79" s="386"/>
      <c r="AE79" s="386"/>
      <c r="AF79" s="386"/>
      <c r="AG79" s="386"/>
      <c r="AH79" s="386"/>
      <c r="AI79" s="386"/>
      <c r="AJ79" s="386"/>
      <c r="AK79" s="694"/>
      <c r="AM79" s="691"/>
      <c r="AN79" s="691"/>
      <c r="AO79" s="691"/>
      <c r="AP79" s="691"/>
      <c r="AQ79" s="691"/>
    </row>
    <row r="80" spans="1:43" s="690" customFormat="1" ht="37.5" hidden="1" customHeight="1" outlineLevel="3" thickTop="1" thickBot="1" x14ac:dyDescent="0.3">
      <c r="A80" s="386"/>
      <c r="B80" s="460" t="s">
        <v>1000</v>
      </c>
      <c r="C80" s="639" t="s">
        <v>70</v>
      </c>
      <c r="D80" s="854" t="s">
        <v>1591</v>
      </c>
      <c r="E80" s="855"/>
      <c r="F80" s="855"/>
      <c r="G80" s="855"/>
      <c r="H80" s="855"/>
      <c r="I80" s="855"/>
      <c r="J80" s="856"/>
      <c r="K80" s="602" t="s">
        <v>427</v>
      </c>
      <c r="L80" s="662">
        <v>1</v>
      </c>
      <c r="M80" s="663">
        <v>1</v>
      </c>
      <c r="N80" s="663">
        <v>1</v>
      </c>
      <c r="O80" s="663">
        <v>1</v>
      </c>
      <c r="P80" s="663">
        <v>1</v>
      </c>
      <c r="Q80" s="664">
        <f>SUM(M80:P80)</f>
        <v>4</v>
      </c>
      <c r="R80" s="663" t="s">
        <v>32</v>
      </c>
      <c r="S80" s="670"/>
      <c r="T80" s="671"/>
      <c r="U80" s="695"/>
      <c r="V80" s="386"/>
      <c r="W80" s="386"/>
      <c r="X80" s="386"/>
      <c r="Y80" s="386"/>
      <c r="Z80" s="386"/>
      <c r="AA80" s="386"/>
      <c r="AB80" s="386"/>
      <c r="AC80" s="386"/>
      <c r="AD80" s="386"/>
      <c r="AE80" s="386"/>
      <c r="AF80" s="386"/>
      <c r="AG80" s="386"/>
      <c r="AH80" s="691"/>
      <c r="AI80" s="691"/>
      <c r="AJ80" s="691"/>
      <c r="AK80" s="692"/>
      <c r="AM80" s="696"/>
      <c r="AN80" s="697"/>
      <c r="AO80" s="697"/>
      <c r="AP80" s="697"/>
      <c r="AQ80" s="697"/>
    </row>
    <row r="81" spans="1:2414" s="690" customFormat="1" ht="35.25" hidden="1" customHeight="1" outlineLevel="3" thickTop="1" thickBot="1" x14ac:dyDescent="0.3">
      <c r="A81" s="386"/>
      <c r="B81" s="460" t="s">
        <v>1000</v>
      </c>
      <c r="C81" s="639" t="s">
        <v>540</v>
      </c>
      <c r="D81" s="854" t="s">
        <v>1592</v>
      </c>
      <c r="E81" s="855"/>
      <c r="F81" s="855"/>
      <c r="G81" s="855"/>
      <c r="H81" s="855"/>
      <c r="I81" s="855"/>
      <c r="J81" s="856"/>
      <c r="K81" s="602" t="s">
        <v>427</v>
      </c>
      <c r="L81" s="662">
        <v>1</v>
      </c>
      <c r="M81" s="663">
        <v>1</v>
      </c>
      <c r="N81" s="663">
        <v>1</v>
      </c>
      <c r="O81" s="663">
        <v>1</v>
      </c>
      <c r="P81" s="663">
        <v>1</v>
      </c>
      <c r="Q81" s="664">
        <f t="shared" ref="Q81:Q82" si="7">SUM(M81:P81)</f>
        <v>4</v>
      </c>
      <c r="R81" s="663" t="s">
        <v>32</v>
      </c>
      <c r="S81" s="670"/>
      <c r="T81" s="671"/>
      <c r="U81" s="695"/>
      <c r="V81" s="386"/>
      <c r="W81" s="386"/>
      <c r="X81" s="386"/>
      <c r="Y81" s="386"/>
      <c r="Z81" s="386"/>
      <c r="AA81" s="386"/>
      <c r="AB81" s="386"/>
      <c r="AC81" s="386"/>
      <c r="AD81" s="386"/>
      <c r="AE81" s="386"/>
      <c r="AF81" s="386"/>
      <c r="AG81" s="386"/>
      <c r="AH81" s="691"/>
      <c r="AI81" s="691"/>
      <c r="AJ81" s="691"/>
      <c r="AK81" s="692"/>
      <c r="AM81" s="696"/>
      <c r="AN81" s="697"/>
      <c r="AO81" s="697"/>
      <c r="AP81" s="697"/>
      <c r="AQ81" s="697"/>
    </row>
    <row r="82" spans="1:2414" s="690" customFormat="1" ht="35.25" hidden="1" customHeight="1" outlineLevel="3" thickTop="1" thickBot="1" x14ac:dyDescent="0.3">
      <c r="A82" s="386"/>
      <c r="B82" s="460" t="s">
        <v>1000</v>
      </c>
      <c r="C82" s="639" t="s">
        <v>443</v>
      </c>
      <c r="D82" s="909" t="s">
        <v>1593</v>
      </c>
      <c r="E82" s="910"/>
      <c r="F82" s="910"/>
      <c r="G82" s="910"/>
      <c r="H82" s="910"/>
      <c r="I82" s="910"/>
      <c r="J82" s="911"/>
      <c r="K82" s="602" t="s">
        <v>427</v>
      </c>
      <c r="L82" s="662">
        <v>1</v>
      </c>
      <c r="M82" s="663">
        <v>1</v>
      </c>
      <c r="N82" s="663">
        <v>1</v>
      </c>
      <c r="O82" s="663">
        <v>1</v>
      </c>
      <c r="P82" s="663">
        <v>1</v>
      </c>
      <c r="Q82" s="664">
        <f t="shared" si="7"/>
        <v>4</v>
      </c>
      <c r="R82" s="663" t="s">
        <v>32</v>
      </c>
      <c r="S82" s="670"/>
      <c r="T82" s="671"/>
      <c r="U82" s="695"/>
      <c r="V82" s="386"/>
      <c r="W82" s="386"/>
      <c r="X82" s="386"/>
      <c r="Y82" s="386"/>
      <c r="Z82" s="386"/>
      <c r="AA82" s="386"/>
      <c r="AB82" s="386"/>
      <c r="AC82" s="386"/>
      <c r="AD82" s="386"/>
      <c r="AE82" s="386"/>
      <c r="AF82" s="386"/>
      <c r="AG82" s="386"/>
      <c r="AH82" s="691"/>
      <c r="AI82" s="691"/>
      <c r="AJ82" s="691"/>
      <c r="AK82" s="692"/>
      <c r="AM82" s="696"/>
      <c r="AN82" s="697"/>
      <c r="AO82" s="697"/>
      <c r="AP82" s="697"/>
      <c r="AQ82" s="697"/>
    </row>
    <row r="83" spans="1:2414" s="682" customFormat="1" ht="66" customHeight="1" thickTop="1" thickBot="1" x14ac:dyDescent="0.3">
      <c r="A83" s="386"/>
      <c r="B83" s="683" t="s">
        <v>1032</v>
      </c>
      <c r="C83" s="684" t="s">
        <v>1034</v>
      </c>
      <c r="D83" s="977" t="s">
        <v>1033</v>
      </c>
      <c r="E83" s="977"/>
      <c r="F83" s="977"/>
      <c r="G83" s="977"/>
      <c r="H83" s="977"/>
      <c r="I83" s="977"/>
      <c r="J83" s="977"/>
      <c r="K83" s="977"/>
      <c r="L83" s="678"/>
      <c r="M83" s="678"/>
      <c r="N83" s="678"/>
      <c r="O83" s="677"/>
      <c r="P83" s="678"/>
      <c r="Q83" s="678"/>
      <c r="R83" s="678"/>
      <c r="S83" s="677"/>
      <c r="T83" s="678"/>
      <c r="U83" s="678"/>
      <c r="V83" s="386"/>
      <c r="W83" s="386"/>
      <c r="X83" s="386"/>
      <c r="Y83" s="386"/>
      <c r="Z83" s="386"/>
      <c r="AA83" s="386"/>
      <c r="AB83" s="386"/>
      <c r="AC83" s="679"/>
      <c r="AD83" s="680"/>
      <c r="AE83" s="680"/>
      <c r="AF83" s="680"/>
      <c r="AG83" s="680"/>
      <c r="AH83" s="680"/>
      <c r="AI83" s="680"/>
      <c r="AJ83" s="680"/>
      <c r="AK83" s="680"/>
      <c r="AL83" s="680"/>
      <c r="AM83" s="680"/>
      <c r="AN83" s="680"/>
      <c r="AO83" s="680"/>
      <c r="AP83" s="680"/>
      <c r="AQ83" s="680"/>
      <c r="AR83" s="680"/>
      <c r="AS83" s="680"/>
      <c r="AT83" s="680"/>
      <c r="AU83" s="680"/>
      <c r="AV83" s="680"/>
      <c r="AW83" s="680"/>
      <c r="AX83" s="680"/>
      <c r="AY83" s="680"/>
      <c r="AZ83" s="680"/>
      <c r="BA83" s="680"/>
      <c r="BB83" s="680"/>
      <c r="BC83" s="680"/>
      <c r="BD83" s="680"/>
      <c r="BE83" s="680"/>
      <c r="BF83" s="680"/>
      <c r="BG83" s="680"/>
      <c r="BH83" s="680"/>
      <c r="BI83" s="680"/>
      <c r="BJ83" s="680"/>
      <c r="BK83" s="680"/>
      <c r="BL83" s="680"/>
      <c r="BM83" s="680"/>
      <c r="BN83" s="680"/>
      <c r="BO83" s="680"/>
      <c r="BP83" s="680"/>
      <c r="BQ83" s="680"/>
      <c r="BR83" s="680"/>
      <c r="BS83" s="680"/>
      <c r="BT83" s="680"/>
      <c r="BU83" s="680"/>
      <c r="BV83" s="680"/>
      <c r="BW83" s="680"/>
      <c r="BX83" s="680"/>
      <c r="BY83" s="680"/>
      <c r="BZ83" s="680"/>
      <c r="CA83" s="680"/>
      <c r="CB83" s="680"/>
      <c r="CC83" s="680"/>
      <c r="CD83" s="680"/>
      <c r="CE83" s="680"/>
      <c r="CF83" s="680"/>
      <c r="CG83" s="681"/>
      <c r="CH83" s="681"/>
      <c r="CI83" s="681"/>
      <c r="CJ83" s="681"/>
      <c r="CK83" s="681"/>
      <c r="CL83" s="681"/>
      <c r="CM83" s="681"/>
      <c r="CN83" s="681"/>
      <c r="CO83" s="681"/>
      <c r="CP83" s="681"/>
      <c r="CQ83" s="681"/>
      <c r="CR83" s="681"/>
      <c r="CS83" s="681"/>
      <c r="CT83" s="681"/>
      <c r="CU83" s="681"/>
      <c r="CV83" s="681"/>
      <c r="CW83" s="681"/>
      <c r="CX83" s="681"/>
      <c r="CY83" s="681"/>
      <c r="CZ83" s="681"/>
      <c r="DA83" s="681"/>
      <c r="DB83" s="681"/>
      <c r="DC83" s="681"/>
      <c r="DD83" s="681"/>
      <c r="DE83" s="681"/>
      <c r="DF83" s="681"/>
      <c r="DG83" s="681"/>
      <c r="DH83" s="681"/>
      <c r="DI83" s="681"/>
      <c r="DJ83" s="681"/>
      <c r="DK83" s="681"/>
      <c r="DL83" s="681"/>
      <c r="DM83" s="681"/>
      <c r="DN83" s="681"/>
      <c r="DO83" s="681"/>
      <c r="DP83" s="681"/>
      <c r="DQ83" s="681"/>
      <c r="DR83" s="681"/>
      <c r="DS83" s="681"/>
      <c r="DT83" s="681"/>
      <c r="DU83" s="681"/>
      <c r="DV83" s="681"/>
      <c r="DW83" s="681"/>
      <c r="DX83" s="681"/>
      <c r="DY83" s="681"/>
      <c r="DZ83" s="681"/>
      <c r="EA83" s="681"/>
      <c r="EB83" s="681"/>
      <c r="EC83" s="681"/>
      <c r="ED83" s="681"/>
      <c r="EE83" s="681"/>
      <c r="EF83" s="681"/>
      <c r="EG83" s="681"/>
      <c r="EH83" s="681"/>
      <c r="EI83" s="681"/>
      <c r="EJ83" s="681"/>
      <c r="EK83" s="681"/>
      <c r="EL83" s="681"/>
      <c r="EM83" s="681"/>
      <c r="EN83" s="681"/>
      <c r="EO83" s="681"/>
      <c r="EP83" s="681"/>
      <c r="EQ83" s="681"/>
      <c r="ER83" s="681"/>
      <c r="ES83" s="681"/>
      <c r="ET83" s="681"/>
      <c r="EU83" s="681"/>
      <c r="EV83" s="681"/>
      <c r="EW83" s="681"/>
      <c r="EX83" s="681"/>
      <c r="EY83" s="681"/>
      <c r="EZ83" s="681"/>
      <c r="FA83" s="681"/>
      <c r="FB83" s="681"/>
      <c r="FC83" s="681"/>
      <c r="FD83" s="681"/>
      <c r="FE83" s="681"/>
      <c r="FF83" s="681"/>
      <c r="FG83" s="681"/>
      <c r="FH83" s="681"/>
      <c r="FI83" s="681"/>
      <c r="FJ83" s="681"/>
      <c r="FK83" s="681"/>
      <c r="FL83" s="681"/>
      <c r="FM83" s="681"/>
      <c r="FN83" s="681"/>
      <c r="FO83" s="681"/>
      <c r="FP83" s="681"/>
      <c r="FQ83" s="681"/>
      <c r="FR83" s="681"/>
      <c r="FS83" s="681"/>
      <c r="FT83" s="681"/>
      <c r="FU83" s="681"/>
      <c r="FV83" s="681"/>
      <c r="FW83" s="681"/>
      <c r="FX83" s="681"/>
      <c r="FY83" s="681"/>
      <c r="FZ83" s="681"/>
      <c r="GA83" s="681"/>
      <c r="GB83" s="681"/>
      <c r="GC83" s="681"/>
      <c r="GD83" s="681"/>
      <c r="GE83" s="681"/>
      <c r="GF83" s="681"/>
      <c r="GG83" s="681"/>
      <c r="GH83" s="681"/>
      <c r="GI83" s="681"/>
      <c r="GJ83" s="681"/>
      <c r="GK83" s="681"/>
      <c r="GL83" s="681"/>
      <c r="GM83" s="681"/>
      <c r="GN83" s="681"/>
      <c r="GO83" s="681"/>
      <c r="GP83" s="681"/>
      <c r="GQ83" s="681"/>
      <c r="GR83" s="681"/>
      <c r="GS83" s="681"/>
      <c r="GT83" s="681"/>
      <c r="GU83" s="681"/>
      <c r="GV83" s="681"/>
      <c r="GW83" s="681"/>
      <c r="GX83" s="681"/>
      <c r="GY83" s="681"/>
      <c r="GZ83" s="681"/>
      <c r="HA83" s="681"/>
      <c r="HB83" s="681"/>
      <c r="HC83" s="681"/>
      <c r="HD83" s="681"/>
      <c r="HE83" s="681"/>
      <c r="HF83" s="681"/>
      <c r="HG83" s="681"/>
      <c r="HH83" s="681"/>
      <c r="HI83" s="681"/>
      <c r="HJ83" s="681"/>
      <c r="HK83" s="681"/>
      <c r="HL83" s="681"/>
      <c r="HM83" s="681"/>
      <c r="HN83" s="681"/>
      <c r="HO83" s="681"/>
      <c r="HP83" s="681"/>
      <c r="HQ83" s="681"/>
      <c r="HR83" s="681"/>
      <c r="HS83" s="681"/>
      <c r="HT83" s="681"/>
      <c r="HU83" s="681"/>
      <c r="HV83" s="681"/>
      <c r="HW83" s="681"/>
      <c r="HX83" s="681"/>
      <c r="HY83" s="681"/>
      <c r="HZ83" s="681"/>
      <c r="IA83" s="681"/>
      <c r="IB83" s="681"/>
      <c r="IC83" s="681"/>
      <c r="ID83" s="681"/>
      <c r="IE83" s="681"/>
      <c r="IF83" s="681"/>
      <c r="IG83" s="681"/>
      <c r="IH83" s="681"/>
      <c r="II83" s="681"/>
      <c r="IJ83" s="681"/>
      <c r="IK83" s="681"/>
      <c r="IL83" s="681"/>
      <c r="IM83" s="681"/>
      <c r="IN83" s="681"/>
      <c r="IO83" s="681"/>
      <c r="IP83" s="681"/>
      <c r="IQ83" s="681"/>
      <c r="IR83" s="681"/>
      <c r="IS83" s="681"/>
      <c r="IT83" s="681"/>
      <c r="IU83" s="681"/>
      <c r="IV83" s="681"/>
      <c r="IW83" s="681"/>
      <c r="IX83" s="681"/>
      <c r="IY83" s="681"/>
      <c r="IZ83" s="681"/>
      <c r="JA83" s="681"/>
      <c r="JB83" s="681"/>
      <c r="JC83" s="681"/>
      <c r="JD83" s="681"/>
      <c r="JE83" s="681"/>
      <c r="JF83" s="681"/>
      <c r="JG83" s="681"/>
      <c r="JH83" s="681"/>
      <c r="JI83" s="681"/>
      <c r="JJ83" s="681"/>
      <c r="JK83" s="681"/>
      <c r="JL83" s="681"/>
      <c r="JM83" s="681"/>
      <c r="JN83" s="681"/>
      <c r="JO83" s="681"/>
      <c r="JP83" s="681"/>
      <c r="JQ83" s="681"/>
      <c r="JR83" s="681"/>
      <c r="JS83" s="681"/>
      <c r="JT83" s="681"/>
      <c r="JU83" s="681"/>
      <c r="JV83" s="681"/>
      <c r="JW83" s="681"/>
      <c r="JX83" s="681"/>
      <c r="JY83" s="681"/>
      <c r="JZ83" s="681"/>
      <c r="KA83" s="681"/>
      <c r="KB83" s="681"/>
      <c r="KC83" s="681"/>
      <c r="KD83" s="681"/>
      <c r="KE83" s="681"/>
      <c r="KF83" s="681"/>
      <c r="KG83" s="681"/>
      <c r="KH83" s="681"/>
      <c r="KI83" s="681"/>
      <c r="KJ83" s="681"/>
      <c r="KK83" s="681"/>
      <c r="KL83" s="681"/>
      <c r="KM83" s="681"/>
      <c r="KN83" s="681"/>
      <c r="KO83" s="681"/>
      <c r="KP83" s="681"/>
      <c r="KQ83" s="681"/>
      <c r="KR83" s="681"/>
      <c r="KS83" s="681"/>
      <c r="KT83" s="681"/>
      <c r="KU83" s="681"/>
      <c r="KV83" s="681"/>
      <c r="KW83" s="681"/>
      <c r="KX83" s="681"/>
      <c r="KY83" s="681"/>
      <c r="KZ83" s="681"/>
      <c r="LA83" s="681"/>
      <c r="LB83" s="681"/>
      <c r="LC83" s="681"/>
      <c r="LD83" s="681"/>
      <c r="LE83" s="681"/>
      <c r="LF83" s="681"/>
      <c r="LG83" s="681"/>
      <c r="LH83" s="681"/>
      <c r="LI83" s="681"/>
      <c r="LJ83" s="681"/>
      <c r="LK83" s="681"/>
      <c r="LL83" s="681"/>
      <c r="LM83" s="681"/>
      <c r="LN83" s="681"/>
      <c r="LO83" s="681"/>
      <c r="LP83" s="681"/>
      <c r="LQ83" s="681"/>
      <c r="LR83" s="681"/>
      <c r="LS83" s="681"/>
      <c r="LT83" s="681"/>
      <c r="LU83" s="681"/>
      <c r="LV83" s="681"/>
      <c r="LW83" s="681"/>
      <c r="LX83" s="681"/>
      <c r="LY83" s="681"/>
      <c r="LZ83" s="681"/>
      <c r="MA83" s="681"/>
      <c r="MB83" s="681"/>
      <c r="MC83" s="681"/>
      <c r="MD83" s="681"/>
      <c r="ME83" s="681"/>
      <c r="MF83" s="681"/>
      <c r="MG83" s="681"/>
      <c r="MH83" s="681"/>
      <c r="MI83" s="681"/>
      <c r="MJ83" s="681"/>
      <c r="MK83" s="681"/>
      <c r="ML83" s="681"/>
      <c r="MM83" s="681"/>
      <c r="MN83" s="681"/>
      <c r="MO83" s="681"/>
      <c r="MP83" s="681"/>
      <c r="MQ83" s="681"/>
      <c r="MR83" s="681"/>
      <c r="MS83" s="681"/>
      <c r="MT83" s="681"/>
      <c r="MU83" s="681"/>
      <c r="MV83" s="681"/>
      <c r="MW83" s="681"/>
      <c r="MX83" s="681"/>
      <c r="MY83" s="681"/>
      <c r="MZ83" s="681"/>
      <c r="NA83" s="681"/>
      <c r="NB83" s="681"/>
      <c r="NC83" s="681"/>
      <c r="ND83" s="681"/>
      <c r="NE83" s="681"/>
      <c r="NF83" s="681"/>
      <c r="NG83" s="681"/>
      <c r="NH83" s="681"/>
      <c r="NI83" s="681"/>
      <c r="NJ83" s="681"/>
      <c r="NK83" s="681"/>
      <c r="NL83" s="681"/>
      <c r="NM83" s="681"/>
      <c r="NN83" s="681"/>
      <c r="NO83" s="681"/>
      <c r="NP83" s="681"/>
      <c r="NQ83" s="681"/>
      <c r="NR83" s="681"/>
      <c r="NS83" s="681"/>
      <c r="NT83" s="681"/>
      <c r="NU83" s="681"/>
      <c r="NV83" s="681"/>
      <c r="NW83" s="681"/>
      <c r="NX83" s="681"/>
      <c r="NY83" s="681"/>
      <c r="NZ83" s="681"/>
      <c r="OA83" s="681"/>
      <c r="OB83" s="681"/>
      <c r="OC83" s="681"/>
      <c r="OD83" s="681"/>
      <c r="OE83" s="681"/>
      <c r="OF83" s="681"/>
      <c r="OG83" s="681"/>
      <c r="OH83" s="681"/>
      <c r="OI83" s="681"/>
      <c r="OJ83" s="681"/>
      <c r="OK83" s="681"/>
      <c r="OL83" s="681"/>
      <c r="OM83" s="681"/>
      <c r="ON83" s="681"/>
      <c r="OO83" s="681"/>
      <c r="OP83" s="681"/>
      <c r="OQ83" s="681"/>
      <c r="OR83" s="681"/>
      <c r="OS83" s="681"/>
      <c r="OT83" s="681"/>
      <c r="OU83" s="681"/>
      <c r="OV83" s="681"/>
      <c r="OW83" s="681"/>
      <c r="OX83" s="681"/>
      <c r="OY83" s="681"/>
      <c r="OZ83" s="681"/>
      <c r="PA83" s="681"/>
      <c r="PB83" s="681"/>
      <c r="PC83" s="681"/>
      <c r="PD83" s="681"/>
      <c r="PE83" s="681"/>
      <c r="PF83" s="681"/>
      <c r="PG83" s="681"/>
      <c r="PH83" s="681"/>
      <c r="PI83" s="681"/>
      <c r="PJ83" s="681"/>
      <c r="PK83" s="681"/>
      <c r="PL83" s="681"/>
      <c r="PM83" s="681"/>
      <c r="PN83" s="681"/>
      <c r="PO83" s="681"/>
      <c r="PP83" s="681"/>
      <c r="PQ83" s="681"/>
      <c r="PR83" s="681"/>
      <c r="PS83" s="681"/>
      <c r="PT83" s="681"/>
      <c r="PU83" s="681"/>
      <c r="PV83" s="681"/>
      <c r="PW83" s="681"/>
      <c r="PX83" s="681"/>
      <c r="PY83" s="681"/>
      <c r="PZ83" s="681"/>
      <c r="QA83" s="681"/>
      <c r="QB83" s="681"/>
      <c r="QC83" s="681"/>
      <c r="QD83" s="681"/>
      <c r="QE83" s="681"/>
      <c r="QF83" s="681"/>
      <c r="QG83" s="681"/>
      <c r="QH83" s="681"/>
      <c r="QI83" s="681"/>
      <c r="QJ83" s="681"/>
      <c r="QK83" s="681"/>
      <c r="QL83" s="681"/>
      <c r="QM83" s="681"/>
      <c r="QN83" s="681"/>
      <c r="QO83" s="681"/>
      <c r="QP83" s="681"/>
      <c r="QQ83" s="681"/>
      <c r="QR83" s="681"/>
      <c r="QS83" s="681"/>
      <c r="QT83" s="681"/>
      <c r="QU83" s="681"/>
      <c r="QV83" s="681"/>
      <c r="QW83" s="681"/>
      <c r="QX83" s="681"/>
      <c r="QY83" s="681"/>
      <c r="QZ83" s="681"/>
      <c r="RA83" s="681"/>
      <c r="RB83" s="681"/>
      <c r="RC83" s="681"/>
      <c r="RD83" s="681"/>
      <c r="RE83" s="681"/>
      <c r="RF83" s="681"/>
      <c r="RG83" s="681"/>
      <c r="RH83" s="681"/>
      <c r="RI83" s="681"/>
      <c r="RJ83" s="681"/>
      <c r="RK83" s="681"/>
      <c r="RL83" s="681"/>
      <c r="RM83" s="681"/>
      <c r="RN83" s="681"/>
      <c r="RO83" s="681"/>
      <c r="RP83" s="681"/>
      <c r="RQ83" s="681"/>
      <c r="RR83" s="681"/>
      <c r="RS83" s="681"/>
      <c r="RT83" s="681"/>
      <c r="RU83" s="681"/>
      <c r="RV83" s="681"/>
      <c r="RW83" s="681"/>
      <c r="RX83" s="681"/>
      <c r="RY83" s="681"/>
      <c r="RZ83" s="681"/>
      <c r="SA83" s="681"/>
      <c r="SB83" s="681"/>
      <c r="SC83" s="681"/>
      <c r="SD83" s="681"/>
      <c r="SE83" s="681"/>
      <c r="SF83" s="681"/>
      <c r="SG83" s="681"/>
      <c r="SH83" s="681"/>
      <c r="SI83" s="681"/>
      <c r="SJ83" s="681"/>
      <c r="SK83" s="681"/>
      <c r="SL83" s="681"/>
      <c r="SM83" s="681"/>
      <c r="SN83" s="681"/>
      <c r="SO83" s="681"/>
      <c r="SP83" s="681"/>
      <c r="SQ83" s="681"/>
      <c r="SR83" s="681"/>
      <c r="SS83" s="681"/>
      <c r="ST83" s="681"/>
      <c r="SU83" s="681"/>
      <c r="SV83" s="681"/>
      <c r="SW83" s="681"/>
      <c r="SX83" s="681"/>
      <c r="SY83" s="681"/>
      <c r="SZ83" s="681"/>
      <c r="TA83" s="681"/>
      <c r="TB83" s="681"/>
      <c r="TC83" s="681"/>
      <c r="TD83" s="681"/>
      <c r="TE83" s="681"/>
      <c r="TF83" s="681"/>
      <c r="TG83" s="681"/>
      <c r="TH83" s="681"/>
      <c r="TI83" s="681"/>
      <c r="TJ83" s="681"/>
      <c r="TK83" s="681"/>
      <c r="TL83" s="681"/>
      <c r="TM83" s="681"/>
      <c r="TN83" s="681"/>
      <c r="TO83" s="681"/>
      <c r="TP83" s="681"/>
      <c r="TQ83" s="681"/>
      <c r="TR83" s="681"/>
      <c r="TS83" s="681"/>
      <c r="TT83" s="681"/>
      <c r="TU83" s="681"/>
      <c r="TV83" s="681"/>
      <c r="TW83" s="681"/>
      <c r="TX83" s="681"/>
      <c r="TY83" s="681"/>
      <c r="TZ83" s="681"/>
      <c r="UA83" s="681"/>
      <c r="UB83" s="681"/>
      <c r="UC83" s="681"/>
      <c r="UD83" s="681"/>
      <c r="UE83" s="681"/>
      <c r="UF83" s="681"/>
      <c r="UG83" s="681"/>
      <c r="UH83" s="681"/>
      <c r="UI83" s="681"/>
      <c r="UJ83" s="681"/>
      <c r="UK83" s="681"/>
      <c r="UL83" s="681"/>
      <c r="UM83" s="681"/>
      <c r="UN83" s="681"/>
      <c r="UO83" s="681"/>
      <c r="UP83" s="681"/>
      <c r="UQ83" s="681"/>
      <c r="UR83" s="681"/>
      <c r="US83" s="681"/>
      <c r="UT83" s="681"/>
      <c r="UU83" s="681"/>
      <c r="UV83" s="681"/>
      <c r="UW83" s="681"/>
      <c r="UX83" s="681"/>
      <c r="UY83" s="681"/>
      <c r="UZ83" s="681"/>
      <c r="VA83" s="681"/>
      <c r="VB83" s="681"/>
      <c r="VC83" s="681"/>
      <c r="VD83" s="681"/>
      <c r="VE83" s="681"/>
      <c r="VF83" s="681"/>
      <c r="VG83" s="681"/>
      <c r="VH83" s="681"/>
      <c r="VI83" s="681"/>
      <c r="VJ83" s="681"/>
      <c r="VK83" s="681"/>
      <c r="VL83" s="681"/>
      <c r="VM83" s="681"/>
      <c r="VN83" s="681"/>
      <c r="VO83" s="681"/>
      <c r="VP83" s="681"/>
      <c r="VQ83" s="681"/>
      <c r="VR83" s="681"/>
      <c r="VS83" s="681"/>
      <c r="VT83" s="681"/>
      <c r="VU83" s="681"/>
      <c r="VV83" s="681"/>
      <c r="VW83" s="681"/>
      <c r="VX83" s="681"/>
      <c r="VY83" s="681"/>
      <c r="VZ83" s="681"/>
      <c r="WA83" s="681"/>
      <c r="WB83" s="681"/>
      <c r="WC83" s="681"/>
      <c r="WD83" s="681"/>
      <c r="WE83" s="681"/>
      <c r="WF83" s="681"/>
      <c r="WG83" s="681"/>
      <c r="WH83" s="681"/>
      <c r="WI83" s="681"/>
      <c r="WJ83" s="681"/>
      <c r="WK83" s="681"/>
      <c r="WL83" s="681"/>
      <c r="WM83" s="681"/>
      <c r="WN83" s="681"/>
      <c r="WO83" s="681"/>
      <c r="WP83" s="681"/>
      <c r="WQ83" s="681"/>
      <c r="WR83" s="681"/>
      <c r="WS83" s="681"/>
      <c r="WT83" s="681"/>
      <c r="WU83" s="681"/>
      <c r="WV83" s="681"/>
      <c r="WW83" s="681"/>
      <c r="WX83" s="681"/>
      <c r="WY83" s="681"/>
      <c r="WZ83" s="681"/>
      <c r="XA83" s="681"/>
      <c r="XB83" s="681"/>
      <c r="XC83" s="681"/>
      <c r="XD83" s="681"/>
      <c r="XE83" s="681"/>
      <c r="XF83" s="681"/>
      <c r="XG83" s="681"/>
      <c r="XH83" s="681"/>
      <c r="XI83" s="681"/>
      <c r="XJ83" s="681"/>
      <c r="XK83" s="681"/>
      <c r="XL83" s="681"/>
      <c r="XM83" s="681"/>
      <c r="XN83" s="681"/>
      <c r="XO83" s="681"/>
      <c r="XP83" s="681"/>
      <c r="XQ83" s="681"/>
      <c r="XR83" s="681"/>
      <c r="XS83" s="681"/>
      <c r="XT83" s="681"/>
      <c r="XU83" s="681"/>
      <c r="XV83" s="681"/>
      <c r="XW83" s="681"/>
      <c r="XX83" s="681"/>
      <c r="XY83" s="681"/>
      <c r="XZ83" s="681"/>
      <c r="YA83" s="681"/>
      <c r="YB83" s="681"/>
      <c r="YC83" s="681"/>
      <c r="YD83" s="681"/>
      <c r="YE83" s="681"/>
      <c r="YF83" s="681"/>
      <c r="YG83" s="681"/>
      <c r="YH83" s="681"/>
      <c r="YI83" s="681"/>
      <c r="YJ83" s="681"/>
      <c r="YK83" s="681"/>
      <c r="YL83" s="681"/>
      <c r="YM83" s="681"/>
      <c r="YN83" s="681"/>
      <c r="YO83" s="681"/>
      <c r="YP83" s="681"/>
      <c r="YQ83" s="681"/>
      <c r="YR83" s="681"/>
      <c r="YS83" s="681"/>
      <c r="YT83" s="681"/>
      <c r="YU83" s="681"/>
      <c r="YV83" s="681"/>
      <c r="YW83" s="681"/>
      <c r="YX83" s="681"/>
      <c r="YY83" s="681"/>
      <c r="YZ83" s="681"/>
      <c r="ZA83" s="681"/>
      <c r="ZB83" s="681"/>
      <c r="ZC83" s="681"/>
      <c r="ZD83" s="681"/>
      <c r="ZE83" s="681"/>
      <c r="ZF83" s="681"/>
      <c r="ZG83" s="681"/>
      <c r="ZH83" s="681"/>
      <c r="ZI83" s="681"/>
      <c r="ZJ83" s="681"/>
      <c r="ZK83" s="681"/>
      <c r="ZL83" s="681"/>
      <c r="ZM83" s="681"/>
      <c r="ZN83" s="681"/>
      <c r="ZO83" s="681"/>
      <c r="ZP83" s="681"/>
      <c r="ZQ83" s="681"/>
      <c r="ZR83" s="681"/>
      <c r="ZS83" s="681"/>
      <c r="ZT83" s="681"/>
      <c r="ZU83" s="681"/>
      <c r="ZV83" s="681"/>
      <c r="ZW83" s="681"/>
      <c r="ZX83" s="681"/>
      <c r="ZY83" s="681"/>
      <c r="ZZ83" s="681"/>
      <c r="AAA83" s="681"/>
      <c r="AAB83" s="681"/>
      <c r="AAC83" s="681"/>
      <c r="AAD83" s="681"/>
      <c r="AAE83" s="681"/>
      <c r="AAF83" s="681"/>
      <c r="AAG83" s="681"/>
      <c r="AAH83" s="681"/>
      <c r="AAI83" s="681"/>
      <c r="AAJ83" s="681"/>
      <c r="AAK83" s="681"/>
      <c r="AAL83" s="681"/>
      <c r="AAM83" s="681"/>
      <c r="AAN83" s="681"/>
      <c r="AAO83" s="681"/>
      <c r="AAP83" s="681"/>
      <c r="AAQ83" s="681"/>
      <c r="AAR83" s="681"/>
      <c r="AAS83" s="681"/>
      <c r="AAT83" s="681"/>
      <c r="AAU83" s="681"/>
      <c r="AAV83" s="681"/>
      <c r="AAW83" s="681"/>
      <c r="AAX83" s="681"/>
      <c r="AAY83" s="681"/>
      <c r="AAZ83" s="681"/>
      <c r="ABA83" s="681"/>
      <c r="ABB83" s="681"/>
      <c r="ABC83" s="681"/>
      <c r="ABD83" s="681"/>
      <c r="ABE83" s="681"/>
      <c r="ABF83" s="681"/>
      <c r="ABG83" s="681"/>
      <c r="ABH83" s="681"/>
      <c r="ABI83" s="681"/>
      <c r="ABJ83" s="681"/>
      <c r="ABK83" s="681"/>
      <c r="ABL83" s="681"/>
      <c r="ABM83" s="681"/>
      <c r="ABN83" s="681"/>
      <c r="ABO83" s="681"/>
      <c r="ABP83" s="681"/>
      <c r="ABQ83" s="681"/>
      <c r="ABR83" s="681"/>
      <c r="ABS83" s="681"/>
      <c r="ABT83" s="681"/>
      <c r="ABU83" s="681"/>
      <c r="ABV83" s="681"/>
      <c r="ABW83" s="681"/>
      <c r="ABX83" s="681"/>
      <c r="ABY83" s="681"/>
      <c r="ABZ83" s="681"/>
      <c r="ACA83" s="681"/>
      <c r="ACB83" s="681"/>
      <c r="ACC83" s="681"/>
      <c r="ACD83" s="681"/>
      <c r="ACE83" s="681"/>
      <c r="ACF83" s="681"/>
      <c r="ACG83" s="681"/>
      <c r="ACH83" s="681"/>
      <c r="ACI83" s="681"/>
      <c r="ACJ83" s="681"/>
      <c r="ACK83" s="681"/>
      <c r="ACL83" s="681"/>
      <c r="ACM83" s="681"/>
      <c r="ACN83" s="681"/>
      <c r="ACO83" s="681"/>
      <c r="ACP83" s="681"/>
      <c r="ACQ83" s="681"/>
      <c r="ACR83" s="681"/>
      <c r="ACS83" s="681"/>
      <c r="ACT83" s="681"/>
      <c r="ACU83" s="681"/>
      <c r="ACV83" s="681"/>
      <c r="ACW83" s="681"/>
      <c r="ACX83" s="681"/>
      <c r="ACY83" s="681"/>
      <c r="ACZ83" s="681"/>
      <c r="ADA83" s="681"/>
      <c r="ADB83" s="681"/>
      <c r="ADC83" s="681"/>
      <c r="ADD83" s="681"/>
      <c r="ADE83" s="681"/>
      <c r="ADF83" s="681"/>
      <c r="ADG83" s="681"/>
      <c r="ADH83" s="681"/>
      <c r="ADI83" s="681"/>
      <c r="ADJ83" s="681"/>
      <c r="ADK83" s="681"/>
      <c r="ADL83" s="681"/>
      <c r="ADM83" s="681"/>
      <c r="ADN83" s="681"/>
      <c r="ADO83" s="681"/>
      <c r="ADP83" s="681"/>
      <c r="ADQ83" s="681"/>
      <c r="ADR83" s="681"/>
      <c r="ADS83" s="681"/>
      <c r="ADT83" s="681"/>
      <c r="ADU83" s="681"/>
      <c r="ADV83" s="681"/>
      <c r="ADW83" s="681"/>
      <c r="ADX83" s="681"/>
      <c r="ADY83" s="681"/>
      <c r="ADZ83" s="681"/>
      <c r="AEA83" s="681"/>
      <c r="AEB83" s="681"/>
      <c r="AEC83" s="681"/>
      <c r="AED83" s="681"/>
      <c r="AEE83" s="681"/>
      <c r="AEF83" s="681"/>
      <c r="AEG83" s="681"/>
      <c r="AEH83" s="681"/>
      <c r="AEI83" s="681"/>
      <c r="AEJ83" s="681"/>
      <c r="AEK83" s="681"/>
      <c r="AEL83" s="681"/>
      <c r="AEM83" s="681"/>
      <c r="AEN83" s="681"/>
      <c r="AEO83" s="681"/>
      <c r="AEP83" s="681"/>
      <c r="AEQ83" s="681"/>
      <c r="AER83" s="681"/>
      <c r="AES83" s="681"/>
      <c r="AET83" s="681"/>
      <c r="AEU83" s="681"/>
      <c r="AEV83" s="681"/>
      <c r="AEW83" s="681"/>
      <c r="AEX83" s="681"/>
      <c r="AEY83" s="681"/>
      <c r="AEZ83" s="681"/>
      <c r="AFA83" s="681"/>
      <c r="AFB83" s="681"/>
      <c r="AFC83" s="681"/>
      <c r="AFD83" s="681"/>
      <c r="AFE83" s="681"/>
      <c r="AFF83" s="681"/>
      <c r="AFG83" s="681"/>
      <c r="AFH83" s="681"/>
      <c r="AFI83" s="681"/>
      <c r="AFJ83" s="681"/>
      <c r="AFK83" s="681"/>
      <c r="AFL83" s="681"/>
      <c r="AFM83" s="681"/>
      <c r="AFN83" s="681"/>
      <c r="AFO83" s="681"/>
      <c r="AFP83" s="681"/>
      <c r="AFQ83" s="681"/>
      <c r="AFR83" s="681"/>
      <c r="AFS83" s="681"/>
      <c r="AFT83" s="681"/>
      <c r="AFU83" s="681"/>
      <c r="AFV83" s="681"/>
      <c r="AFW83" s="681"/>
      <c r="AFX83" s="681"/>
      <c r="AFY83" s="681"/>
      <c r="AFZ83" s="681"/>
      <c r="AGA83" s="681"/>
      <c r="AGB83" s="681"/>
      <c r="AGC83" s="681"/>
      <c r="AGD83" s="681"/>
      <c r="AGE83" s="681"/>
      <c r="AGF83" s="681"/>
      <c r="AGG83" s="681"/>
      <c r="AGH83" s="681"/>
      <c r="AGI83" s="681"/>
      <c r="AGJ83" s="681"/>
      <c r="AGK83" s="681"/>
      <c r="AGL83" s="681"/>
      <c r="AGM83" s="681"/>
      <c r="AGN83" s="681"/>
      <c r="AGO83" s="681"/>
      <c r="AGP83" s="681"/>
      <c r="AGQ83" s="681"/>
      <c r="AGR83" s="681"/>
      <c r="AGS83" s="681"/>
      <c r="AGT83" s="681"/>
      <c r="AGU83" s="681"/>
      <c r="AGV83" s="681"/>
      <c r="AGW83" s="681"/>
      <c r="AGX83" s="681"/>
      <c r="AGY83" s="681"/>
      <c r="AGZ83" s="681"/>
      <c r="AHA83" s="681"/>
      <c r="AHB83" s="681"/>
      <c r="AHC83" s="681"/>
      <c r="AHD83" s="681"/>
      <c r="AHE83" s="681"/>
      <c r="AHF83" s="681"/>
      <c r="AHG83" s="681"/>
      <c r="AHH83" s="681"/>
      <c r="AHI83" s="681"/>
      <c r="AHJ83" s="681"/>
      <c r="AHK83" s="681"/>
      <c r="AHL83" s="681"/>
      <c r="AHM83" s="681"/>
      <c r="AHN83" s="681"/>
      <c r="AHO83" s="681"/>
      <c r="AHP83" s="681"/>
      <c r="AHQ83" s="681"/>
      <c r="AHR83" s="681"/>
      <c r="AHS83" s="681"/>
      <c r="AHT83" s="681"/>
      <c r="AHU83" s="681"/>
      <c r="AHV83" s="681"/>
      <c r="AHW83" s="681"/>
      <c r="AHX83" s="681"/>
      <c r="AHY83" s="681"/>
      <c r="AHZ83" s="681"/>
      <c r="AIA83" s="681"/>
      <c r="AIB83" s="681"/>
      <c r="AIC83" s="681"/>
      <c r="AID83" s="681"/>
      <c r="AIE83" s="681"/>
      <c r="AIF83" s="681"/>
      <c r="AIG83" s="681"/>
      <c r="AIH83" s="681"/>
      <c r="AII83" s="681"/>
      <c r="AIJ83" s="681"/>
      <c r="AIK83" s="681"/>
      <c r="AIL83" s="681"/>
      <c r="AIM83" s="681"/>
      <c r="AIN83" s="681"/>
      <c r="AIO83" s="681"/>
      <c r="AIP83" s="681"/>
      <c r="AIQ83" s="681"/>
      <c r="AIR83" s="681"/>
      <c r="AIS83" s="681"/>
      <c r="AIT83" s="681"/>
      <c r="AIU83" s="681"/>
      <c r="AIV83" s="681"/>
      <c r="AIW83" s="681"/>
      <c r="AIX83" s="681"/>
      <c r="AIY83" s="681"/>
      <c r="AIZ83" s="681"/>
      <c r="AJA83" s="681"/>
      <c r="AJB83" s="681"/>
      <c r="AJC83" s="681"/>
      <c r="AJD83" s="681"/>
      <c r="AJE83" s="681"/>
      <c r="AJF83" s="681"/>
      <c r="AJG83" s="681"/>
      <c r="AJH83" s="681"/>
      <c r="AJI83" s="681"/>
      <c r="AJJ83" s="681"/>
      <c r="AJK83" s="681"/>
      <c r="AJL83" s="681"/>
      <c r="AJM83" s="681"/>
      <c r="AJN83" s="681"/>
      <c r="AJO83" s="681"/>
      <c r="AJP83" s="681"/>
      <c r="AJQ83" s="681"/>
      <c r="AJR83" s="681"/>
      <c r="AJS83" s="681"/>
      <c r="AJT83" s="681"/>
      <c r="AJU83" s="681"/>
      <c r="AJV83" s="681"/>
      <c r="AJW83" s="681"/>
      <c r="AJX83" s="681"/>
      <c r="AJY83" s="681"/>
      <c r="AJZ83" s="681"/>
      <c r="AKA83" s="681"/>
      <c r="AKB83" s="681"/>
      <c r="AKC83" s="681"/>
      <c r="AKD83" s="681"/>
      <c r="AKE83" s="681"/>
      <c r="AKF83" s="681"/>
      <c r="AKG83" s="681"/>
      <c r="AKH83" s="681"/>
      <c r="AKI83" s="681"/>
      <c r="AKJ83" s="681"/>
      <c r="AKK83" s="681"/>
      <c r="AKL83" s="681"/>
      <c r="AKM83" s="681"/>
      <c r="AKN83" s="681"/>
      <c r="AKO83" s="681"/>
      <c r="AKP83" s="681"/>
      <c r="AKQ83" s="681"/>
      <c r="AKR83" s="681"/>
      <c r="AKS83" s="681"/>
      <c r="AKT83" s="681"/>
      <c r="AKU83" s="681"/>
      <c r="AKV83" s="681"/>
      <c r="AKW83" s="681"/>
      <c r="AKX83" s="681"/>
      <c r="AKY83" s="681"/>
      <c r="AKZ83" s="681"/>
      <c r="ALA83" s="681"/>
      <c r="ALB83" s="681"/>
      <c r="ALC83" s="681"/>
      <c r="ALD83" s="681"/>
      <c r="ALE83" s="681"/>
      <c r="ALF83" s="681"/>
      <c r="ALG83" s="681"/>
      <c r="ALH83" s="681"/>
      <c r="ALI83" s="681"/>
      <c r="ALJ83" s="681"/>
      <c r="ALK83" s="681"/>
      <c r="ALL83" s="681"/>
      <c r="ALM83" s="681"/>
      <c r="ALN83" s="681"/>
      <c r="ALO83" s="681"/>
      <c r="ALP83" s="681"/>
      <c r="ALQ83" s="681"/>
      <c r="ALR83" s="681"/>
      <c r="ALS83" s="681"/>
      <c r="ALT83" s="681"/>
      <c r="ALU83" s="681"/>
      <c r="ALV83" s="681"/>
      <c r="ALW83" s="681"/>
      <c r="ALX83" s="681"/>
      <c r="ALY83" s="681"/>
      <c r="ALZ83" s="681"/>
      <c r="AMA83" s="681"/>
      <c r="AMB83" s="681"/>
      <c r="AMC83" s="681"/>
      <c r="AMD83" s="681"/>
      <c r="AME83" s="681"/>
      <c r="AMF83" s="681"/>
      <c r="AMG83" s="681"/>
      <c r="AMH83" s="681"/>
      <c r="AMI83" s="681"/>
      <c r="AMJ83" s="681"/>
      <c r="AMK83" s="681"/>
      <c r="AML83" s="681"/>
      <c r="AMM83" s="681"/>
      <c r="AMN83" s="681"/>
      <c r="AMO83" s="681"/>
      <c r="AMP83" s="681"/>
      <c r="AMQ83" s="681"/>
      <c r="AMR83" s="681"/>
      <c r="AMS83" s="681"/>
      <c r="AMT83" s="681"/>
      <c r="AMU83" s="681"/>
      <c r="AMV83" s="681"/>
      <c r="AMW83" s="681"/>
      <c r="AMX83" s="681"/>
      <c r="AMY83" s="681"/>
      <c r="AMZ83" s="681"/>
      <c r="ANA83" s="681"/>
      <c r="ANB83" s="681"/>
      <c r="ANC83" s="681"/>
      <c r="AND83" s="681"/>
      <c r="ANE83" s="681"/>
      <c r="ANF83" s="681"/>
      <c r="ANG83" s="681"/>
      <c r="ANH83" s="681"/>
      <c r="ANI83" s="681"/>
      <c r="ANJ83" s="681"/>
      <c r="ANK83" s="681"/>
      <c r="ANL83" s="681"/>
      <c r="ANM83" s="681"/>
      <c r="ANN83" s="681"/>
      <c r="ANO83" s="681"/>
      <c r="ANP83" s="681"/>
      <c r="ANQ83" s="681"/>
      <c r="ANR83" s="681"/>
      <c r="ANS83" s="681"/>
      <c r="ANT83" s="681"/>
      <c r="ANU83" s="681"/>
      <c r="ANV83" s="681"/>
      <c r="ANW83" s="681"/>
      <c r="ANX83" s="681"/>
      <c r="ANY83" s="681"/>
      <c r="ANZ83" s="681"/>
      <c r="AOA83" s="681"/>
      <c r="AOB83" s="681"/>
      <c r="AOC83" s="681"/>
      <c r="AOD83" s="681"/>
      <c r="AOE83" s="681"/>
      <c r="AOF83" s="681"/>
      <c r="AOG83" s="681"/>
      <c r="AOH83" s="681"/>
      <c r="AOI83" s="681"/>
      <c r="AOJ83" s="681"/>
      <c r="AOK83" s="681"/>
      <c r="AOL83" s="681"/>
      <c r="AOM83" s="681"/>
      <c r="AON83" s="681"/>
      <c r="AOO83" s="681"/>
      <c r="AOP83" s="681"/>
      <c r="AOQ83" s="681"/>
      <c r="AOR83" s="681"/>
      <c r="AOS83" s="681"/>
      <c r="AOT83" s="681"/>
      <c r="AOU83" s="681"/>
      <c r="AOV83" s="681"/>
      <c r="AOW83" s="681"/>
      <c r="AOX83" s="681"/>
      <c r="AOY83" s="681"/>
      <c r="AOZ83" s="681"/>
      <c r="APA83" s="681"/>
      <c r="APB83" s="681"/>
      <c r="APC83" s="681"/>
      <c r="APD83" s="681"/>
      <c r="APE83" s="681"/>
      <c r="APF83" s="681"/>
      <c r="APG83" s="681"/>
      <c r="APH83" s="681"/>
      <c r="API83" s="681"/>
      <c r="APJ83" s="681"/>
      <c r="APK83" s="681"/>
      <c r="APL83" s="681"/>
      <c r="APM83" s="681"/>
      <c r="APN83" s="681"/>
      <c r="APO83" s="681"/>
      <c r="APP83" s="681"/>
      <c r="APQ83" s="681"/>
      <c r="APR83" s="681"/>
      <c r="APS83" s="681"/>
      <c r="APT83" s="681"/>
      <c r="APU83" s="681"/>
      <c r="APV83" s="681"/>
      <c r="APW83" s="681"/>
      <c r="APX83" s="681"/>
      <c r="APY83" s="681"/>
      <c r="APZ83" s="681"/>
      <c r="AQA83" s="681"/>
      <c r="AQB83" s="681"/>
      <c r="AQC83" s="681"/>
      <c r="AQD83" s="681"/>
      <c r="AQE83" s="681"/>
      <c r="AQF83" s="681"/>
      <c r="AQG83" s="681"/>
      <c r="AQH83" s="681"/>
      <c r="AQI83" s="681"/>
      <c r="AQJ83" s="681"/>
      <c r="AQK83" s="681"/>
      <c r="AQL83" s="681"/>
      <c r="AQM83" s="681"/>
      <c r="AQN83" s="681"/>
      <c r="AQO83" s="681"/>
      <c r="AQP83" s="681"/>
      <c r="AQQ83" s="681"/>
      <c r="AQR83" s="681"/>
      <c r="AQS83" s="681"/>
      <c r="AQT83" s="681"/>
      <c r="AQU83" s="681"/>
      <c r="AQV83" s="681"/>
      <c r="AQW83" s="681"/>
      <c r="AQX83" s="681"/>
      <c r="AQY83" s="681"/>
      <c r="AQZ83" s="681"/>
      <c r="ARA83" s="681"/>
      <c r="ARB83" s="681"/>
      <c r="ARC83" s="681"/>
      <c r="ARD83" s="681"/>
      <c r="ARE83" s="681"/>
      <c r="ARF83" s="681"/>
      <c r="ARG83" s="681"/>
      <c r="ARH83" s="681"/>
      <c r="ARI83" s="681"/>
      <c r="ARJ83" s="681"/>
      <c r="ARK83" s="681"/>
      <c r="ARL83" s="681"/>
      <c r="ARM83" s="681"/>
      <c r="ARN83" s="681"/>
      <c r="ARO83" s="681"/>
      <c r="ARP83" s="681"/>
      <c r="ARQ83" s="681"/>
      <c r="ARR83" s="681"/>
      <c r="ARS83" s="681"/>
      <c r="ART83" s="681"/>
      <c r="ARU83" s="681"/>
      <c r="ARV83" s="681"/>
      <c r="ARW83" s="681"/>
      <c r="ARX83" s="681"/>
      <c r="ARY83" s="681"/>
      <c r="ARZ83" s="681"/>
      <c r="ASA83" s="681"/>
      <c r="ASB83" s="681"/>
      <c r="ASC83" s="681"/>
      <c r="ASD83" s="681"/>
      <c r="ASE83" s="681"/>
      <c r="ASF83" s="681"/>
      <c r="ASG83" s="681"/>
      <c r="ASH83" s="681"/>
      <c r="ASI83" s="681"/>
      <c r="ASJ83" s="681"/>
      <c r="ASK83" s="681"/>
      <c r="ASL83" s="681"/>
      <c r="ASM83" s="681"/>
      <c r="ASN83" s="681"/>
      <c r="ASO83" s="681"/>
      <c r="ASP83" s="681"/>
      <c r="ASQ83" s="681"/>
      <c r="ASR83" s="681"/>
      <c r="ASS83" s="681"/>
      <c r="AST83" s="681"/>
      <c r="ASU83" s="681"/>
      <c r="ASV83" s="681"/>
      <c r="ASW83" s="681"/>
      <c r="ASX83" s="681"/>
      <c r="ASY83" s="681"/>
      <c r="ASZ83" s="681"/>
      <c r="ATA83" s="681"/>
      <c r="ATB83" s="681"/>
      <c r="ATC83" s="681"/>
      <c r="ATD83" s="681"/>
      <c r="ATE83" s="681"/>
      <c r="ATF83" s="681"/>
      <c r="ATG83" s="681"/>
      <c r="ATH83" s="681"/>
      <c r="ATI83" s="681"/>
      <c r="ATJ83" s="681"/>
      <c r="ATK83" s="681"/>
      <c r="ATL83" s="681"/>
      <c r="ATM83" s="681"/>
      <c r="ATN83" s="681"/>
      <c r="ATO83" s="681"/>
      <c r="ATP83" s="681"/>
      <c r="ATQ83" s="681"/>
      <c r="ATR83" s="681"/>
      <c r="ATS83" s="681"/>
      <c r="ATT83" s="681"/>
      <c r="ATU83" s="681"/>
      <c r="ATV83" s="681"/>
      <c r="ATW83" s="681"/>
      <c r="ATX83" s="681"/>
      <c r="ATY83" s="681"/>
      <c r="ATZ83" s="681"/>
      <c r="AUA83" s="681"/>
      <c r="AUB83" s="681"/>
      <c r="AUC83" s="681"/>
      <c r="AUD83" s="681"/>
      <c r="AUE83" s="681"/>
      <c r="AUF83" s="681"/>
      <c r="AUG83" s="681"/>
      <c r="AUH83" s="681"/>
      <c r="AUI83" s="681"/>
      <c r="AUJ83" s="681"/>
      <c r="AUK83" s="681"/>
      <c r="AUL83" s="681"/>
      <c r="AUM83" s="681"/>
      <c r="AUN83" s="681"/>
      <c r="AUO83" s="681"/>
      <c r="AUP83" s="681"/>
      <c r="AUQ83" s="681"/>
      <c r="AUR83" s="681"/>
      <c r="AUS83" s="681"/>
      <c r="AUT83" s="681"/>
      <c r="AUU83" s="681"/>
      <c r="AUV83" s="681"/>
      <c r="AUW83" s="681"/>
      <c r="AUX83" s="681"/>
      <c r="AUY83" s="681"/>
      <c r="AUZ83" s="681"/>
      <c r="AVA83" s="681"/>
      <c r="AVB83" s="681"/>
      <c r="AVC83" s="681"/>
      <c r="AVD83" s="681"/>
      <c r="AVE83" s="681"/>
      <c r="AVF83" s="681"/>
      <c r="AVG83" s="681"/>
      <c r="AVH83" s="681"/>
      <c r="AVI83" s="681"/>
      <c r="AVJ83" s="681"/>
      <c r="AVK83" s="681"/>
      <c r="AVL83" s="681"/>
      <c r="AVM83" s="681"/>
      <c r="AVN83" s="681"/>
      <c r="AVO83" s="681"/>
      <c r="AVP83" s="681"/>
      <c r="AVQ83" s="681"/>
      <c r="AVR83" s="681"/>
      <c r="AVS83" s="681"/>
      <c r="AVT83" s="681"/>
      <c r="AVU83" s="681"/>
      <c r="AVV83" s="681"/>
      <c r="AVW83" s="681"/>
      <c r="AVX83" s="681"/>
      <c r="AVY83" s="681"/>
      <c r="AVZ83" s="681"/>
      <c r="AWA83" s="681"/>
      <c r="AWB83" s="681"/>
      <c r="AWC83" s="681"/>
      <c r="AWD83" s="681"/>
      <c r="AWE83" s="681"/>
      <c r="AWF83" s="681"/>
      <c r="AWG83" s="681"/>
      <c r="AWH83" s="681"/>
      <c r="AWI83" s="681"/>
      <c r="AWJ83" s="681"/>
      <c r="AWK83" s="681"/>
      <c r="AWL83" s="681"/>
      <c r="AWM83" s="681"/>
      <c r="AWN83" s="681"/>
      <c r="AWO83" s="681"/>
      <c r="AWP83" s="681"/>
      <c r="AWQ83" s="681"/>
      <c r="AWR83" s="681"/>
      <c r="AWS83" s="681"/>
      <c r="AWT83" s="681"/>
      <c r="AWU83" s="681"/>
      <c r="AWV83" s="681"/>
      <c r="AWW83" s="681"/>
      <c r="AWX83" s="681"/>
      <c r="AWY83" s="681"/>
      <c r="AWZ83" s="681"/>
      <c r="AXA83" s="681"/>
      <c r="AXB83" s="681"/>
      <c r="AXC83" s="681"/>
      <c r="AXD83" s="681"/>
      <c r="AXE83" s="681"/>
      <c r="AXF83" s="681"/>
      <c r="AXG83" s="681"/>
      <c r="AXH83" s="681"/>
      <c r="AXI83" s="681"/>
      <c r="AXJ83" s="681"/>
      <c r="AXK83" s="681"/>
      <c r="AXL83" s="681"/>
      <c r="AXM83" s="681"/>
      <c r="AXN83" s="681"/>
      <c r="AXO83" s="681"/>
      <c r="AXP83" s="681"/>
      <c r="AXQ83" s="681"/>
      <c r="AXR83" s="681"/>
      <c r="AXS83" s="681"/>
      <c r="AXT83" s="681"/>
      <c r="AXU83" s="681"/>
      <c r="AXV83" s="681"/>
      <c r="AXW83" s="681"/>
      <c r="AXX83" s="681"/>
      <c r="AXY83" s="681"/>
      <c r="AXZ83" s="681"/>
      <c r="AYA83" s="681"/>
      <c r="AYB83" s="681"/>
      <c r="AYC83" s="681"/>
      <c r="AYD83" s="681"/>
      <c r="AYE83" s="681"/>
      <c r="AYF83" s="681"/>
      <c r="AYG83" s="681"/>
      <c r="AYH83" s="681"/>
      <c r="AYI83" s="681"/>
      <c r="AYJ83" s="681"/>
      <c r="AYK83" s="681"/>
      <c r="AYL83" s="681"/>
      <c r="AYM83" s="681"/>
      <c r="AYN83" s="681"/>
      <c r="AYO83" s="681"/>
      <c r="AYP83" s="681"/>
      <c r="AYQ83" s="681"/>
      <c r="AYR83" s="681"/>
      <c r="AYS83" s="681"/>
      <c r="AYT83" s="681"/>
      <c r="AYU83" s="681"/>
      <c r="AYV83" s="681"/>
      <c r="AYW83" s="681"/>
      <c r="AYX83" s="681"/>
      <c r="AYY83" s="681"/>
      <c r="AYZ83" s="681"/>
      <c r="AZA83" s="681"/>
      <c r="AZB83" s="681"/>
      <c r="AZC83" s="681"/>
      <c r="AZD83" s="681"/>
      <c r="AZE83" s="681"/>
      <c r="AZF83" s="681"/>
      <c r="AZG83" s="681"/>
      <c r="AZH83" s="681"/>
      <c r="AZI83" s="681"/>
      <c r="AZJ83" s="681"/>
      <c r="AZK83" s="681"/>
      <c r="AZL83" s="681"/>
      <c r="AZM83" s="681"/>
      <c r="AZN83" s="681"/>
      <c r="AZO83" s="681"/>
      <c r="AZP83" s="681"/>
      <c r="AZQ83" s="681"/>
      <c r="AZR83" s="681"/>
      <c r="AZS83" s="681"/>
      <c r="AZT83" s="681"/>
      <c r="AZU83" s="681"/>
      <c r="AZV83" s="681"/>
      <c r="AZW83" s="681"/>
      <c r="AZX83" s="681"/>
      <c r="AZY83" s="681"/>
      <c r="AZZ83" s="681"/>
      <c r="BAA83" s="681"/>
      <c r="BAB83" s="681"/>
      <c r="BAC83" s="681"/>
      <c r="BAD83" s="681"/>
      <c r="BAE83" s="681"/>
      <c r="BAF83" s="681"/>
      <c r="BAG83" s="681"/>
      <c r="BAH83" s="681"/>
      <c r="BAI83" s="681"/>
      <c r="BAJ83" s="681"/>
      <c r="BAK83" s="681"/>
      <c r="BAL83" s="681"/>
      <c r="BAM83" s="681"/>
      <c r="BAN83" s="681"/>
      <c r="BAO83" s="681"/>
      <c r="BAP83" s="681"/>
      <c r="BAQ83" s="681"/>
      <c r="BAR83" s="681"/>
      <c r="BAS83" s="681"/>
      <c r="BAT83" s="681"/>
      <c r="BAU83" s="681"/>
      <c r="BAV83" s="681"/>
      <c r="BAW83" s="681"/>
      <c r="BAX83" s="681"/>
      <c r="BAY83" s="681"/>
      <c r="BAZ83" s="681"/>
      <c r="BBA83" s="681"/>
      <c r="BBB83" s="681"/>
      <c r="BBC83" s="681"/>
      <c r="BBD83" s="681"/>
      <c r="BBE83" s="681"/>
      <c r="BBF83" s="681"/>
      <c r="BBG83" s="681"/>
      <c r="BBH83" s="681"/>
      <c r="BBI83" s="681"/>
      <c r="BBJ83" s="681"/>
      <c r="BBK83" s="681"/>
      <c r="BBL83" s="681"/>
      <c r="BBM83" s="681"/>
      <c r="BBN83" s="681"/>
      <c r="BBO83" s="681"/>
      <c r="BBP83" s="681"/>
      <c r="BBQ83" s="681"/>
      <c r="BBR83" s="681"/>
      <c r="BBS83" s="681"/>
      <c r="BBT83" s="681"/>
      <c r="BBU83" s="681"/>
      <c r="BBV83" s="681"/>
      <c r="BBW83" s="681"/>
      <c r="BBX83" s="681"/>
      <c r="BBY83" s="681"/>
      <c r="BBZ83" s="681"/>
      <c r="BCA83" s="681"/>
      <c r="BCB83" s="681"/>
      <c r="BCC83" s="681"/>
      <c r="BCD83" s="681"/>
      <c r="BCE83" s="681"/>
      <c r="BCF83" s="681"/>
      <c r="BCG83" s="681"/>
      <c r="BCH83" s="681"/>
      <c r="BCI83" s="681"/>
      <c r="BCJ83" s="681"/>
      <c r="BCK83" s="681"/>
      <c r="BCL83" s="681"/>
      <c r="BCM83" s="681"/>
      <c r="BCN83" s="681"/>
      <c r="BCO83" s="681"/>
      <c r="BCP83" s="681"/>
      <c r="BCQ83" s="681"/>
      <c r="BCR83" s="681"/>
      <c r="BCS83" s="681"/>
      <c r="BCT83" s="681"/>
      <c r="BCU83" s="681"/>
      <c r="BCV83" s="681"/>
      <c r="BCW83" s="681"/>
      <c r="BCX83" s="681"/>
      <c r="BCY83" s="681"/>
      <c r="BCZ83" s="681"/>
      <c r="BDA83" s="681"/>
      <c r="BDB83" s="681"/>
      <c r="BDC83" s="681"/>
      <c r="BDD83" s="681"/>
      <c r="BDE83" s="681"/>
      <c r="BDF83" s="681"/>
      <c r="BDG83" s="681"/>
      <c r="BDH83" s="681"/>
      <c r="BDI83" s="681"/>
      <c r="BDJ83" s="681"/>
      <c r="BDK83" s="681"/>
      <c r="BDL83" s="681"/>
      <c r="BDM83" s="681"/>
      <c r="BDN83" s="681"/>
      <c r="BDO83" s="681"/>
      <c r="BDP83" s="681"/>
      <c r="BDQ83" s="681"/>
      <c r="BDR83" s="681"/>
      <c r="BDS83" s="681"/>
      <c r="BDT83" s="681"/>
      <c r="BDU83" s="681"/>
      <c r="BDV83" s="681"/>
      <c r="BDW83" s="681"/>
      <c r="BDX83" s="681"/>
      <c r="BDY83" s="681"/>
      <c r="BDZ83" s="681"/>
      <c r="BEA83" s="681"/>
      <c r="BEB83" s="681"/>
      <c r="BEC83" s="681"/>
      <c r="BED83" s="681"/>
      <c r="BEE83" s="681"/>
      <c r="BEF83" s="681"/>
      <c r="BEG83" s="681"/>
      <c r="BEH83" s="681"/>
      <c r="BEI83" s="681"/>
      <c r="BEJ83" s="681"/>
      <c r="BEK83" s="681"/>
      <c r="BEL83" s="681"/>
      <c r="BEM83" s="681"/>
      <c r="BEN83" s="681"/>
      <c r="BEO83" s="681"/>
      <c r="BEP83" s="681"/>
      <c r="BEQ83" s="681"/>
      <c r="BER83" s="681"/>
      <c r="BES83" s="681"/>
      <c r="BET83" s="681"/>
      <c r="BEU83" s="681"/>
      <c r="BEV83" s="681"/>
      <c r="BEW83" s="681"/>
      <c r="BEX83" s="681"/>
      <c r="BEY83" s="681"/>
      <c r="BEZ83" s="681"/>
      <c r="BFA83" s="681"/>
      <c r="BFB83" s="681"/>
      <c r="BFC83" s="681"/>
      <c r="BFD83" s="681"/>
      <c r="BFE83" s="681"/>
      <c r="BFF83" s="681"/>
      <c r="BFG83" s="681"/>
      <c r="BFH83" s="681"/>
      <c r="BFI83" s="681"/>
      <c r="BFJ83" s="681"/>
      <c r="BFK83" s="681"/>
      <c r="BFL83" s="681"/>
      <c r="BFM83" s="681"/>
      <c r="BFN83" s="681"/>
      <c r="BFO83" s="681"/>
      <c r="BFP83" s="681"/>
      <c r="BFQ83" s="681"/>
      <c r="BFR83" s="681"/>
      <c r="BFS83" s="681"/>
      <c r="BFT83" s="681"/>
      <c r="BFU83" s="681"/>
      <c r="BFV83" s="681"/>
      <c r="BFW83" s="681"/>
      <c r="BFX83" s="681"/>
      <c r="BFY83" s="681"/>
      <c r="BFZ83" s="681"/>
      <c r="BGA83" s="681"/>
      <c r="BGB83" s="681"/>
      <c r="BGC83" s="681"/>
      <c r="BGD83" s="681"/>
      <c r="BGE83" s="681"/>
      <c r="BGF83" s="681"/>
      <c r="BGG83" s="681"/>
      <c r="BGH83" s="681"/>
      <c r="BGI83" s="681"/>
      <c r="BGJ83" s="681"/>
      <c r="BGK83" s="681"/>
      <c r="BGL83" s="681"/>
      <c r="BGM83" s="681"/>
      <c r="BGN83" s="681"/>
      <c r="BGO83" s="681"/>
      <c r="BGP83" s="681"/>
      <c r="BGQ83" s="681"/>
      <c r="BGR83" s="681"/>
      <c r="BGS83" s="681"/>
      <c r="BGT83" s="681"/>
      <c r="BGU83" s="681"/>
      <c r="BGV83" s="681"/>
      <c r="BGW83" s="681"/>
      <c r="BGX83" s="681"/>
      <c r="BGY83" s="681"/>
      <c r="BGZ83" s="681"/>
      <c r="BHA83" s="681"/>
      <c r="BHB83" s="681"/>
      <c r="BHC83" s="681"/>
      <c r="BHD83" s="681"/>
      <c r="BHE83" s="681"/>
      <c r="BHF83" s="681"/>
      <c r="BHG83" s="681"/>
      <c r="BHH83" s="681"/>
      <c r="BHI83" s="681"/>
      <c r="BHJ83" s="681"/>
      <c r="BHK83" s="681"/>
      <c r="BHL83" s="681"/>
      <c r="BHM83" s="681"/>
      <c r="BHN83" s="681"/>
      <c r="BHO83" s="681"/>
      <c r="BHP83" s="681"/>
      <c r="BHQ83" s="681"/>
      <c r="BHR83" s="681"/>
      <c r="BHS83" s="681"/>
      <c r="BHT83" s="681"/>
      <c r="BHU83" s="681"/>
      <c r="BHV83" s="681"/>
      <c r="BHW83" s="681"/>
      <c r="BHX83" s="681"/>
      <c r="BHY83" s="681"/>
      <c r="BHZ83" s="681"/>
      <c r="BIA83" s="681"/>
      <c r="BIB83" s="681"/>
      <c r="BIC83" s="681"/>
      <c r="BID83" s="681"/>
      <c r="BIE83" s="681"/>
      <c r="BIF83" s="681"/>
      <c r="BIG83" s="681"/>
      <c r="BIH83" s="681"/>
      <c r="BII83" s="681"/>
      <c r="BIJ83" s="681"/>
      <c r="BIK83" s="681"/>
      <c r="BIL83" s="681"/>
      <c r="BIM83" s="681"/>
      <c r="BIN83" s="681"/>
      <c r="BIO83" s="681"/>
      <c r="BIP83" s="681"/>
      <c r="BIQ83" s="681"/>
      <c r="BIR83" s="681"/>
      <c r="BIS83" s="681"/>
      <c r="BIT83" s="681"/>
      <c r="BIU83" s="681"/>
      <c r="BIV83" s="681"/>
      <c r="BIW83" s="681"/>
      <c r="BIX83" s="681"/>
      <c r="BIY83" s="681"/>
      <c r="BIZ83" s="681"/>
      <c r="BJA83" s="681"/>
      <c r="BJB83" s="681"/>
      <c r="BJC83" s="681"/>
      <c r="BJD83" s="681"/>
      <c r="BJE83" s="681"/>
      <c r="BJF83" s="681"/>
      <c r="BJG83" s="681"/>
      <c r="BJH83" s="681"/>
      <c r="BJI83" s="681"/>
      <c r="BJJ83" s="681"/>
      <c r="BJK83" s="681"/>
      <c r="BJL83" s="681"/>
      <c r="BJM83" s="681"/>
      <c r="BJN83" s="681"/>
      <c r="BJO83" s="681"/>
      <c r="BJP83" s="681"/>
      <c r="BJQ83" s="681"/>
      <c r="BJR83" s="681"/>
      <c r="BJS83" s="681"/>
      <c r="BJT83" s="681"/>
      <c r="BJU83" s="681"/>
      <c r="BJV83" s="681"/>
      <c r="BJW83" s="681"/>
      <c r="BJX83" s="681"/>
      <c r="BJY83" s="681"/>
      <c r="BJZ83" s="681"/>
      <c r="BKA83" s="681"/>
      <c r="BKB83" s="681"/>
      <c r="BKC83" s="681"/>
      <c r="BKD83" s="681"/>
      <c r="BKE83" s="681"/>
      <c r="BKF83" s="681"/>
      <c r="BKG83" s="681"/>
      <c r="BKH83" s="681"/>
      <c r="BKI83" s="681"/>
      <c r="BKJ83" s="681"/>
      <c r="BKK83" s="681"/>
      <c r="BKL83" s="681"/>
      <c r="BKM83" s="681"/>
      <c r="BKN83" s="681"/>
      <c r="BKO83" s="681"/>
      <c r="BKP83" s="681"/>
      <c r="BKQ83" s="681"/>
      <c r="BKR83" s="681"/>
      <c r="BKS83" s="681"/>
      <c r="BKT83" s="681"/>
      <c r="BKU83" s="681"/>
      <c r="BKV83" s="681"/>
      <c r="BKW83" s="681"/>
      <c r="BKX83" s="681"/>
      <c r="BKY83" s="681"/>
      <c r="BKZ83" s="681"/>
      <c r="BLA83" s="681"/>
      <c r="BLB83" s="681"/>
      <c r="BLC83" s="681"/>
      <c r="BLD83" s="681"/>
      <c r="BLE83" s="681"/>
      <c r="BLF83" s="681"/>
      <c r="BLG83" s="681"/>
      <c r="BLH83" s="681"/>
      <c r="BLI83" s="681"/>
      <c r="BLJ83" s="681"/>
      <c r="BLK83" s="681"/>
      <c r="BLL83" s="681"/>
      <c r="BLM83" s="681"/>
      <c r="BLN83" s="681"/>
      <c r="BLO83" s="681"/>
      <c r="BLP83" s="681"/>
      <c r="BLQ83" s="681"/>
      <c r="BLR83" s="681"/>
      <c r="BLS83" s="681"/>
      <c r="BLT83" s="681"/>
      <c r="BLU83" s="681"/>
      <c r="BLV83" s="681"/>
      <c r="BLW83" s="681"/>
      <c r="BLX83" s="681"/>
      <c r="BLY83" s="681"/>
      <c r="BLZ83" s="681"/>
      <c r="BMA83" s="681"/>
      <c r="BMB83" s="681"/>
      <c r="BMC83" s="681"/>
      <c r="BMD83" s="681"/>
      <c r="BME83" s="681"/>
      <c r="BMF83" s="681"/>
      <c r="BMG83" s="681"/>
      <c r="BMH83" s="681"/>
      <c r="BMI83" s="681"/>
      <c r="BMJ83" s="681"/>
      <c r="BMK83" s="681"/>
      <c r="BML83" s="681"/>
      <c r="BMM83" s="681"/>
      <c r="BMN83" s="681"/>
      <c r="BMO83" s="681"/>
      <c r="BMP83" s="681"/>
      <c r="BMQ83" s="681"/>
      <c r="BMR83" s="681"/>
      <c r="BMS83" s="681"/>
      <c r="BMT83" s="681"/>
      <c r="BMU83" s="681"/>
      <c r="BMV83" s="681"/>
      <c r="BMW83" s="681"/>
      <c r="BMX83" s="681"/>
      <c r="BMY83" s="681"/>
      <c r="BMZ83" s="681"/>
      <c r="BNA83" s="681"/>
      <c r="BNB83" s="681"/>
      <c r="BNC83" s="681"/>
      <c r="BND83" s="681"/>
      <c r="BNE83" s="681"/>
      <c r="BNF83" s="681"/>
      <c r="BNG83" s="681"/>
      <c r="BNH83" s="681"/>
      <c r="BNI83" s="681"/>
      <c r="BNJ83" s="681"/>
      <c r="BNK83" s="681"/>
      <c r="BNL83" s="681"/>
      <c r="BNM83" s="681"/>
      <c r="BNN83" s="681"/>
      <c r="BNO83" s="681"/>
      <c r="BNP83" s="681"/>
      <c r="BNQ83" s="681"/>
      <c r="BNR83" s="681"/>
      <c r="BNS83" s="681"/>
      <c r="BNT83" s="681"/>
      <c r="BNU83" s="681"/>
      <c r="BNV83" s="681"/>
      <c r="BNW83" s="681"/>
      <c r="BNX83" s="681"/>
      <c r="BNY83" s="681"/>
      <c r="BNZ83" s="681"/>
      <c r="BOA83" s="681"/>
      <c r="BOB83" s="681"/>
      <c r="BOC83" s="681"/>
      <c r="BOD83" s="681"/>
      <c r="BOE83" s="681"/>
      <c r="BOF83" s="681"/>
      <c r="BOG83" s="681"/>
      <c r="BOH83" s="681"/>
      <c r="BOI83" s="681"/>
      <c r="BOJ83" s="681"/>
      <c r="BOK83" s="681"/>
      <c r="BOL83" s="681"/>
      <c r="BOM83" s="681"/>
      <c r="BON83" s="681"/>
      <c r="BOO83" s="681"/>
      <c r="BOP83" s="681"/>
      <c r="BOQ83" s="681"/>
      <c r="BOR83" s="681"/>
      <c r="BOS83" s="681"/>
      <c r="BOT83" s="681"/>
      <c r="BOU83" s="681"/>
      <c r="BOV83" s="681"/>
      <c r="BOW83" s="681"/>
      <c r="BOX83" s="681"/>
      <c r="BOY83" s="681"/>
      <c r="BOZ83" s="681"/>
      <c r="BPA83" s="681"/>
      <c r="BPB83" s="681"/>
      <c r="BPC83" s="681"/>
      <c r="BPD83" s="681"/>
      <c r="BPE83" s="681"/>
      <c r="BPF83" s="681"/>
      <c r="BPG83" s="681"/>
      <c r="BPH83" s="681"/>
      <c r="BPI83" s="681"/>
      <c r="BPJ83" s="681"/>
      <c r="BPK83" s="681"/>
      <c r="BPL83" s="681"/>
      <c r="BPM83" s="681"/>
      <c r="BPN83" s="681"/>
      <c r="BPO83" s="681"/>
      <c r="BPP83" s="681"/>
      <c r="BPQ83" s="681"/>
      <c r="BPR83" s="681"/>
      <c r="BPS83" s="681"/>
      <c r="BPT83" s="681"/>
      <c r="BPU83" s="681"/>
      <c r="BPV83" s="681"/>
      <c r="BPW83" s="681"/>
      <c r="BPX83" s="681"/>
      <c r="BPY83" s="681"/>
      <c r="BPZ83" s="681"/>
      <c r="BQA83" s="681"/>
      <c r="BQB83" s="681"/>
      <c r="BQC83" s="681"/>
      <c r="BQD83" s="681"/>
      <c r="BQE83" s="681"/>
      <c r="BQF83" s="681"/>
      <c r="BQG83" s="681"/>
      <c r="BQH83" s="681"/>
      <c r="BQI83" s="681"/>
      <c r="BQJ83" s="681"/>
      <c r="BQK83" s="681"/>
      <c r="BQL83" s="681"/>
      <c r="BQM83" s="681"/>
      <c r="BQN83" s="681"/>
      <c r="BQO83" s="681"/>
      <c r="BQP83" s="681"/>
      <c r="BQQ83" s="681"/>
      <c r="BQR83" s="681"/>
      <c r="BQS83" s="681"/>
      <c r="BQT83" s="681"/>
      <c r="BQU83" s="681"/>
      <c r="BQV83" s="681"/>
      <c r="BQW83" s="681"/>
      <c r="BQX83" s="681"/>
      <c r="BQY83" s="681"/>
      <c r="BQZ83" s="681"/>
      <c r="BRA83" s="681"/>
      <c r="BRB83" s="681"/>
      <c r="BRC83" s="681"/>
      <c r="BRD83" s="681"/>
      <c r="BRE83" s="681"/>
      <c r="BRF83" s="681"/>
      <c r="BRG83" s="681"/>
      <c r="BRH83" s="681"/>
      <c r="BRI83" s="681"/>
      <c r="BRJ83" s="681"/>
      <c r="BRK83" s="681"/>
      <c r="BRL83" s="681"/>
      <c r="BRM83" s="681"/>
      <c r="BRN83" s="681"/>
      <c r="BRO83" s="681"/>
      <c r="BRP83" s="681"/>
      <c r="BRQ83" s="681"/>
      <c r="BRR83" s="681"/>
      <c r="BRS83" s="681"/>
      <c r="BRT83" s="681"/>
      <c r="BRU83" s="681"/>
      <c r="BRV83" s="681"/>
      <c r="BRW83" s="681"/>
      <c r="BRX83" s="681"/>
      <c r="BRY83" s="681"/>
      <c r="BRZ83" s="681"/>
      <c r="BSA83" s="681"/>
      <c r="BSB83" s="681"/>
      <c r="BSC83" s="681"/>
      <c r="BSD83" s="681"/>
      <c r="BSE83" s="681"/>
      <c r="BSF83" s="681"/>
      <c r="BSG83" s="681"/>
      <c r="BSH83" s="681"/>
      <c r="BSI83" s="681"/>
      <c r="BSJ83" s="681"/>
      <c r="BSK83" s="681"/>
      <c r="BSL83" s="681"/>
      <c r="BSM83" s="681"/>
      <c r="BSN83" s="681"/>
      <c r="BSO83" s="681"/>
      <c r="BSP83" s="681"/>
      <c r="BSQ83" s="681"/>
      <c r="BSR83" s="681"/>
      <c r="BSS83" s="681"/>
      <c r="BST83" s="681"/>
      <c r="BSU83" s="681"/>
      <c r="BSV83" s="681"/>
      <c r="BSW83" s="681"/>
      <c r="BSX83" s="681"/>
      <c r="BSY83" s="681"/>
      <c r="BSZ83" s="681"/>
      <c r="BTA83" s="681"/>
      <c r="BTB83" s="681"/>
      <c r="BTC83" s="681"/>
      <c r="BTD83" s="681"/>
      <c r="BTE83" s="681"/>
      <c r="BTF83" s="681"/>
      <c r="BTG83" s="681"/>
      <c r="BTH83" s="681"/>
      <c r="BTI83" s="681"/>
      <c r="BTJ83" s="681"/>
      <c r="BTK83" s="681"/>
      <c r="BTL83" s="681"/>
      <c r="BTM83" s="681"/>
      <c r="BTN83" s="681"/>
      <c r="BTO83" s="681"/>
      <c r="BTP83" s="681"/>
      <c r="BTQ83" s="681"/>
      <c r="BTR83" s="681"/>
      <c r="BTS83" s="681"/>
      <c r="BTT83" s="681"/>
      <c r="BTU83" s="681"/>
      <c r="BTV83" s="681"/>
      <c r="BTW83" s="681"/>
      <c r="BTX83" s="681"/>
      <c r="BTY83" s="681"/>
      <c r="BTZ83" s="681"/>
      <c r="BUA83" s="681"/>
      <c r="BUB83" s="681"/>
      <c r="BUC83" s="681"/>
      <c r="BUD83" s="681"/>
      <c r="BUE83" s="681"/>
      <c r="BUF83" s="681"/>
      <c r="BUG83" s="681"/>
      <c r="BUH83" s="681"/>
      <c r="BUI83" s="681"/>
      <c r="BUJ83" s="681"/>
      <c r="BUK83" s="681"/>
      <c r="BUL83" s="681"/>
      <c r="BUM83" s="681"/>
      <c r="BUN83" s="681"/>
      <c r="BUO83" s="681"/>
      <c r="BUP83" s="681"/>
      <c r="BUQ83" s="681"/>
      <c r="BUR83" s="681"/>
      <c r="BUS83" s="681"/>
      <c r="BUT83" s="681"/>
      <c r="BUU83" s="681"/>
      <c r="BUV83" s="681"/>
      <c r="BUW83" s="681"/>
      <c r="BUX83" s="681"/>
      <c r="BUY83" s="681"/>
      <c r="BUZ83" s="681"/>
      <c r="BVA83" s="681"/>
      <c r="BVB83" s="681"/>
      <c r="BVC83" s="681"/>
      <c r="BVD83" s="681"/>
      <c r="BVE83" s="681"/>
      <c r="BVF83" s="681"/>
      <c r="BVG83" s="681"/>
      <c r="BVH83" s="681"/>
      <c r="BVI83" s="681"/>
      <c r="BVJ83" s="681"/>
      <c r="BVK83" s="681"/>
      <c r="BVL83" s="681"/>
      <c r="BVM83" s="681"/>
      <c r="BVN83" s="681"/>
      <c r="BVO83" s="681"/>
      <c r="BVP83" s="681"/>
      <c r="BVQ83" s="681"/>
      <c r="BVR83" s="681"/>
      <c r="BVS83" s="681"/>
      <c r="BVT83" s="681"/>
      <c r="BVU83" s="681"/>
      <c r="BVV83" s="681"/>
      <c r="BVW83" s="681"/>
      <c r="BVX83" s="681"/>
      <c r="BVY83" s="681"/>
      <c r="BVZ83" s="681"/>
      <c r="BWA83" s="681"/>
      <c r="BWB83" s="681"/>
      <c r="BWC83" s="681"/>
      <c r="BWD83" s="681"/>
      <c r="BWE83" s="681"/>
      <c r="BWF83" s="681"/>
      <c r="BWG83" s="681"/>
      <c r="BWH83" s="681"/>
      <c r="BWI83" s="681"/>
      <c r="BWJ83" s="681"/>
      <c r="BWK83" s="681"/>
      <c r="BWL83" s="681"/>
      <c r="BWM83" s="681"/>
      <c r="BWN83" s="681"/>
      <c r="BWO83" s="681"/>
      <c r="BWP83" s="681"/>
      <c r="BWQ83" s="681"/>
      <c r="BWR83" s="681"/>
      <c r="BWS83" s="681"/>
      <c r="BWT83" s="681"/>
      <c r="BWU83" s="681"/>
      <c r="BWV83" s="681"/>
      <c r="BWW83" s="681"/>
      <c r="BWX83" s="681"/>
      <c r="BWY83" s="681"/>
      <c r="BWZ83" s="681"/>
      <c r="BXA83" s="681"/>
      <c r="BXB83" s="681"/>
      <c r="BXC83" s="681"/>
      <c r="BXD83" s="681"/>
      <c r="BXE83" s="681"/>
      <c r="BXF83" s="681"/>
      <c r="BXG83" s="681"/>
      <c r="BXH83" s="681"/>
      <c r="BXI83" s="681"/>
      <c r="BXJ83" s="681"/>
      <c r="BXK83" s="681"/>
      <c r="BXL83" s="681"/>
      <c r="BXM83" s="681"/>
      <c r="BXN83" s="681"/>
      <c r="BXO83" s="681"/>
      <c r="BXP83" s="681"/>
      <c r="BXQ83" s="681"/>
      <c r="BXR83" s="681"/>
      <c r="BXS83" s="681"/>
      <c r="BXT83" s="681"/>
      <c r="BXU83" s="681"/>
      <c r="BXV83" s="681"/>
      <c r="BXW83" s="681"/>
      <c r="BXX83" s="681"/>
      <c r="BXY83" s="681"/>
      <c r="BXZ83" s="681"/>
      <c r="BYA83" s="681"/>
      <c r="BYB83" s="681"/>
      <c r="BYC83" s="681"/>
      <c r="BYD83" s="681"/>
      <c r="BYE83" s="681"/>
      <c r="BYF83" s="681"/>
      <c r="BYG83" s="681"/>
      <c r="BYH83" s="681"/>
      <c r="BYI83" s="681"/>
      <c r="BYJ83" s="681"/>
      <c r="BYK83" s="681"/>
      <c r="BYL83" s="681"/>
      <c r="BYM83" s="681"/>
      <c r="BYN83" s="681"/>
      <c r="BYO83" s="681"/>
      <c r="BYP83" s="681"/>
      <c r="BYQ83" s="681"/>
      <c r="BYR83" s="681"/>
      <c r="BYS83" s="681"/>
      <c r="BYT83" s="681"/>
      <c r="BYU83" s="681"/>
      <c r="BYV83" s="681"/>
      <c r="BYW83" s="681"/>
      <c r="BYX83" s="681"/>
      <c r="BYY83" s="681"/>
      <c r="BYZ83" s="681"/>
      <c r="BZA83" s="681"/>
      <c r="BZB83" s="681"/>
      <c r="BZC83" s="681"/>
      <c r="BZD83" s="681"/>
      <c r="BZE83" s="681"/>
      <c r="BZF83" s="681"/>
      <c r="BZG83" s="681"/>
      <c r="BZH83" s="681"/>
      <c r="BZI83" s="681"/>
      <c r="BZJ83" s="681"/>
      <c r="BZK83" s="681"/>
      <c r="BZL83" s="681"/>
      <c r="BZM83" s="681"/>
      <c r="BZN83" s="681"/>
      <c r="BZO83" s="681"/>
      <c r="BZP83" s="681"/>
      <c r="BZQ83" s="681"/>
      <c r="BZR83" s="681"/>
      <c r="BZS83" s="681"/>
      <c r="BZT83" s="681"/>
      <c r="BZU83" s="681"/>
      <c r="BZV83" s="681"/>
      <c r="BZW83" s="681"/>
      <c r="BZX83" s="681"/>
      <c r="BZY83" s="681"/>
      <c r="BZZ83" s="681"/>
      <c r="CAA83" s="681"/>
      <c r="CAB83" s="681"/>
      <c r="CAC83" s="681"/>
      <c r="CAD83" s="681"/>
      <c r="CAE83" s="681"/>
      <c r="CAF83" s="681"/>
      <c r="CAG83" s="681"/>
      <c r="CAH83" s="681"/>
      <c r="CAI83" s="681"/>
      <c r="CAJ83" s="681"/>
      <c r="CAK83" s="681"/>
      <c r="CAL83" s="681"/>
      <c r="CAM83" s="681"/>
      <c r="CAN83" s="681"/>
      <c r="CAO83" s="681"/>
      <c r="CAP83" s="681"/>
      <c r="CAQ83" s="681"/>
      <c r="CAR83" s="681"/>
      <c r="CAS83" s="681"/>
      <c r="CAT83" s="681"/>
      <c r="CAU83" s="681"/>
      <c r="CAV83" s="681"/>
      <c r="CAW83" s="681"/>
      <c r="CAX83" s="681"/>
      <c r="CAY83" s="681"/>
      <c r="CAZ83" s="681"/>
      <c r="CBA83" s="681"/>
      <c r="CBB83" s="681"/>
      <c r="CBC83" s="681"/>
      <c r="CBD83" s="681"/>
      <c r="CBE83" s="681"/>
      <c r="CBF83" s="681"/>
      <c r="CBG83" s="681"/>
      <c r="CBH83" s="681"/>
      <c r="CBI83" s="681"/>
      <c r="CBJ83" s="681"/>
      <c r="CBK83" s="681"/>
      <c r="CBL83" s="681"/>
      <c r="CBM83" s="681"/>
      <c r="CBN83" s="681"/>
      <c r="CBO83" s="681"/>
      <c r="CBP83" s="681"/>
      <c r="CBQ83" s="681"/>
      <c r="CBR83" s="681"/>
      <c r="CBS83" s="681"/>
      <c r="CBT83" s="681"/>
      <c r="CBU83" s="681"/>
      <c r="CBV83" s="681"/>
      <c r="CBW83" s="681"/>
      <c r="CBX83" s="681"/>
      <c r="CBY83" s="681"/>
      <c r="CBZ83" s="681"/>
      <c r="CCA83" s="681"/>
      <c r="CCB83" s="681"/>
      <c r="CCC83" s="681"/>
      <c r="CCD83" s="681"/>
      <c r="CCE83" s="681"/>
      <c r="CCF83" s="681"/>
      <c r="CCG83" s="681"/>
      <c r="CCH83" s="681"/>
      <c r="CCI83" s="681"/>
      <c r="CCJ83" s="681"/>
      <c r="CCK83" s="681"/>
      <c r="CCL83" s="681"/>
      <c r="CCM83" s="681"/>
      <c r="CCN83" s="681"/>
      <c r="CCO83" s="681"/>
      <c r="CCP83" s="681"/>
      <c r="CCQ83" s="681"/>
      <c r="CCR83" s="681"/>
      <c r="CCS83" s="681"/>
      <c r="CCT83" s="681"/>
      <c r="CCU83" s="681"/>
      <c r="CCV83" s="681"/>
      <c r="CCW83" s="681"/>
      <c r="CCX83" s="681"/>
      <c r="CCY83" s="681"/>
      <c r="CCZ83" s="681"/>
      <c r="CDA83" s="681"/>
      <c r="CDB83" s="681"/>
      <c r="CDC83" s="681"/>
      <c r="CDD83" s="681"/>
      <c r="CDE83" s="681"/>
      <c r="CDF83" s="681"/>
      <c r="CDG83" s="681"/>
      <c r="CDH83" s="681"/>
      <c r="CDI83" s="681"/>
      <c r="CDJ83" s="681"/>
      <c r="CDK83" s="681"/>
      <c r="CDL83" s="681"/>
      <c r="CDM83" s="681"/>
      <c r="CDN83" s="681"/>
      <c r="CDO83" s="681"/>
      <c r="CDP83" s="681"/>
      <c r="CDQ83" s="681"/>
      <c r="CDR83" s="681"/>
      <c r="CDS83" s="681"/>
      <c r="CDT83" s="681"/>
      <c r="CDU83" s="681"/>
      <c r="CDV83" s="681"/>
      <c r="CDW83" s="681"/>
      <c r="CDX83" s="681"/>
      <c r="CDY83" s="681"/>
      <c r="CDZ83" s="681"/>
      <c r="CEA83" s="681"/>
      <c r="CEB83" s="681"/>
      <c r="CEC83" s="681"/>
      <c r="CED83" s="681"/>
      <c r="CEE83" s="681"/>
      <c r="CEF83" s="681"/>
      <c r="CEG83" s="681"/>
      <c r="CEH83" s="681"/>
      <c r="CEI83" s="681"/>
      <c r="CEJ83" s="681"/>
      <c r="CEK83" s="681"/>
      <c r="CEL83" s="681"/>
      <c r="CEM83" s="681"/>
      <c r="CEN83" s="681"/>
      <c r="CEO83" s="681"/>
      <c r="CEP83" s="681"/>
      <c r="CEQ83" s="681"/>
      <c r="CER83" s="681"/>
      <c r="CES83" s="681"/>
      <c r="CET83" s="681"/>
      <c r="CEU83" s="681"/>
      <c r="CEV83" s="681"/>
      <c r="CEW83" s="681"/>
      <c r="CEX83" s="681"/>
      <c r="CEY83" s="681"/>
      <c r="CEZ83" s="681"/>
      <c r="CFA83" s="681"/>
      <c r="CFB83" s="681"/>
      <c r="CFC83" s="681"/>
      <c r="CFD83" s="681"/>
      <c r="CFE83" s="681"/>
      <c r="CFF83" s="681"/>
      <c r="CFG83" s="681"/>
      <c r="CFH83" s="681"/>
      <c r="CFI83" s="681"/>
      <c r="CFJ83" s="681"/>
      <c r="CFK83" s="681"/>
      <c r="CFL83" s="681"/>
      <c r="CFM83" s="681"/>
      <c r="CFN83" s="681"/>
      <c r="CFO83" s="681"/>
      <c r="CFP83" s="681"/>
      <c r="CFQ83" s="681"/>
      <c r="CFR83" s="681"/>
      <c r="CFS83" s="681"/>
      <c r="CFT83" s="681"/>
      <c r="CFU83" s="681"/>
      <c r="CFV83" s="681"/>
      <c r="CFW83" s="681"/>
      <c r="CFX83" s="681"/>
      <c r="CFY83" s="681"/>
      <c r="CFZ83" s="681"/>
      <c r="CGA83" s="681"/>
      <c r="CGB83" s="681"/>
      <c r="CGC83" s="681"/>
      <c r="CGD83" s="681"/>
      <c r="CGE83" s="681"/>
      <c r="CGF83" s="681"/>
      <c r="CGG83" s="681"/>
      <c r="CGH83" s="681"/>
      <c r="CGI83" s="681"/>
      <c r="CGJ83" s="681"/>
      <c r="CGK83" s="681"/>
      <c r="CGL83" s="681"/>
      <c r="CGM83" s="681"/>
      <c r="CGN83" s="681"/>
      <c r="CGO83" s="681"/>
      <c r="CGP83" s="681"/>
      <c r="CGQ83" s="681"/>
      <c r="CGR83" s="681"/>
      <c r="CGS83" s="681"/>
      <c r="CGT83" s="681"/>
      <c r="CGU83" s="681"/>
      <c r="CGV83" s="681"/>
      <c r="CGW83" s="681"/>
      <c r="CGX83" s="681"/>
      <c r="CGY83" s="681"/>
      <c r="CGZ83" s="681"/>
      <c r="CHA83" s="681"/>
      <c r="CHB83" s="681"/>
      <c r="CHC83" s="681"/>
      <c r="CHD83" s="681"/>
      <c r="CHE83" s="681"/>
      <c r="CHF83" s="681"/>
      <c r="CHG83" s="681"/>
      <c r="CHH83" s="681"/>
      <c r="CHI83" s="681"/>
      <c r="CHJ83" s="681"/>
      <c r="CHK83" s="681"/>
      <c r="CHL83" s="681"/>
      <c r="CHM83" s="681"/>
      <c r="CHN83" s="681"/>
      <c r="CHO83" s="681"/>
      <c r="CHP83" s="681"/>
      <c r="CHQ83" s="681"/>
      <c r="CHR83" s="681"/>
      <c r="CHS83" s="681"/>
      <c r="CHT83" s="681"/>
      <c r="CHU83" s="681"/>
      <c r="CHV83" s="681"/>
      <c r="CHW83" s="681"/>
      <c r="CHX83" s="681"/>
      <c r="CHY83" s="681"/>
      <c r="CHZ83" s="681"/>
      <c r="CIA83" s="681"/>
      <c r="CIB83" s="681"/>
      <c r="CIC83" s="681"/>
      <c r="CID83" s="681"/>
      <c r="CIE83" s="681"/>
      <c r="CIF83" s="681"/>
      <c r="CIG83" s="681"/>
      <c r="CIH83" s="681"/>
      <c r="CII83" s="681"/>
      <c r="CIJ83" s="681"/>
      <c r="CIK83" s="681"/>
      <c r="CIL83" s="681"/>
      <c r="CIM83" s="681"/>
      <c r="CIN83" s="681"/>
      <c r="CIO83" s="681"/>
      <c r="CIP83" s="681"/>
      <c r="CIQ83" s="681"/>
      <c r="CIR83" s="681"/>
      <c r="CIS83" s="681"/>
      <c r="CIT83" s="681"/>
      <c r="CIU83" s="681"/>
      <c r="CIV83" s="681"/>
      <c r="CIW83" s="681"/>
      <c r="CIX83" s="681"/>
      <c r="CIY83" s="681"/>
      <c r="CIZ83" s="681"/>
      <c r="CJA83" s="681"/>
      <c r="CJB83" s="681"/>
      <c r="CJC83" s="681"/>
      <c r="CJD83" s="681"/>
      <c r="CJE83" s="681"/>
      <c r="CJF83" s="681"/>
      <c r="CJG83" s="681"/>
      <c r="CJH83" s="681"/>
      <c r="CJI83" s="681"/>
      <c r="CJJ83" s="681"/>
      <c r="CJK83" s="681"/>
      <c r="CJL83" s="681"/>
      <c r="CJM83" s="681"/>
      <c r="CJN83" s="681"/>
      <c r="CJO83" s="681"/>
      <c r="CJP83" s="681"/>
      <c r="CJQ83" s="681"/>
      <c r="CJR83" s="681"/>
      <c r="CJS83" s="681"/>
      <c r="CJT83" s="681"/>
      <c r="CJU83" s="681"/>
      <c r="CJV83" s="681"/>
      <c r="CJW83" s="681"/>
      <c r="CJX83" s="681"/>
      <c r="CJY83" s="681"/>
      <c r="CJZ83" s="681"/>
      <c r="CKA83" s="681"/>
      <c r="CKB83" s="681"/>
      <c r="CKC83" s="681"/>
      <c r="CKD83" s="681"/>
      <c r="CKE83" s="681"/>
      <c r="CKF83" s="681"/>
      <c r="CKG83" s="681"/>
      <c r="CKH83" s="681"/>
      <c r="CKI83" s="681"/>
      <c r="CKJ83" s="681"/>
      <c r="CKK83" s="681"/>
      <c r="CKL83" s="681"/>
      <c r="CKM83" s="681"/>
      <c r="CKN83" s="681"/>
      <c r="CKO83" s="681"/>
      <c r="CKP83" s="681"/>
      <c r="CKQ83" s="681"/>
      <c r="CKR83" s="681"/>
      <c r="CKS83" s="681"/>
      <c r="CKT83" s="681"/>
      <c r="CKU83" s="681"/>
      <c r="CKV83" s="681"/>
      <c r="CKW83" s="681"/>
      <c r="CKX83" s="681"/>
      <c r="CKY83" s="681"/>
      <c r="CKZ83" s="681"/>
      <c r="CLA83" s="681"/>
      <c r="CLB83" s="681"/>
      <c r="CLC83" s="681"/>
      <c r="CLD83" s="681"/>
      <c r="CLE83" s="681"/>
      <c r="CLF83" s="681"/>
      <c r="CLG83" s="681"/>
      <c r="CLH83" s="681"/>
      <c r="CLI83" s="681"/>
      <c r="CLJ83" s="681"/>
      <c r="CLK83" s="681"/>
      <c r="CLL83" s="681"/>
      <c r="CLM83" s="681"/>
      <c r="CLN83" s="681"/>
      <c r="CLO83" s="681"/>
      <c r="CLP83" s="681"/>
      <c r="CLQ83" s="681"/>
      <c r="CLR83" s="681"/>
      <c r="CLS83" s="681"/>
      <c r="CLT83" s="681"/>
      <c r="CLU83" s="681"/>
      <c r="CLV83" s="681"/>
      <c r="CLW83" s="681"/>
      <c r="CLX83" s="681"/>
      <c r="CLY83" s="681"/>
      <c r="CLZ83" s="681"/>
      <c r="CMA83" s="681"/>
      <c r="CMB83" s="681"/>
      <c r="CMC83" s="681"/>
      <c r="CMD83" s="681"/>
      <c r="CME83" s="681"/>
      <c r="CMF83" s="681"/>
      <c r="CMG83" s="681"/>
      <c r="CMH83" s="681"/>
      <c r="CMI83" s="681"/>
      <c r="CMJ83" s="681"/>
      <c r="CMK83" s="681"/>
      <c r="CML83" s="681"/>
      <c r="CMM83" s="681"/>
      <c r="CMN83" s="681"/>
      <c r="CMO83" s="681"/>
      <c r="CMP83" s="681"/>
      <c r="CMQ83" s="681"/>
      <c r="CMR83" s="681"/>
      <c r="CMS83" s="681"/>
      <c r="CMT83" s="681"/>
      <c r="CMU83" s="681"/>
      <c r="CMV83" s="681"/>
      <c r="CMW83" s="681"/>
      <c r="CMX83" s="681"/>
      <c r="CMY83" s="681"/>
      <c r="CMZ83" s="681"/>
      <c r="CNA83" s="681"/>
      <c r="CNB83" s="681"/>
      <c r="CNC83" s="681"/>
      <c r="CND83" s="681"/>
      <c r="CNE83" s="681"/>
      <c r="CNF83" s="681"/>
      <c r="CNG83" s="681"/>
      <c r="CNH83" s="681"/>
      <c r="CNI83" s="681"/>
      <c r="CNJ83" s="681"/>
      <c r="CNK83" s="681"/>
      <c r="CNL83" s="681"/>
      <c r="CNM83" s="681"/>
      <c r="CNN83" s="681"/>
      <c r="CNO83" s="681"/>
      <c r="CNP83" s="681"/>
      <c r="CNQ83" s="681"/>
      <c r="CNR83" s="681"/>
      <c r="CNS83" s="681"/>
      <c r="CNT83" s="681"/>
      <c r="CNU83" s="681"/>
      <c r="CNV83" s="681"/>
    </row>
    <row r="84" spans="1:2414" s="682" customFormat="1" ht="45.75" customHeight="1" thickTop="1" thickBot="1" x14ac:dyDescent="0.3">
      <c r="A84" s="386"/>
      <c r="B84" s="683" t="s">
        <v>1093</v>
      </c>
      <c r="C84" s="684" t="s">
        <v>1035</v>
      </c>
      <c r="D84" s="905" t="s">
        <v>1321</v>
      </c>
      <c r="E84" s="905"/>
      <c r="F84" s="905"/>
      <c r="G84" s="905"/>
      <c r="H84" s="905"/>
      <c r="I84" s="905"/>
      <c r="J84" s="905"/>
      <c r="K84" s="905"/>
      <c r="L84" s="678"/>
      <c r="M84" s="678"/>
      <c r="N84" s="678"/>
      <c r="O84" s="677"/>
      <c r="P84" s="678"/>
      <c r="Q84" s="678"/>
      <c r="R84" s="678"/>
      <c r="S84" s="677"/>
      <c r="T84" s="678"/>
      <c r="U84" s="678"/>
      <c r="V84" s="386"/>
      <c r="W84" s="386"/>
      <c r="X84" s="386"/>
      <c r="Y84" s="386"/>
      <c r="Z84" s="386"/>
      <c r="AA84" s="386"/>
      <c r="AB84" s="386"/>
      <c r="AC84" s="386"/>
      <c r="AD84" s="386"/>
      <c r="AE84" s="386"/>
      <c r="AF84" s="386"/>
      <c r="AG84" s="386"/>
      <c r="AH84" s="386"/>
      <c r="AI84" s="386"/>
      <c r="AJ84" s="386"/>
      <c r="AK84" s="386"/>
      <c r="AL84" s="386"/>
      <c r="AM84" s="386"/>
      <c r="AN84" s="386"/>
      <c r="AO84" s="386"/>
      <c r="AP84" s="386"/>
      <c r="AQ84" s="386"/>
      <c r="AR84" s="680"/>
      <c r="AS84" s="680"/>
      <c r="AT84" s="680"/>
      <c r="AU84" s="680"/>
      <c r="AV84" s="680"/>
      <c r="AW84" s="680"/>
      <c r="AX84" s="680"/>
      <c r="AY84" s="680"/>
      <c r="AZ84" s="680"/>
      <c r="BA84" s="680"/>
      <c r="BB84" s="680"/>
      <c r="BC84" s="680"/>
      <c r="BD84" s="680"/>
      <c r="BE84" s="680"/>
      <c r="BF84" s="680"/>
      <c r="BG84" s="680"/>
      <c r="BH84" s="680"/>
      <c r="BI84" s="680"/>
      <c r="BJ84" s="680"/>
      <c r="BK84" s="680"/>
      <c r="BL84" s="680"/>
      <c r="BM84" s="680"/>
      <c r="BN84" s="680"/>
      <c r="BO84" s="680"/>
      <c r="BP84" s="680"/>
      <c r="BQ84" s="680"/>
      <c r="BR84" s="680"/>
      <c r="BS84" s="680"/>
      <c r="BT84" s="680"/>
      <c r="BU84" s="680"/>
      <c r="BV84" s="680"/>
      <c r="BW84" s="680"/>
      <c r="BX84" s="680"/>
      <c r="BY84" s="680"/>
      <c r="BZ84" s="680"/>
      <c r="CA84" s="680"/>
      <c r="CB84" s="680"/>
      <c r="CC84" s="680"/>
      <c r="CD84" s="680"/>
      <c r="CE84" s="680"/>
      <c r="CF84" s="680"/>
      <c r="CG84" s="681"/>
      <c r="CH84" s="681"/>
      <c r="CI84" s="681"/>
      <c r="CJ84" s="681"/>
      <c r="CK84" s="681"/>
      <c r="CL84" s="681"/>
      <c r="CM84" s="681"/>
      <c r="CN84" s="681"/>
      <c r="CO84" s="681"/>
      <c r="CP84" s="681"/>
      <c r="CQ84" s="681"/>
      <c r="CR84" s="681"/>
      <c r="CS84" s="681"/>
      <c r="CT84" s="681"/>
      <c r="CU84" s="681"/>
      <c r="CV84" s="681"/>
      <c r="CW84" s="681"/>
      <c r="CX84" s="681"/>
      <c r="CY84" s="681"/>
      <c r="CZ84" s="681"/>
      <c r="DA84" s="681"/>
      <c r="DB84" s="681"/>
      <c r="DC84" s="681"/>
      <c r="DD84" s="681"/>
      <c r="DE84" s="681"/>
      <c r="DF84" s="681"/>
      <c r="DG84" s="681"/>
      <c r="DH84" s="681"/>
      <c r="DI84" s="681"/>
      <c r="DJ84" s="681"/>
      <c r="DK84" s="681"/>
      <c r="DL84" s="681"/>
      <c r="DM84" s="681"/>
      <c r="DN84" s="681"/>
      <c r="DO84" s="681"/>
      <c r="DP84" s="681"/>
      <c r="DQ84" s="681"/>
      <c r="DR84" s="681"/>
      <c r="DS84" s="681"/>
      <c r="DT84" s="681"/>
      <c r="DU84" s="681"/>
      <c r="DV84" s="681"/>
      <c r="DW84" s="681"/>
      <c r="DX84" s="681"/>
      <c r="DY84" s="681"/>
      <c r="DZ84" s="681"/>
      <c r="EA84" s="681"/>
      <c r="EB84" s="681"/>
      <c r="EC84" s="681"/>
      <c r="ED84" s="681"/>
      <c r="EE84" s="681"/>
      <c r="EF84" s="681"/>
      <c r="EG84" s="681"/>
      <c r="EH84" s="681"/>
      <c r="EI84" s="681"/>
      <c r="EJ84" s="681"/>
      <c r="EK84" s="681"/>
      <c r="EL84" s="681"/>
      <c r="EM84" s="681"/>
      <c r="EN84" s="681"/>
      <c r="EO84" s="681"/>
      <c r="EP84" s="681"/>
      <c r="EQ84" s="681"/>
      <c r="ER84" s="681"/>
      <c r="ES84" s="681"/>
      <c r="ET84" s="681"/>
      <c r="EU84" s="681"/>
      <c r="EV84" s="681"/>
      <c r="EW84" s="681"/>
      <c r="EX84" s="681"/>
      <c r="EY84" s="681"/>
      <c r="EZ84" s="681"/>
      <c r="FA84" s="681"/>
      <c r="FB84" s="681"/>
      <c r="FC84" s="681"/>
      <c r="FD84" s="681"/>
      <c r="FE84" s="681"/>
      <c r="FF84" s="681"/>
      <c r="FG84" s="681"/>
      <c r="FH84" s="681"/>
      <c r="FI84" s="681"/>
      <c r="FJ84" s="681"/>
      <c r="FK84" s="681"/>
      <c r="FL84" s="681"/>
      <c r="FM84" s="681"/>
      <c r="FN84" s="681"/>
      <c r="FO84" s="681"/>
      <c r="FP84" s="681"/>
      <c r="FQ84" s="681"/>
      <c r="FR84" s="681"/>
      <c r="FS84" s="681"/>
      <c r="FT84" s="681"/>
      <c r="FU84" s="681"/>
      <c r="FV84" s="681"/>
      <c r="FW84" s="681"/>
      <c r="FX84" s="681"/>
      <c r="FY84" s="681"/>
      <c r="FZ84" s="681"/>
      <c r="GA84" s="681"/>
      <c r="GB84" s="681"/>
      <c r="GC84" s="681"/>
      <c r="GD84" s="681"/>
      <c r="GE84" s="681"/>
      <c r="GF84" s="681"/>
      <c r="GG84" s="681"/>
      <c r="GH84" s="681"/>
      <c r="GI84" s="681"/>
      <c r="GJ84" s="681"/>
      <c r="GK84" s="681"/>
      <c r="GL84" s="681"/>
      <c r="GM84" s="681"/>
      <c r="GN84" s="681"/>
      <c r="GO84" s="681"/>
      <c r="GP84" s="681"/>
      <c r="GQ84" s="681"/>
      <c r="GR84" s="681"/>
      <c r="GS84" s="681"/>
      <c r="GT84" s="681"/>
      <c r="GU84" s="681"/>
      <c r="GV84" s="681"/>
      <c r="GW84" s="681"/>
      <c r="GX84" s="681"/>
      <c r="GY84" s="681"/>
      <c r="GZ84" s="681"/>
      <c r="HA84" s="681"/>
      <c r="HB84" s="681"/>
      <c r="HC84" s="681"/>
      <c r="HD84" s="681"/>
      <c r="HE84" s="681"/>
      <c r="HF84" s="681"/>
      <c r="HG84" s="681"/>
      <c r="HH84" s="681"/>
      <c r="HI84" s="681"/>
      <c r="HJ84" s="681"/>
      <c r="HK84" s="681"/>
      <c r="HL84" s="681"/>
      <c r="HM84" s="681"/>
      <c r="HN84" s="681"/>
      <c r="HO84" s="681"/>
      <c r="HP84" s="681"/>
      <c r="HQ84" s="681"/>
      <c r="HR84" s="681"/>
      <c r="HS84" s="681"/>
      <c r="HT84" s="681"/>
      <c r="HU84" s="681"/>
      <c r="HV84" s="681"/>
      <c r="HW84" s="681"/>
      <c r="HX84" s="681"/>
      <c r="HY84" s="681"/>
      <c r="HZ84" s="681"/>
      <c r="IA84" s="681"/>
      <c r="IB84" s="681"/>
      <c r="IC84" s="681"/>
      <c r="ID84" s="681"/>
      <c r="IE84" s="681"/>
      <c r="IF84" s="681"/>
      <c r="IG84" s="681"/>
      <c r="IH84" s="681"/>
      <c r="II84" s="681"/>
      <c r="IJ84" s="681"/>
      <c r="IK84" s="681"/>
      <c r="IL84" s="681"/>
      <c r="IM84" s="681"/>
      <c r="IN84" s="681"/>
      <c r="IO84" s="681"/>
      <c r="IP84" s="681"/>
      <c r="IQ84" s="681"/>
      <c r="IR84" s="681"/>
      <c r="IS84" s="681"/>
      <c r="IT84" s="681"/>
      <c r="IU84" s="681"/>
      <c r="IV84" s="681"/>
      <c r="IW84" s="681"/>
      <c r="IX84" s="681"/>
      <c r="IY84" s="681"/>
      <c r="IZ84" s="681"/>
      <c r="JA84" s="681"/>
      <c r="JB84" s="681"/>
      <c r="JC84" s="681"/>
      <c r="JD84" s="681"/>
      <c r="JE84" s="681"/>
      <c r="JF84" s="681"/>
      <c r="JG84" s="681"/>
      <c r="JH84" s="681"/>
      <c r="JI84" s="681"/>
      <c r="JJ84" s="681"/>
      <c r="JK84" s="681"/>
      <c r="JL84" s="681"/>
      <c r="JM84" s="681"/>
      <c r="JN84" s="681"/>
      <c r="JO84" s="681"/>
      <c r="JP84" s="681"/>
      <c r="JQ84" s="681"/>
      <c r="JR84" s="681"/>
      <c r="JS84" s="681"/>
      <c r="JT84" s="681"/>
      <c r="JU84" s="681"/>
      <c r="JV84" s="681"/>
      <c r="JW84" s="681"/>
      <c r="JX84" s="681"/>
      <c r="JY84" s="681"/>
      <c r="JZ84" s="681"/>
      <c r="KA84" s="681"/>
      <c r="KB84" s="681"/>
      <c r="KC84" s="681"/>
      <c r="KD84" s="681"/>
      <c r="KE84" s="681"/>
      <c r="KF84" s="681"/>
      <c r="KG84" s="681"/>
      <c r="KH84" s="681"/>
      <c r="KI84" s="681"/>
      <c r="KJ84" s="681"/>
      <c r="KK84" s="681"/>
      <c r="KL84" s="681"/>
      <c r="KM84" s="681"/>
      <c r="KN84" s="681"/>
      <c r="KO84" s="681"/>
      <c r="KP84" s="681"/>
      <c r="KQ84" s="681"/>
      <c r="KR84" s="681"/>
      <c r="KS84" s="681"/>
      <c r="KT84" s="681"/>
      <c r="KU84" s="681"/>
      <c r="KV84" s="681"/>
      <c r="KW84" s="681"/>
      <c r="KX84" s="681"/>
      <c r="KY84" s="681"/>
      <c r="KZ84" s="681"/>
      <c r="LA84" s="681"/>
      <c r="LB84" s="681"/>
      <c r="LC84" s="681"/>
      <c r="LD84" s="681"/>
      <c r="LE84" s="681"/>
      <c r="LF84" s="681"/>
      <c r="LG84" s="681"/>
      <c r="LH84" s="681"/>
      <c r="LI84" s="681"/>
      <c r="LJ84" s="681"/>
      <c r="LK84" s="681"/>
      <c r="LL84" s="681"/>
      <c r="LM84" s="681"/>
      <c r="LN84" s="681"/>
      <c r="LO84" s="681"/>
      <c r="LP84" s="681"/>
      <c r="LQ84" s="681"/>
      <c r="LR84" s="681"/>
      <c r="LS84" s="681"/>
      <c r="LT84" s="681"/>
      <c r="LU84" s="681"/>
      <c r="LV84" s="681"/>
      <c r="LW84" s="681"/>
      <c r="LX84" s="681"/>
      <c r="LY84" s="681"/>
      <c r="LZ84" s="681"/>
      <c r="MA84" s="681"/>
      <c r="MB84" s="681"/>
      <c r="MC84" s="681"/>
      <c r="MD84" s="681"/>
      <c r="ME84" s="681"/>
      <c r="MF84" s="681"/>
      <c r="MG84" s="681"/>
      <c r="MH84" s="681"/>
      <c r="MI84" s="681"/>
      <c r="MJ84" s="681"/>
      <c r="MK84" s="681"/>
      <c r="ML84" s="681"/>
      <c r="MM84" s="681"/>
      <c r="MN84" s="681"/>
      <c r="MO84" s="681"/>
      <c r="MP84" s="681"/>
      <c r="MQ84" s="681"/>
      <c r="MR84" s="681"/>
      <c r="MS84" s="681"/>
      <c r="MT84" s="681"/>
      <c r="MU84" s="681"/>
      <c r="MV84" s="681"/>
      <c r="MW84" s="681"/>
      <c r="MX84" s="681"/>
      <c r="MY84" s="681"/>
      <c r="MZ84" s="681"/>
      <c r="NA84" s="681"/>
      <c r="NB84" s="681"/>
      <c r="NC84" s="681"/>
      <c r="ND84" s="681"/>
      <c r="NE84" s="681"/>
      <c r="NF84" s="681"/>
      <c r="NG84" s="681"/>
      <c r="NH84" s="681"/>
      <c r="NI84" s="681"/>
      <c r="NJ84" s="681"/>
      <c r="NK84" s="681"/>
      <c r="NL84" s="681"/>
      <c r="NM84" s="681"/>
      <c r="NN84" s="681"/>
      <c r="NO84" s="681"/>
      <c r="NP84" s="681"/>
      <c r="NQ84" s="681"/>
      <c r="NR84" s="681"/>
      <c r="NS84" s="681"/>
      <c r="NT84" s="681"/>
      <c r="NU84" s="681"/>
      <c r="NV84" s="681"/>
      <c r="NW84" s="681"/>
      <c r="NX84" s="681"/>
      <c r="NY84" s="681"/>
      <c r="NZ84" s="681"/>
      <c r="OA84" s="681"/>
      <c r="OB84" s="681"/>
      <c r="OC84" s="681"/>
      <c r="OD84" s="681"/>
      <c r="OE84" s="681"/>
      <c r="OF84" s="681"/>
      <c r="OG84" s="681"/>
      <c r="OH84" s="681"/>
      <c r="OI84" s="681"/>
      <c r="OJ84" s="681"/>
      <c r="OK84" s="681"/>
      <c r="OL84" s="681"/>
      <c r="OM84" s="681"/>
      <c r="ON84" s="681"/>
      <c r="OO84" s="681"/>
      <c r="OP84" s="681"/>
      <c r="OQ84" s="681"/>
      <c r="OR84" s="681"/>
      <c r="OS84" s="681"/>
      <c r="OT84" s="681"/>
      <c r="OU84" s="681"/>
      <c r="OV84" s="681"/>
      <c r="OW84" s="681"/>
      <c r="OX84" s="681"/>
      <c r="OY84" s="681"/>
      <c r="OZ84" s="681"/>
      <c r="PA84" s="681"/>
      <c r="PB84" s="681"/>
      <c r="PC84" s="681"/>
      <c r="PD84" s="681"/>
      <c r="PE84" s="681"/>
      <c r="PF84" s="681"/>
      <c r="PG84" s="681"/>
      <c r="PH84" s="681"/>
      <c r="PI84" s="681"/>
      <c r="PJ84" s="681"/>
      <c r="PK84" s="681"/>
      <c r="PL84" s="681"/>
      <c r="PM84" s="681"/>
      <c r="PN84" s="681"/>
      <c r="PO84" s="681"/>
      <c r="PP84" s="681"/>
      <c r="PQ84" s="681"/>
      <c r="PR84" s="681"/>
      <c r="PS84" s="681"/>
      <c r="PT84" s="681"/>
      <c r="PU84" s="681"/>
      <c r="PV84" s="681"/>
      <c r="PW84" s="681"/>
      <c r="PX84" s="681"/>
      <c r="PY84" s="681"/>
      <c r="PZ84" s="681"/>
      <c r="QA84" s="681"/>
      <c r="QB84" s="681"/>
      <c r="QC84" s="681"/>
      <c r="QD84" s="681"/>
      <c r="QE84" s="681"/>
      <c r="QF84" s="681"/>
      <c r="QG84" s="681"/>
      <c r="QH84" s="681"/>
      <c r="QI84" s="681"/>
      <c r="QJ84" s="681"/>
      <c r="QK84" s="681"/>
      <c r="QL84" s="681"/>
      <c r="QM84" s="681"/>
      <c r="QN84" s="681"/>
      <c r="QO84" s="681"/>
      <c r="QP84" s="681"/>
      <c r="QQ84" s="681"/>
      <c r="QR84" s="681"/>
      <c r="QS84" s="681"/>
      <c r="QT84" s="681"/>
      <c r="QU84" s="681"/>
      <c r="QV84" s="681"/>
      <c r="QW84" s="681"/>
      <c r="QX84" s="681"/>
      <c r="QY84" s="681"/>
      <c r="QZ84" s="681"/>
      <c r="RA84" s="681"/>
      <c r="RB84" s="681"/>
      <c r="RC84" s="681"/>
      <c r="RD84" s="681"/>
      <c r="RE84" s="681"/>
      <c r="RF84" s="681"/>
      <c r="RG84" s="681"/>
      <c r="RH84" s="681"/>
      <c r="RI84" s="681"/>
      <c r="RJ84" s="681"/>
      <c r="RK84" s="681"/>
      <c r="RL84" s="681"/>
      <c r="RM84" s="681"/>
      <c r="RN84" s="681"/>
      <c r="RO84" s="681"/>
      <c r="RP84" s="681"/>
      <c r="RQ84" s="681"/>
      <c r="RR84" s="681"/>
      <c r="RS84" s="681"/>
      <c r="RT84" s="681"/>
      <c r="RU84" s="681"/>
      <c r="RV84" s="681"/>
      <c r="RW84" s="681"/>
      <c r="RX84" s="681"/>
      <c r="RY84" s="681"/>
      <c r="RZ84" s="681"/>
      <c r="SA84" s="681"/>
      <c r="SB84" s="681"/>
      <c r="SC84" s="681"/>
      <c r="SD84" s="681"/>
      <c r="SE84" s="681"/>
      <c r="SF84" s="681"/>
      <c r="SG84" s="681"/>
      <c r="SH84" s="681"/>
      <c r="SI84" s="681"/>
      <c r="SJ84" s="681"/>
      <c r="SK84" s="681"/>
      <c r="SL84" s="681"/>
      <c r="SM84" s="681"/>
      <c r="SN84" s="681"/>
      <c r="SO84" s="681"/>
      <c r="SP84" s="681"/>
      <c r="SQ84" s="681"/>
      <c r="SR84" s="681"/>
      <c r="SS84" s="681"/>
      <c r="ST84" s="681"/>
      <c r="SU84" s="681"/>
      <c r="SV84" s="681"/>
      <c r="SW84" s="681"/>
      <c r="SX84" s="681"/>
      <c r="SY84" s="681"/>
      <c r="SZ84" s="681"/>
      <c r="TA84" s="681"/>
      <c r="TB84" s="681"/>
      <c r="TC84" s="681"/>
      <c r="TD84" s="681"/>
      <c r="TE84" s="681"/>
      <c r="TF84" s="681"/>
      <c r="TG84" s="681"/>
      <c r="TH84" s="681"/>
      <c r="TI84" s="681"/>
      <c r="TJ84" s="681"/>
      <c r="TK84" s="681"/>
      <c r="TL84" s="681"/>
      <c r="TM84" s="681"/>
      <c r="TN84" s="681"/>
      <c r="TO84" s="681"/>
      <c r="TP84" s="681"/>
      <c r="TQ84" s="681"/>
      <c r="TR84" s="681"/>
      <c r="TS84" s="681"/>
      <c r="TT84" s="681"/>
      <c r="TU84" s="681"/>
      <c r="TV84" s="681"/>
      <c r="TW84" s="681"/>
      <c r="TX84" s="681"/>
      <c r="TY84" s="681"/>
      <c r="TZ84" s="681"/>
      <c r="UA84" s="681"/>
      <c r="UB84" s="681"/>
      <c r="UC84" s="681"/>
      <c r="UD84" s="681"/>
      <c r="UE84" s="681"/>
      <c r="UF84" s="681"/>
      <c r="UG84" s="681"/>
      <c r="UH84" s="681"/>
      <c r="UI84" s="681"/>
      <c r="UJ84" s="681"/>
      <c r="UK84" s="681"/>
      <c r="UL84" s="681"/>
      <c r="UM84" s="681"/>
      <c r="UN84" s="681"/>
      <c r="UO84" s="681"/>
      <c r="UP84" s="681"/>
      <c r="UQ84" s="681"/>
      <c r="UR84" s="681"/>
      <c r="US84" s="681"/>
      <c r="UT84" s="681"/>
      <c r="UU84" s="681"/>
      <c r="UV84" s="681"/>
      <c r="UW84" s="681"/>
      <c r="UX84" s="681"/>
      <c r="UY84" s="681"/>
      <c r="UZ84" s="681"/>
      <c r="VA84" s="681"/>
      <c r="VB84" s="681"/>
      <c r="VC84" s="681"/>
      <c r="VD84" s="681"/>
      <c r="VE84" s="681"/>
      <c r="VF84" s="681"/>
      <c r="VG84" s="681"/>
      <c r="VH84" s="681"/>
      <c r="VI84" s="681"/>
      <c r="VJ84" s="681"/>
      <c r="VK84" s="681"/>
      <c r="VL84" s="681"/>
      <c r="VM84" s="681"/>
      <c r="VN84" s="681"/>
      <c r="VO84" s="681"/>
      <c r="VP84" s="681"/>
      <c r="VQ84" s="681"/>
      <c r="VR84" s="681"/>
      <c r="VS84" s="681"/>
      <c r="VT84" s="681"/>
      <c r="VU84" s="681"/>
      <c r="VV84" s="681"/>
      <c r="VW84" s="681"/>
      <c r="VX84" s="681"/>
      <c r="VY84" s="681"/>
      <c r="VZ84" s="681"/>
      <c r="WA84" s="681"/>
      <c r="WB84" s="681"/>
      <c r="WC84" s="681"/>
      <c r="WD84" s="681"/>
      <c r="WE84" s="681"/>
      <c r="WF84" s="681"/>
      <c r="WG84" s="681"/>
      <c r="WH84" s="681"/>
      <c r="WI84" s="681"/>
      <c r="WJ84" s="681"/>
      <c r="WK84" s="681"/>
      <c r="WL84" s="681"/>
      <c r="WM84" s="681"/>
      <c r="WN84" s="681"/>
      <c r="WO84" s="681"/>
      <c r="WP84" s="681"/>
      <c r="WQ84" s="681"/>
      <c r="WR84" s="681"/>
      <c r="WS84" s="681"/>
      <c r="WT84" s="681"/>
      <c r="WU84" s="681"/>
      <c r="WV84" s="681"/>
      <c r="WW84" s="681"/>
      <c r="WX84" s="681"/>
      <c r="WY84" s="681"/>
      <c r="WZ84" s="681"/>
      <c r="XA84" s="681"/>
      <c r="XB84" s="681"/>
      <c r="XC84" s="681"/>
      <c r="XD84" s="681"/>
      <c r="XE84" s="681"/>
      <c r="XF84" s="681"/>
      <c r="XG84" s="681"/>
      <c r="XH84" s="681"/>
      <c r="XI84" s="681"/>
      <c r="XJ84" s="681"/>
      <c r="XK84" s="681"/>
      <c r="XL84" s="681"/>
      <c r="XM84" s="681"/>
      <c r="XN84" s="681"/>
      <c r="XO84" s="681"/>
      <c r="XP84" s="681"/>
      <c r="XQ84" s="681"/>
      <c r="XR84" s="681"/>
      <c r="XS84" s="681"/>
      <c r="XT84" s="681"/>
      <c r="XU84" s="681"/>
      <c r="XV84" s="681"/>
      <c r="XW84" s="681"/>
      <c r="XX84" s="681"/>
      <c r="XY84" s="681"/>
      <c r="XZ84" s="681"/>
      <c r="YA84" s="681"/>
      <c r="YB84" s="681"/>
      <c r="YC84" s="681"/>
      <c r="YD84" s="681"/>
      <c r="YE84" s="681"/>
      <c r="YF84" s="681"/>
      <c r="YG84" s="681"/>
      <c r="YH84" s="681"/>
      <c r="YI84" s="681"/>
      <c r="YJ84" s="681"/>
      <c r="YK84" s="681"/>
      <c r="YL84" s="681"/>
      <c r="YM84" s="681"/>
      <c r="YN84" s="681"/>
      <c r="YO84" s="681"/>
      <c r="YP84" s="681"/>
      <c r="YQ84" s="681"/>
      <c r="YR84" s="681"/>
      <c r="YS84" s="681"/>
      <c r="YT84" s="681"/>
      <c r="YU84" s="681"/>
      <c r="YV84" s="681"/>
      <c r="YW84" s="681"/>
      <c r="YX84" s="681"/>
      <c r="YY84" s="681"/>
      <c r="YZ84" s="681"/>
      <c r="ZA84" s="681"/>
      <c r="ZB84" s="681"/>
      <c r="ZC84" s="681"/>
      <c r="ZD84" s="681"/>
      <c r="ZE84" s="681"/>
      <c r="ZF84" s="681"/>
      <c r="ZG84" s="681"/>
      <c r="ZH84" s="681"/>
      <c r="ZI84" s="681"/>
      <c r="ZJ84" s="681"/>
      <c r="ZK84" s="681"/>
      <c r="ZL84" s="681"/>
      <c r="ZM84" s="681"/>
      <c r="ZN84" s="681"/>
      <c r="ZO84" s="681"/>
      <c r="ZP84" s="681"/>
      <c r="ZQ84" s="681"/>
      <c r="ZR84" s="681"/>
      <c r="ZS84" s="681"/>
      <c r="ZT84" s="681"/>
      <c r="ZU84" s="681"/>
      <c r="ZV84" s="681"/>
      <c r="ZW84" s="681"/>
      <c r="ZX84" s="681"/>
      <c r="ZY84" s="681"/>
      <c r="ZZ84" s="681"/>
      <c r="AAA84" s="681"/>
      <c r="AAB84" s="681"/>
      <c r="AAC84" s="681"/>
      <c r="AAD84" s="681"/>
      <c r="AAE84" s="681"/>
      <c r="AAF84" s="681"/>
      <c r="AAG84" s="681"/>
      <c r="AAH84" s="681"/>
      <c r="AAI84" s="681"/>
      <c r="AAJ84" s="681"/>
      <c r="AAK84" s="681"/>
      <c r="AAL84" s="681"/>
      <c r="AAM84" s="681"/>
      <c r="AAN84" s="681"/>
      <c r="AAO84" s="681"/>
      <c r="AAP84" s="681"/>
      <c r="AAQ84" s="681"/>
      <c r="AAR84" s="681"/>
      <c r="AAS84" s="681"/>
      <c r="AAT84" s="681"/>
      <c r="AAU84" s="681"/>
      <c r="AAV84" s="681"/>
      <c r="AAW84" s="681"/>
      <c r="AAX84" s="681"/>
      <c r="AAY84" s="681"/>
      <c r="AAZ84" s="681"/>
      <c r="ABA84" s="681"/>
      <c r="ABB84" s="681"/>
      <c r="ABC84" s="681"/>
      <c r="ABD84" s="681"/>
      <c r="ABE84" s="681"/>
      <c r="ABF84" s="681"/>
      <c r="ABG84" s="681"/>
      <c r="ABH84" s="681"/>
      <c r="ABI84" s="681"/>
      <c r="ABJ84" s="681"/>
      <c r="ABK84" s="681"/>
      <c r="ABL84" s="681"/>
      <c r="ABM84" s="681"/>
      <c r="ABN84" s="681"/>
      <c r="ABO84" s="681"/>
      <c r="ABP84" s="681"/>
      <c r="ABQ84" s="681"/>
      <c r="ABR84" s="681"/>
      <c r="ABS84" s="681"/>
      <c r="ABT84" s="681"/>
      <c r="ABU84" s="681"/>
      <c r="ABV84" s="681"/>
      <c r="ABW84" s="681"/>
      <c r="ABX84" s="681"/>
      <c r="ABY84" s="681"/>
      <c r="ABZ84" s="681"/>
      <c r="ACA84" s="681"/>
      <c r="ACB84" s="681"/>
      <c r="ACC84" s="681"/>
      <c r="ACD84" s="681"/>
      <c r="ACE84" s="681"/>
      <c r="ACF84" s="681"/>
      <c r="ACG84" s="681"/>
      <c r="ACH84" s="681"/>
      <c r="ACI84" s="681"/>
      <c r="ACJ84" s="681"/>
      <c r="ACK84" s="681"/>
      <c r="ACL84" s="681"/>
      <c r="ACM84" s="681"/>
      <c r="ACN84" s="681"/>
      <c r="ACO84" s="681"/>
      <c r="ACP84" s="681"/>
      <c r="ACQ84" s="681"/>
      <c r="ACR84" s="681"/>
      <c r="ACS84" s="681"/>
      <c r="ACT84" s="681"/>
      <c r="ACU84" s="681"/>
      <c r="ACV84" s="681"/>
      <c r="ACW84" s="681"/>
      <c r="ACX84" s="681"/>
      <c r="ACY84" s="681"/>
      <c r="ACZ84" s="681"/>
      <c r="ADA84" s="681"/>
      <c r="ADB84" s="681"/>
      <c r="ADC84" s="681"/>
      <c r="ADD84" s="681"/>
      <c r="ADE84" s="681"/>
      <c r="ADF84" s="681"/>
      <c r="ADG84" s="681"/>
      <c r="ADH84" s="681"/>
      <c r="ADI84" s="681"/>
      <c r="ADJ84" s="681"/>
      <c r="ADK84" s="681"/>
      <c r="ADL84" s="681"/>
      <c r="ADM84" s="681"/>
      <c r="ADN84" s="681"/>
      <c r="ADO84" s="681"/>
      <c r="ADP84" s="681"/>
      <c r="ADQ84" s="681"/>
      <c r="ADR84" s="681"/>
      <c r="ADS84" s="681"/>
      <c r="ADT84" s="681"/>
      <c r="ADU84" s="681"/>
      <c r="ADV84" s="681"/>
      <c r="ADW84" s="681"/>
      <c r="ADX84" s="681"/>
      <c r="ADY84" s="681"/>
      <c r="ADZ84" s="681"/>
      <c r="AEA84" s="681"/>
      <c r="AEB84" s="681"/>
      <c r="AEC84" s="681"/>
      <c r="AED84" s="681"/>
      <c r="AEE84" s="681"/>
      <c r="AEF84" s="681"/>
      <c r="AEG84" s="681"/>
      <c r="AEH84" s="681"/>
      <c r="AEI84" s="681"/>
      <c r="AEJ84" s="681"/>
      <c r="AEK84" s="681"/>
      <c r="AEL84" s="681"/>
      <c r="AEM84" s="681"/>
      <c r="AEN84" s="681"/>
      <c r="AEO84" s="681"/>
      <c r="AEP84" s="681"/>
      <c r="AEQ84" s="681"/>
      <c r="AER84" s="681"/>
      <c r="AES84" s="681"/>
      <c r="AET84" s="681"/>
      <c r="AEU84" s="681"/>
      <c r="AEV84" s="681"/>
      <c r="AEW84" s="681"/>
      <c r="AEX84" s="681"/>
      <c r="AEY84" s="681"/>
      <c r="AEZ84" s="681"/>
      <c r="AFA84" s="681"/>
      <c r="AFB84" s="681"/>
      <c r="AFC84" s="681"/>
      <c r="AFD84" s="681"/>
      <c r="AFE84" s="681"/>
      <c r="AFF84" s="681"/>
      <c r="AFG84" s="681"/>
      <c r="AFH84" s="681"/>
      <c r="AFI84" s="681"/>
      <c r="AFJ84" s="681"/>
      <c r="AFK84" s="681"/>
      <c r="AFL84" s="681"/>
      <c r="AFM84" s="681"/>
      <c r="AFN84" s="681"/>
      <c r="AFO84" s="681"/>
      <c r="AFP84" s="681"/>
      <c r="AFQ84" s="681"/>
      <c r="AFR84" s="681"/>
      <c r="AFS84" s="681"/>
      <c r="AFT84" s="681"/>
      <c r="AFU84" s="681"/>
      <c r="AFV84" s="681"/>
      <c r="AFW84" s="681"/>
      <c r="AFX84" s="681"/>
      <c r="AFY84" s="681"/>
      <c r="AFZ84" s="681"/>
      <c r="AGA84" s="681"/>
      <c r="AGB84" s="681"/>
      <c r="AGC84" s="681"/>
      <c r="AGD84" s="681"/>
      <c r="AGE84" s="681"/>
      <c r="AGF84" s="681"/>
      <c r="AGG84" s="681"/>
      <c r="AGH84" s="681"/>
      <c r="AGI84" s="681"/>
      <c r="AGJ84" s="681"/>
      <c r="AGK84" s="681"/>
      <c r="AGL84" s="681"/>
      <c r="AGM84" s="681"/>
      <c r="AGN84" s="681"/>
      <c r="AGO84" s="681"/>
      <c r="AGP84" s="681"/>
      <c r="AGQ84" s="681"/>
      <c r="AGR84" s="681"/>
      <c r="AGS84" s="681"/>
      <c r="AGT84" s="681"/>
      <c r="AGU84" s="681"/>
      <c r="AGV84" s="681"/>
      <c r="AGW84" s="681"/>
      <c r="AGX84" s="681"/>
      <c r="AGY84" s="681"/>
      <c r="AGZ84" s="681"/>
      <c r="AHA84" s="681"/>
      <c r="AHB84" s="681"/>
      <c r="AHC84" s="681"/>
      <c r="AHD84" s="681"/>
      <c r="AHE84" s="681"/>
      <c r="AHF84" s="681"/>
      <c r="AHG84" s="681"/>
      <c r="AHH84" s="681"/>
      <c r="AHI84" s="681"/>
      <c r="AHJ84" s="681"/>
      <c r="AHK84" s="681"/>
      <c r="AHL84" s="681"/>
      <c r="AHM84" s="681"/>
      <c r="AHN84" s="681"/>
      <c r="AHO84" s="681"/>
      <c r="AHP84" s="681"/>
      <c r="AHQ84" s="681"/>
      <c r="AHR84" s="681"/>
      <c r="AHS84" s="681"/>
      <c r="AHT84" s="681"/>
      <c r="AHU84" s="681"/>
      <c r="AHV84" s="681"/>
      <c r="AHW84" s="681"/>
      <c r="AHX84" s="681"/>
      <c r="AHY84" s="681"/>
      <c r="AHZ84" s="681"/>
      <c r="AIA84" s="681"/>
      <c r="AIB84" s="681"/>
      <c r="AIC84" s="681"/>
      <c r="AID84" s="681"/>
      <c r="AIE84" s="681"/>
      <c r="AIF84" s="681"/>
      <c r="AIG84" s="681"/>
      <c r="AIH84" s="681"/>
      <c r="AII84" s="681"/>
      <c r="AIJ84" s="681"/>
      <c r="AIK84" s="681"/>
      <c r="AIL84" s="681"/>
      <c r="AIM84" s="681"/>
      <c r="AIN84" s="681"/>
      <c r="AIO84" s="681"/>
      <c r="AIP84" s="681"/>
      <c r="AIQ84" s="681"/>
      <c r="AIR84" s="681"/>
      <c r="AIS84" s="681"/>
      <c r="AIT84" s="681"/>
      <c r="AIU84" s="681"/>
      <c r="AIV84" s="681"/>
      <c r="AIW84" s="681"/>
      <c r="AIX84" s="681"/>
      <c r="AIY84" s="681"/>
      <c r="AIZ84" s="681"/>
      <c r="AJA84" s="681"/>
      <c r="AJB84" s="681"/>
      <c r="AJC84" s="681"/>
      <c r="AJD84" s="681"/>
      <c r="AJE84" s="681"/>
      <c r="AJF84" s="681"/>
      <c r="AJG84" s="681"/>
      <c r="AJH84" s="681"/>
      <c r="AJI84" s="681"/>
      <c r="AJJ84" s="681"/>
      <c r="AJK84" s="681"/>
      <c r="AJL84" s="681"/>
      <c r="AJM84" s="681"/>
      <c r="AJN84" s="681"/>
      <c r="AJO84" s="681"/>
      <c r="AJP84" s="681"/>
      <c r="AJQ84" s="681"/>
      <c r="AJR84" s="681"/>
      <c r="AJS84" s="681"/>
      <c r="AJT84" s="681"/>
      <c r="AJU84" s="681"/>
      <c r="AJV84" s="681"/>
      <c r="AJW84" s="681"/>
      <c r="AJX84" s="681"/>
      <c r="AJY84" s="681"/>
      <c r="AJZ84" s="681"/>
      <c r="AKA84" s="681"/>
      <c r="AKB84" s="681"/>
      <c r="AKC84" s="681"/>
      <c r="AKD84" s="681"/>
      <c r="AKE84" s="681"/>
      <c r="AKF84" s="681"/>
      <c r="AKG84" s="681"/>
      <c r="AKH84" s="681"/>
      <c r="AKI84" s="681"/>
      <c r="AKJ84" s="681"/>
      <c r="AKK84" s="681"/>
      <c r="AKL84" s="681"/>
      <c r="AKM84" s="681"/>
      <c r="AKN84" s="681"/>
      <c r="AKO84" s="681"/>
      <c r="AKP84" s="681"/>
      <c r="AKQ84" s="681"/>
      <c r="AKR84" s="681"/>
      <c r="AKS84" s="681"/>
      <c r="AKT84" s="681"/>
      <c r="AKU84" s="681"/>
      <c r="AKV84" s="681"/>
      <c r="AKW84" s="681"/>
      <c r="AKX84" s="681"/>
      <c r="AKY84" s="681"/>
      <c r="AKZ84" s="681"/>
      <c r="ALA84" s="681"/>
      <c r="ALB84" s="681"/>
      <c r="ALC84" s="681"/>
      <c r="ALD84" s="681"/>
      <c r="ALE84" s="681"/>
      <c r="ALF84" s="681"/>
      <c r="ALG84" s="681"/>
      <c r="ALH84" s="681"/>
      <c r="ALI84" s="681"/>
      <c r="ALJ84" s="681"/>
      <c r="ALK84" s="681"/>
      <c r="ALL84" s="681"/>
      <c r="ALM84" s="681"/>
      <c r="ALN84" s="681"/>
      <c r="ALO84" s="681"/>
      <c r="ALP84" s="681"/>
      <c r="ALQ84" s="681"/>
      <c r="ALR84" s="681"/>
      <c r="ALS84" s="681"/>
      <c r="ALT84" s="681"/>
      <c r="ALU84" s="681"/>
      <c r="ALV84" s="681"/>
      <c r="ALW84" s="681"/>
      <c r="ALX84" s="681"/>
      <c r="ALY84" s="681"/>
      <c r="ALZ84" s="681"/>
      <c r="AMA84" s="681"/>
      <c r="AMB84" s="681"/>
      <c r="AMC84" s="681"/>
      <c r="AMD84" s="681"/>
      <c r="AME84" s="681"/>
      <c r="AMF84" s="681"/>
      <c r="AMG84" s="681"/>
      <c r="AMH84" s="681"/>
      <c r="AMI84" s="681"/>
      <c r="AMJ84" s="681"/>
      <c r="AMK84" s="681"/>
      <c r="AML84" s="681"/>
      <c r="AMM84" s="681"/>
      <c r="AMN84" s="681"/>
      <c r="AMO84" s="681"/>
      <c r="AMP84" s="681"/>
      <c r="AMQ84" s="681"/>
      <c r="AMR84" s="681"/>
      <c r="AMS84" s="681"/>
      <c r="AMT84" s="681"/>
      <c r="AMU84" s="681"/>
      <c r="AMV84" s="681"/>
      <c r="AMW84" s="681"/>
      <c r="AMX84" s="681"/>
      <c r="AMY84" s="681"/>
      <c r="AMZ84" s="681"/>
      <c r="ANA84" s="681"/>
      <c r="ANB84" s="681"/>
      <c r="ANC84" s="681"/>
      <c r="AND84" s="681"/>
      <c r="ANE84" s="681"/>
      <c r="ANF84" s="681"/>
      <c r="ANG84" s="681"/>
      <c r="ANH84" s="681"/>
      <c r="ANI84" s="681"/>
      <c r="ANJ84" s="681"/>
      <c r="ANK84" s="681"/>
      <c r="ANL84" s="681"/>
      <c r="ANM84" s="681"/>
      <c r="ANN84" s="681"/>
      <c r="ANO84" s="681"/>
      <c r="ANP84" s="681"/>
      <c r="ANQ84" s="681"/>
      <c r="ANR84" s="681"/>
      <c r="ANS84" s="681"/>
      <c r="ANT84" s="681"/>
      <c r="ANU84" s="681"/>
      <c r="ANV84" s="681"/>
      <c r="ANW84" s="681"/>
      <c r="ANX84" s="681"/>
      <c r="ANY84" s="681"/>
      <c r="ANZ84" s="681"/>
      <c r="AOA84" s="681"/>
      <c r="AOB84" s="681"/>
      <c r="AOC84" s="681"/>
      <c r="AOD84" s="681"/>
      <c r="AOE84" s="681"/>
      <c r="AOF84" s="681"/>
      <c r="AOG84" s="681"/>
      <c r="AOH84" s="681"/>
      <c r="AOI84" s="681"/>
      <c r="AOJ84" s="681"/>
      <c r="AOK84" s="681"/>
      <c r="AOL84" s="681"/>
      <c r="AOM84" s="681"/>
      <c r="AON84" s="681"/>
      <c r="AOO84" s="681"/>
      <c r="AOP84" s="681"/>
      <c r="AOQ84" s="681"/>
      <c r="AOR84" s="681"/>
      <c r="AOS84" s="681"/>
      <c r="AOT84" s="681"/>
      <c r="AOU84" s="681"/>
      <c r="AOV84" s="681"/>
      <c r="AOW84" s="681"/>
      <c r="AOX84" s="681"/>
      <c r="AOY84" s="681"/>
      <c r="AOZ84" s="681"/>
      <c r="APA84" s="681"/>
      <c r="APB84" s="681"/>
      <c r="APC84" s="681"/>
      <c r="APD84" s="681"/>
      <c r="APE84" s="681"/>
      <c r="APF84" s="681"/>
      <c r="APG84" s="681"/>
      <c r="APH84" s="681"/>
      <c r="API84" s="681"/>
      <c r="APJ84" s="681"/>
      <c r="APK84" s="681"/>
      <c r="APL84" s="681"/>
      <c r="APM84" s="681"/>
      <c r="APN84" s="681"/>
      <c r="APO84" s="681"/>
      <c r="APP84" s="681"/>
      <c r="APQ84" s="681"/>
      <c r="APR84" s="681"/>
      <c r="APS84" s="681"/>
      <c r="APT84" s="681"/>
      <c r="APU84" s="681"/>
      <c r="APV84" s="681"/>
      <c r="APW84" s="681"/>
      <c r="APX84" s="681"/>
      <c r="APY84" s="681"/>
      <c r="APZ84" s="681"/>
      <c r="AQA84" s="681"/>
      <c r="AQB84" s="681"/>
      <c r="AQC84" s="681"/>
      <c r="AQD84" s="681"/>
      <c r="AQE84" s="681"/>
      <c r="AQF84" s="681"/>
      <c r="AQG84" s="681"/>
      <c r="AQH84" s="681"/>
      <c r="AQI84" s="681"/>
      <c r="AQJ84" s="681"/>
      <c r="AQK84" s="681"/>
      <c r="AQL84" s="681"/>
      <c r="AQM84" s="681"/>
      <c r="AQN84" s="681"/>
      <c r="AQO84" s="681"/>
      <c r="AQP84" s="681"/>
      <c r="AQQ84" s="681"/>
      <c r="AQR84" s="681"/>
      <c r="AQS84" s="681"/>
      <c r="AQT84" s="681"/>
      <c r="AQU84" s="681"/>
      <c r="AQV84" s="681"/>
      <c r="AQW84" s="681"/>
      <c r="AQX84" s="681"/>
      <c r="AQY84" s="681"/>
      <c r="AQZ84" s="681"/>
      <c r="ARA84" s="681"/>
      <c r="ARB84" s="681"/>
      <c r="ARC84" s="681"/>
      <c r="ARD84" s="681"/>
      <c r="ARE84" s="681"/>
      <c r="ARF84" s="681"/>
      <c r="ARG84" s="681"/>
      <c r="ARH84" s="681"/>
      <c r="ARI84" s="681"/>
      <c r="ARJ84" s="681"/>
      <c r="ARK84" s="681"/>
      <c r="ARL84" s="681"/>
      <c r="ARM84" s="681"/>
      <c r="ARN84" s="681"/>
      <c r="ARO84" s="681"/>
      <c r="ARP84" s="681"/>
      <c r="ARQ84" s="681"/>
      <c r="ARR84" s="681"/>
      <c r="ARS84" s="681"/>
      <c r="ART84" s="681"/>
      <c r="ARU84" s="681"/>
      <c r="ARV84" s="681"/>
      <c r="ARW84" s="681"/>
      <c r="ARX84" s="681"/>
      <c r="ARY84" s="681"/>
      <c r="ARZ84" s="681"/>
      <c r="ASA84" s="681"/>
      <c r="ASB84" s="681"/>
      <c r="ASC84" s="681"/>
      <c r="ASD84" s="681"/>
      <c r="ASE84" s="681"/>
      <c r="ASF84" s="681"/>
      <c r="ASG84" s="681"/>
      <c r="ASH84" s="681"/>
      <c r="ASI84" s="681"/>
      <c r="ASJ84" s="681"/>
      <c r="ASK84" s="681"/>
      <c r="ASL84" s="681"/>
      <c r="ASM84" s="681"/>
      <c r="ASN84" s="681"/>
      <c r="ASO84" s="681"/>
      <c r="ASP84" s="681"/>
      <c r="ASQ84" s="681"/>
      <c r="ASR84" s="681"/>
      <c r="ASS84" s="681"/>
      <c r="AST84" s="681"/>
      <c r="ASU84" s="681"/>
      <c r="ASV84" s="681"/>
      <c r="ASW84" s="681"/>
      <c r="ASX84" s="681"/>
      <c r="ASY84" s="681"/>
      <c r="ASZ84" s="681"/>
      <c r="ATA84" s="681"/>
      <c r="ATB84" s="681"/>
      <c r="ATC84" s="681"/>
      <c r="ATD84" s="681"/>
      <c r="ATE84" s="681"/>
      <c r="ATF84" s="681"/>
      <c r="ATG84" s="681"/>
      <c r="ATH84" s="681"/>
      <c r="ATI84" s="681"/>
      <c r="ATJ84" s="681"/>
      <c r="ATK84" s="681"/>
      <c r="ATL84" s="681"/>
      <c r="ATM84" s="681"/>
      <c r="ATN84" s="681"/>
      <c r="ATO84" s="681"/>
      <c r="ATP84" s="681"/>
      <c r="ATQ84" s="681"/>
      <c r="ATR84" s="681"/>
      <c r="ATS84" s="681"/>
      <c r="ATT84" s="681"/>
      <c r="ATU84" s="681"/>
      <c r="ATV84" s="681"/>
      <c r="ATW84" s="681"/>
      <c r="ATX84" s="681"/>
      <c r="ATY84" s="681"/>
      <c r="ATZ84" s="681"/>
      <c r="AUA84" s="681"/>
      <c r="AUB84" s="681"/>
      <c r="AUC84" s="681"/>
      <c r="AUD84" s="681"/>
      <c r="AUE84" s="681"/>
      <c r="AUF84" s="681"/>
      <c r="AUG84" s="681"/>
      <c r="AUH84" s="681"/>
      <c r="AUI84" s="681"/>
      <c r="AUJ84" s="681"/>
      <c r="AUK84" s="681"/>
      <c r="AUL84" s="681"/>
      <c r="AUM84" s="681"/>
      <c r="AUN84" s="681"/>
      <c r="AUO84" s="681"/>
      <c r="AUP84" s="681"/>
      <c r="AUQ84" s="681"/>
      <c r="AUR84" s="681"/>
      <c r="AUS84" s="681"/>
      <c r="AUT84" s="681"/>
      <c r="AUU84" s="681"/>
      <c r="AUV84" s="681"/>
      <c r="AUW84" s="681"/>
      <c r="AUX84" s="681"/>
      <c r="AUY84" s="681"/>
      <c r="AUZ84" s="681"/>
      <c r="AVA84" s="681"/>
      <c r="AVB84" s="681"/>
      <c r="AVC84" s="681"/>
      <c r="AVD84" s="681"/>
      <c r="AVE84" s="681"/>
      <c r="AVF84" s="681"/>
      <c r="AVG84" s="681"/>
      <c r="AVH84" s="681"/>
      <c r="AVI84" s="681"/>
      <c r="AVJ84" s="681"/>
      <c r="AVK84" s="681"/>
      <c r="AVL84" s="681"/>
      <c r="AVM84" s="681"/>
      <c r="AVN84" s="681"/>
      <c r="AVO84" s="681"/>
      <c r="AVP84" s="681"/>
      <c r="AVQ84" s="681"/>
      <c r="AVR84" s="681"/>
      <c r="AVS84" s="681"/>
      <c r="AVT84" s="681"/>
      <c r="AVU84" s="681"/>
      <c r="AVV84" s="681"/>
      <c r="AVW84" s="681"/>
      <c r="AVX84" s="681"/>
      <c r="AVY84" s="681"/>
      <c r="AVZ84" s="681"/>
      <c r="AWA84" s="681"/>
      <c r="AWB84" s="681"/>
      <c r="AWC84" s="681"/>
      <c r="AWD84" s="681"/>
      <c r="AWE84" s="681"/>
      <c r="AWF84" s="681"/>
      <c r="AWG84" s="681"/>
      <c r="AWH84" s="681"/>
      <c r="AWI84" s="681"/>
      <c r="AWJ84" s="681"/>
      <c r="AWK84" s="681"/>
      <c r="AWL84" s="681"/>
      <c r="AWM84" s="681"/>
      <c r="AWN84" s="681"/>
      <c r="AWO84" s="681"/>
      <c r="AWP84" s="681"/>
      <c r="AWQ84" s="681"/>
      <c r="AWR84" s="681"/>
      <c r="AWS84" s="681"/>
      <c r="AWT84" s="681"/>
      <c r="AWU84" s="681"/>
      <c r="AWV84" s="681"/>
      <c r="AWW84" s="681"/>
      <c r="AWX84" s="681"/>
      <c r="AWY84" s="681"/>
      <c r="AWZ84" s="681"/>
      <c r="AXA84" s="681"/>
      <c r="AXB84" s="681"/>
      <c r="AXC84" s="681"/>
      <c r="AXD84" s="681"/>
      <c r="AXE84" s="681"/>
      <c r="AXF84" s="681"/>
      <c r="AXG84" s="681"/>
      <c r="AXH84" s="681"/>
      <c r="AXI84" s="681"/>
      <c r="AXJ84" s="681"/>
      <c r="AXK84" s="681"/>
      <c r="AXL84" s="681"/>
      <c r="AXM84" s="681"/>
      <c r="AXN84" s="681"/>
      <c r="AXO84" s="681"/>
      <c r="AXP84" s="681"/>
      <c r="AXQ84" s="681"/>
      <c r="AXR84" s="681"/>
      <c r="AXS84" s="681"/>
      <c r="AXT84" s="681"/>
      <c r="AXU84" s="681"/>
      <c r="AXV84" s="681"/>
      <c r="AXW84" s="681"/>
      <c r="AXX84" s="681"/>
      <c r="AXY84" s="681"/>
      <c r="AXZ84" s="681"/>
      <c r="AYA84" s="681"/>
      <c r="AYB84" s="681"/>
      <c r="AYC84" s="681"/>
      <c r="AYD84" s="681"/>
      <c r="AYE84" s="681"/>
      <c r="AYF84" s="681"/>
      <c r="AYG84" s="681"/>
      <c r="AYH84" s="681"/>
      <c r="AYI84" s="681"/>
      <c r="AYJ84" s="681"/>
      <c r="AYK84" s="681"/>
      <c r="AYL84" s="681"/>
      <c r="AYM84" s="681"/>
      <c r="AYN84" s="681"/>
      <c r="AYO84" s="681"/>
      <c r="AYP84" s="681"/>
      <c r="AYQ84" s="681"/>
      <c r="AYR84" s="681"/>
      <c r="AYS84" s="681"/>
      <c r="AYT84" s="681"/>
      <c r="AYU84" s="681"/>
      <c r="AYV84" s="681"/>
      <c r="AYW84" s="681"/>
      <c r="AYX84" s="681"/>
      <c r="AYY84" s="681"/>
      <c r="AYZ84" s="681"/>
      <c r="AZA84" s="681"/>
      <c r="AZB84" s="681"/>
      <c r="AZC84" s="681"/>
      <c r="AZD84" s="681"/>
      <c r="AZE84" s="681"/>
      <c r="AZF84" s="681"/>
      <c r="AZG84" s="681"/>
      <c r="AZH84" s="681"/>
      <c r="AZI84" s="681"/>
      <c r="AZJ84" s="681"/>
      <c r="AZK84" s="681"/>
      <c r="AZL84" s="681"/>
      <c r="AZM84" s="681"/>
      <c r="AZN84" s="681"/>
      <c r="AZO84" s="681"/>
      <c r="AZP84" s="681"/>
      <c r="AZQ84" s="681"/>
      <c r="AZR84" s="681"/>
      <c r="AZS84" s="681"/>
      <c r="AZT84" s="681"/>
      <c r="AZU84" s="681"/>
      <c r="AZV84" s="681"/>
      <c r="AZW84" s="681"/>
      <c r="AZX84" s="681"/>
      <c r="AZY84" s="681"/>
      <c r="AZZ84" s="681"/>
      <c r="BAA84" s="681"/>
      <c r="BAB84" s="681"/>
      <c r="BAC84" s="681"/>
      <c r="BAD84" s="681"/>
      <c r="BAE84" s="681"/>
      <c r="BAF84" s="681"/>
      <c r="BAG84" s="681"/>
      <c r="BAH84" s="681"/>
      <c r="BAI84" s="681"/>
      <c r="BAJ84" s="681"/>
      <c r="BAK84" s="681"/>
      <c r="BAL84" s="681"/>
      <c r="BAM84" s="681"/>
      <c r="BAN84" s="681"/>
      <c r="BAO84" s="681"/>
      <c r="BAP84" s="681"/>
      <c r="BAQ84" s="681"/>
      <c r="BAR84" s="681"/>
      <c r="BAS84" s="681"/>
      <c r="BAT84" s="681"/>
      <c r="BAU84" s="681"/>
      <c r="BAV84" s="681"/>
      <c r="BAW84" s="681"/>
      <c r="BAX84" s="681"/>
      <c r="BAY84" s="681"/>
      <c r="BAZ84" s="681"/>
      <c r="BBA84" s="681"/>
      <c r="BBB84" s="681"/>
      <c r="BBC84" s="681"/>
      <c r="BBD84" s="681"/>
      <c r="BBE84" s="681"/>
      <c r="BBF84" s="681"/>
      <c r="BBG84" s="681"/>
      <c r="BBH84" s="681"/>
      <c r="BBI84" s="681"/>
      <c r="BBJ84" s="681"/>
      <c r="BBK84" s="681"/>
      <c r="BBL84" s="681"/>
      <c r="BBM84" s="681"/>
      <c r="BBN84" s="681"/>
      <c r="BBO84" s="681"/>
      <c r="BBP84" s="681"/>
      <c r="BBQ84" s="681"/>
      <c r="BBR84" s="681"/>
      <c r="BBS84" s="681"/>
      <c r="BBT84" s="681"/>
      <c r="BBU84" s="681"/>
      <c r="BBV84" s="681"/>
      <c r="BBW84" s="681"/>
      <c r="BBX84" s="681"/>
      <c r="BBY84" s="681"/>
      <c r="BBZ84" s="681"/>
      <c r="BCA84" s="681"/>
      <c r="BCB84" s="681"/>
      <c r="BCC84" s="681"/>
      <c r="BCD84" s="681"/>
      <c r="BCE84" s="681"/>
      <c r="BCF84" s="681"/>
      <c r="BCG84" s="681"/>
      <c r="BCH84" s="681"/>
      <c r="BCI84" s="681"/>
      <c r="BCJ84" s="681"/>
      <c r="BCK84" s="681"/>
      <c r="BCL84" s="681"/>
      <c r="BCM84" s="681"/>
      <c r="BCN84" s="681"/>
      <c r="BCO84" s="681"/>
      <c r="BCP84" s="681"/>
      <c r="BCQ84" s="681"/>
      <c r="BCR84" s="681"/>
      <c r="BCS84" s="681"/>
      <c r="BCT84" s="681"/>
      <c r="BCU84" s="681"/>
      <c r="BCV84" s="681"/>
      <c r="BCW84" s="681"/>
      <c r="BCX84" s="681"/>
      <c r="BCY84" s="681"/>
      <c r="BCZ84" s="681"/>
      <c r="BDA84" s="681"/>
      <c r="BDB84" s="681"/>
      <c r="BDC84" s="681"/>
      <c r="BDD84" s="681"/>
      <c r="BDE84" s="681"/>
      <c r="BDF84" s="681"/>
      <c r="BDG84" s="681"/>
      <c r="BDH84" s="681"/>
      <c r="BDI84" s="681"/>
      <c r="BDJ84" s="681"/>
      <c r="BDK84" s="681"/>
      <c r="BDL84" s="681"/>
      <c r="BDM84" s="681"/>
      <c r="BDN84" s="681"/>
      <c r="BDO84" s="681"/>
      <c r="BDP84" s="681"/>
      <c r="BDQ84" s="681"/>
      <c r="BDR84" s="681"/>
      <c r="BDS84" s="681"/>
      <c r="BDT84" s="681"/>
      <c r="BDU84" s="681"/>
      <c r="BDV84" s="681"/>
      <c r="BDW84" s="681"/>
      <c r="BDX84" s="681"/>
      <c r="BDY84" s="681"/>
      <c r="BDZ84" s="681"/>
      <c r="BEA84" s="681"/>
      <c r="BEB84" s="681"/>
      <c r="BEC84" s="681"/>
      <c r="BED84" s="681"/>
      <c r="BEE84" s="681"/>
      <c r="BEF84" s="681"/>
      <c r="BEG84" s="681"/>
      <c r="BEH84" s="681"/>
      <c r="BEI84" s="681"/>
      <c r="BEJ84" s="681"/>
      <c r="BEK84" s="681"/>
      <c r="BEL84" s="681"/>
      <c r="BEM84" s="681"/>
      <c r="BEN84" s="681"/>
      <c r="BEO84" s="681"/>
      <c r="BEP84" s="681"/>
      <c r="BEQ84" s="681"/>
      <c r="BER84" s="681"/>
      <c r="BES84" s="681"/>
      <c r="BET84" s="681"/>
      <c r="BEU84" s="681"/>
      <c r="BEV84" s="681"/>
      <c r="BEW84" s="681"/>
      <c r="BEX84" s="681"/>
      <c r="BEY84" s="681"/>
      <c r="BEZ84" s="681"/>
      <c r="BFA84" s="681"/>
      <c r="BFB84" s="681"/>
      <c r="BFC84" s="681"/>
      <c r="BFD84" s="681"/>
      <c r="BFE84" s="681"/>
      <c r="BFF84" s="681"/>
      <c r="BFG84" s="681"/>
      <c r="BFH84" s="681"/>
      <c r="BFI84" s="681"/>
      <c r="BFJ84" s="681"/>
      <c r="BFK84" s="681"/>
      <c r="BFL84" s="681"/>
      <c r="BFM84" s="681"/>
      <c r="BFN84" s="681"/>
      <c r="BFO84" s="681"/>
      <c r="BFP84" s="681"/>
      <c r="BFQ84" s="681"/>
      <c r="BFR84" s="681"/>
      <c r="BFS84" s="681"/>
      <c r="BFT84" s="681"/>
      <c r="BFU84" s="681"/>
      <c r="BFV84" s="681"/>
      <c r="BFW84" s="681"/>
      <c r="BFX84" s="681"/>
      <c r="BFY84" s="681"/>
      <c r="BFZ84" s="681"/>
      <c r="BGA84" s="681"/>
      <c r="BGB84" s="681"/>
      <c r="BGC84" s="681"/>
      <c r="BGD84" s="681"/>
      <c r="BGE84" s="681"/>
      <c r="BGF84" s="681"/>
      <c r="BGG84" s="681"/>
      <c r="BGH84" s="681"/>
      <c r="BGI84" s="681"/>
      <c r="BGJ84" s="681"/>
      <c r="BGK84" s="681"/>
      <c r="BGL84" s="681"/>
      <c r="BGM84" s="681"/>
      <c r="BGN84" s="681"/>
      <c r="BGO84" s="681"/>
      <c r="BGP84" s="681"/>
      <c r="BGQ84" s="681"/>
      <c r="BGR84" s="681"/>
      <c r="BGS84" s="681"/>
      <c r="BGT84" s="681"/>
      <c r="BGU84" s="681"/>
      <c r="BGV84" s="681"/>
      <c r="BGW84" s="681"/>
      <c r="BGX84" s="681"/>
      <c r="BGY84" s="681"/>
      <c r="BGZ84" s="681"/>
      <c r="BHA84" s="681"/>
      <c r="BHB84" s="681"/>
      <c r="BHC84" s="681"/>
      <c r="BHD84" s="681"/>
      <c r="BHE84" s="681"/>
      <c r="BHF84" s="681"/>
      <c r="BHG84" s="681"/>
      <c r="BHH84" s="681"/>
      <c r="BHI84" s="681"/>
      <c r="BHJ84" s="681"/>
      <c r="BHK84" s="681"/>
      <c r="BHL84" s="681"/>
      <c r="BHM84" s="681"/>
      <c r="BHN84" s="681"/>
      <c r="BHO84" s="681"/>
      <c r="BHP84" s="681"/>
      <c r="BHQ84" s="681"/>
      <c r="BHR84" s="681"/>
      <c r="BHS84" s="681"/>
      <c r="BHT84" s="681"/>
      <c r="BHU84" s="681"/>
      <c r="BHV84" s="681"/>
      <c r="BHW84" s="681"/>
      <c r="BHX84" s="681"/>
      <c r="BHY84" s="681"/>
      <c r="BHZ84" s="681"/>
      <c r="BIA84" s="681"/>
      <c r="BIB84" s="681"/>
      <c r="BIC84" s="681"/>
      <c r="BID84" s="681"/>
      <c r="BIE84" s="681"/>
      <c r="BIF84" s="681"/>
      <c r="BIG84" s="681"/>
      <c r="BIH84" s="681"/>
      <c r="BII84" s="681"/>
      <c r="BIJ84" s="681"/>
      <c r="BIK84" s="681"/>
      <c r="BIL84" s="681"/>
      <c r="BIM84" s="681"/>
      <c r="BIN84" s="681"/>
      <c r="BIO84" s="681"/>
      <c r="BIP84" s="681"/>
      <c r="BIQ84" s="681"/>
      <c r="BIR84" s="681"/>
      <c r="BIS84" s="681"/>
      <c r="BIT84" s="681"/>
      <c r="BIU84" s="681"/>
      <c r="BIV84" s="681"/>
      <c r="BIW84" s="681"/>
      <c r="BIX84" s="681"/>
      <c r="BIY84" s="681"/>
      <c r="BIZ84" s="681"/>
      <c r="BJA84" s="681"/>
      <c r="BJB84" s="681"/>
      <c r="BJC84" s="681"/>
      <c r="BJD84" s="681"/>
      <c r="BJE84" s="681"/>
      <c r="BJF84" s="681"/>
      <c r="BJG84" s="681"/>
      <c r="BJH84" s="681"/>
      <c r="BJI84" s="681"/>
      <c r="BJJ84" s="681"/>
      <c r="BJK84" s="681"/>
      <c r="BJL84" s="681"/>
      <c r="BJM84" s="681"/>
      <c r="BJN84" s="681"/>
      <c r="BJO84" s="681"/>
      <c r="BJP84" s="681"/>
      <c r="BJQ84" s="681"/>
      <c r="BJR84" s="681"/>
      <c r="BJS84" s="681"/>
      <c r="BJT84" s="681"/>
      <c r="BJU84" s="681"/>
      <c r="BJV84" s="681"/>
      <c r="BJW84" s="681"/>
      <c r="BJX84" s="681"/>
      <c r="BJY84" s="681"/>
      <c r="BJZ84" s="681"/>
      <c r="BKA84" s="681"/>
      <c r="BKB84" s="681"/>
      <c r="BKC84" s="681"/>
      <c r="BKD84" s="681"/>
      <c r="BKE84" s="681"/>
      <c r="BKF84" s="681"/>
      <c r="BKG84" s="681"/>
      <c r="BKH84" s="681"/>
      <c r="BKI84" s="681"/>
      <c r="BKJ84" s="681"/>
      <c r="BKK84" s="681"/>
      <c r="BKL84" s="681"/>
      <c r="BKM84" s="681"/>
      <c r="BKN84" s="681"/>
      <c r="BKO84" s="681"/>
      <c r="BKP84" s="681"/>
      <c r="BKQ84" s="681"/>
      <c r="BKR84" s="681"/>
      <c r="BKS84" s="681"/>
      <c r="BKT84" s="681"/>
      <c r="BKU84" s="681"/>
      <c r="BKV84" s="681"/>
      <c r="BKW84" s="681"/>
      <c r="BKX84" s="681"/>
      <c r="BKY84" s="681"/>
      <c r="BKZ84" s="681"/>
      <c r="BLA84" s="681"/>
      <c r="BLB84" s="681"/>
      <c r="BLC84" s="681"/>
      <c r="BLD84" s="681"/>
      <c r="BLE84" s="681"/>
      <c r="BLF84" s="681"/>
      <c r="BLG84" s="681"/>
      <c r="BLH84" s="681"/>
      <c r="BLI84" s="681"/>
      <c r="BLJ84" s="681"/>
      <c r="BLK84" s="681"/>
      <c r="BLL84" s="681"/>
      <c r="BLM84" s="681"/>
      <c r="BLN84" s="681"/>
      <c r="BLO84" s="681"/>
      <c r="BLP84" s="681"/>
      <c r="BLQ84" s="681"/>
      <c r="BLR84" s="681"/>
      <c r="BLS84" s="681"/>
      <c r="BLT84" s="681"/>
      <c r="BLU84" s="681"/>
      <c r="BLV84" s="681"/>
      <c r="BLW84" s="681"/>
      <c r="BLX84" s="681"/>
      <c r="BLY84" s="681"/>
      <c r="BLZ84" s="681"/>
      <c r="BMA84" s="681"/>
      <c r="BMB84" s="681"/>
      <c r="BMC84" s="681"/>
      <c r="BMD84" s="681"/>
      <c r="BME84" s="681"/>
      <c r="BMF84" s="681"/>
      <c r="BMG84" s="681"/>
      <c r="BMH84" s="681"/>
      <c r="BMI84" s="681"/>
      <c r="BMJ84" s="681"/>
      <c r="BMK84" s="681"/>
      <c r="BML84" s="681"/>
      <c r="BMM84" s="681"/>
      <c r="BMN84" s="681"/>
      <c r="BMO84" s="681"/>
      <c r="BMP84" s="681"/>
      <c r="BMQ84" s="681"/>
      <c r="BMR84" s="681"/>
      <c r="BMS84" s="681"/>
      <c r="BMT84" s="681"/>
      <c r="BMU84" s="681"/>
      <c r="BMV84" s="681"/>
      <c r="BMW84" s="681"/>
      <c r="BMX84" s="681"/>
      <c r="BMY84" s="681"/>
      <c r="BMZ84" s="681"/>
      <c r="BNA84" s="681"/>
      <c r="BNB84" s="681"/>
      <c r="BNC84" s="681"/>
      <c r="BND84" s="681"/>
      <c r="BNE84" s="681"/>
      <c r="BNF84" s="681"/>
      <c r="BNG84" s="681"/>
      <c r="BNH84" s="681"/>
      <c r="BNI84" s="681"/>
      <c r="BNJ84" s="681"/>
      <c r="BNK84" s="681"/>
      <c r="BNL84" s="681"/>
      <c r="BNM84" s="681"/>
      <c r="BNN84" s="681"/>
      <c r="BNO84" s="681"/>
      <c r="BNP84" s="681"/>
      <c r="BNQ84" s="681"/>
      <c r="BNR84" s="681"/>
      <c r="BNS84" s="681"/>
      <c r="BNT84" s="681"/>
      <c r="BNU84" s="681"/>
      <c r="BNV84" s="681"/>
      <c r="BNW84" s="681"/>
      <c r="BNX84" s="681"/>
      <c r="BNY84" s="681"/>
      <c r="BNZ84" s="681"/>
      <c r="BOA84" s="681"/>
      <c r="BOB84" s="681"/>
      <c r="BOC84" s="681"/>
      <c r="BOD84" s="681"/>
      <c r="BOE84" s="681"/>
      <c r="BOF84" s="681"/>
      <c r="BOG84" s="681"/>
      <c r="BOH84" s="681"/>
      <c r="BOI84" s="681"/>
      <c r="BOJ84" s="681"/>
      <c r="BOK84" s="681"/>
      <c r="BOL84" s="681"/>
      <c r="BOM84" s="681"/>
      <c r="BON84" s="681"/>
      <c r="BOO84" s="681"/>
      <c r="BOP84" s="681"/>
      <c r="BOQ84" s="681"/>
      <c r="BOR84" s="681"/>
      <c r="BOS84" s="681"/>
      <c r="BOT84" s="681"/>
      <c r="BOU84" s="681"/>
      <c r="BOV84" s="681"/>
      <c r="BOW84" s="681"/>
      <c r="BOX84" s="681"/>
      <c r="BOY84" s="681"/>
      <c r="BOZ84" s="681"/>
      <c r="BPA84" s="681"/>
      <c r="BPB84" s="681"/>
      <c r="BPC84" s="681"/>
      <c r="BPD84" s="681"/>
      <c r="BPE84" s="681"/>
      <c r="BPF84" s="681"/>
      <c r="BPG84" s="681"/>
      <c r="BPH84" s="681"/>
      <c r="BPI84" s="681"/>
      <c r="BPJ84" s="681"/>
      <c r="BPK84" s="681"/>
      <c r="BPL84" s="681"/>
      <c r="BPM84" s="681"/>
      <c r="BPN84" s="681"/>
      <c r="BPO84" s="681"/>
      <c r="BPP84" s="681"/>
      <c r="BPQ84" s="681"/>
      <c r="BPR84" s="681"/>
      <c r="BPS84" s="681"/>
      <c r="BPT84" s="681"/>
      <c r="BPU84" s="681"/>
      <c r="BPV84" s="681"/>
      <c r="BPW84" s="681"/>
      <c r="BPX84" s="681"/>
      <c r="BPY84" s="681"/>
      <c r="BPZ84" s="681"/>
      <c r="BQA84" s="681"/>
      <c r="BQB84" s="681"/>
      <c r="BQC84" s="681"/>
      <c r="BQD84" s="681"/>
      <c r="BQE84" s="681"/>
      <c r="BQF84" s="681"/>
      <c r="BQG84" s="681"/>
      <c r="BQH84" s="681"/>
      <c r="BQI84" s="681"/>
      <c r="BQJ84" s="681"/>
      <c r="BQK84" s="681"/>
      <c r="BQL84" s="681"/>
      <c r="BQM84" s="681"/>
      <c r="BQN84" s="681"/>
      <c r="BQO84" s="681"/>
      <c r="BQP84" s="681"/>
      <c r="BQQ84" s="681"/>
      <c r="BQR84" s="681"/>
      <c r="BQS84" s="681"/>
      <c r="BQT84" s="681"/>
      <c r="BQU84" s="681"/>
      <c r="BQV84" s="681"/>
      <c r="BQW84" s="681"/>
      <c r="BQX84" s="681"/>
      <c r="BQY84" s="681"/>
      <c r="BQZ84" s="681"/>
      <c r="BRA84" s="681"/>
      <c r="BRB84" s="681"/>
      <c r="BRC84" s="681"/>
      <c r="BRD84" s="681"/>
      <c r="BRE84" s="681"/>
      <c r="BRF84" s="681"/>
      <c r="BRG84" s="681"/>
      <c r="BRH84" s="681"/>
      <c r="BRI84" s="681"/>
      <c r="BRJ84" s="681"/>
      <c r="BRK84" s="681"/>
      <c r="BRL84" s="681"/>
      <c r="BRM84" s="681"/>
      <c r="BRN84" s="681"/>
      <c r="BRO84" s="681"/>
      <c r="BRP84" s="681"/>
      <c r="BRQ84" s="681"/>
      <c r="BRR84" s="681"/>
      <c r="BRS84" s="681"/>
      <c r="BRT84" s="681"/>
      <c r="BRU84" s="681"/>
      <c r="BRV84" s="681"/>
      <c r="BRW84" s="681"/>
      <c r="BRX84" s="681"/>
      <c r="BRY84" s="681"/>
      <c r="BRZ84" s="681"/>
      <c r="BSA84" s="681"/>
      <c r="BSB84" s="681"/>
      <c r="BSC84" s="681"/>
      <c r="BSD84" s="681"/>
      <c r="BSE84" s="681"/>
      <c r="BSF84" s="681"/>
      <c r="BSG84" s="681"/>
      <c r="BSH84" s="681"/>
      <c r="BSI84" s="681"/>
      <c r="BSJ84" s="681"/>
      <c r="BSK84" s="681"/>
      <c r="BSL84" s="681"/>
      <c r="BSM84" s="681"/>
      <c r="BSN84" s="681"/>
      <c r="BSO84" s="681"/>
      <c r="BSP84" s="681"/>
      <c r="BSQ84" s="681"/>
      <c r="BSR84" s="681"/>
      <c r="BSS84" s="681"/>
      <c r="BST84" s="681"/>
      <c r="BSU84" s="681"/>
      <c r="BSV84" s="681"/>
      <c r="BSW84" s="681"/>
      <c r="BSX84" s="681"/>
      <c r="BSY84" s="681"/>
      <c r="BSZ84" s="681"/>
      <c r="BTA84" s="681"/>
      <c r="BTB84" s="681"/>
      <c r="BTC84" s="681"/>
      <c r="BTD84" s="681"/>
      <c r="BTE84" s="681"/>
      <c r="BTF84" s="681"/>
      <c r="BTG84" s="681"/>
      <c r="BTH84" s="681"/>
      <c r="BTI84" s="681"/>
      <c r="BTJ84" s="681"/>
      <c r="BTK84" s="681"/>
      <c r="BTL84" s="681"/>
      <c r="BTM84" s="681"/>
      <c r="BTN84" s="681"/>
      <c r="BTO84" s="681"/>
      <c r="BTP84" s="681"/>
      <c r="BTQ84" s="681"/>
      <c r="BTR84" s="681"/>
      <c r="BTS84" s="681"/>
      <c r="BTT84" s="681"/>
      <c r="BTU84" s="681"/>
      <c r="BTV84" s="681"/>
      <c r="BTW84" s="681"/>
      <c r="BTX84" s="681"/>
      <c r="BTY84" s="681"/>
      <c r="BTZ84" s="681"/>
      <c r="BUA84" s="681"/>
      <c r="BUB84" s="681"/>
      <c r="BUC84" s="681"/>
      <c r="BUD84" s="681"/>
      <c r="BUE84" s="681"/>
      <c r="BUF84" s="681"/>
      <c r="BUG84" s="681"/>
      <c r="BUH84" s="681"/>
      <c r="BUI84" s="681"/>
      <c r="BUJ84" s="681"/>
      <c r="BUK84" s="681"/>
      <c r="BUL84" s="681"/>
      <c r="BUM84" s="681"/>
      <c r="BUN84" s="681"/>
      <c r="BUO84" s="681"/>
      <c r="BUP84" s="681"/>
      <c r="BUQ84" s="681"/>
      <c r="BUR84" s="681"/>
      <c r="BUS84" s="681"/>
      <c r="BUT84" s="681"/>
      <c r="BUU84" s="681"/>
      <c r="BUV84" s="681"/>
      <c r="BUW84" s="681"/>
      <c r="BUX84" s="681"/>
      <c r="BUY84" s="681"/>
      <c r="BUZ84" s="681"/>
      <c r="BVA84" s="681"/>
      <c r="BVB84" s="681"/>
      <c r="BVC84" s="681"/>
      <c r="BVD84" s="681"/>
      <c r="BVE84" s="681"/>
      <c r="BVF84" s="681"/>
      <c r="BVG84" s="681"/>
      <c r="BVH84" s="681"/>
      <c r="BVI84" s="681"/>
      <c r="BVJ84" s="681"/>
      <c r="BVK84" s="681"/>
      <c r="BVL84" s="681"/>
      <c r="BVM84" s="681"/>
      <c r="BVN84" s="681"/>
      <c r="BVO84" s="681"/>
      <c r="BVP84" s="681"/>
      <c r="BVQ84" s="681"/>
      <c r="BVR84" s="681"/>
      <c r="BVS84" s="681"/>
      <c r="BVT84" s="681"/>
      <c r="BVU84" s="681"/>
      <c r="BVV84" s="681"/>
      <c r="BVW84" s="681"/>
      <c r="BVX84" s="681"/>
      <c r="BVY84" s="681"/>
      <c r="BVZ84" s="681"/>
      <c r="BWA84" s="681"/>
      <c r="BWB84" s="681"/>
      <c r="BWC84" s="681"/>
      <c r="BWD84" s="681"/>
      <c r="BWE84" s="681"/>
      <c r="BWF84" s="681"/>
      <c r="BWG84" s="681"/>
      <c r="BWH84" s="681"/>
      <c r="BWI84" s="681"/>
      <c r="BWJ84" s="681"/>
      <c r="BWK84" s="681"/>
      <c r="BWL84" s="681"/>
      <c r="BWM84" s="681"/>
      <c r="BWN84" s="681"/>
      <c r="BWO84" s="681"/>
      <c r="BWP84" s="681"/>
      <c r="BWQ84" s="681"/>
      <c r="BWR84" s="681"/>
      <c r="BWS84" s="681"/>
      <c r="BWT84" s="681"/>
      <c r="BWU84" s="681"/>
      <c r="BWV84" s="681"/>
      <c r="BWW84" s="681"/>
      <c r="BWX84" s="681"/>
      <c r="BWY84" s="681"/>
      <c r="BWZ84" s="681"/>
      <c r="BXA84" s="681"/>
      <c r="BXB84" s="681"/>
      <c r="BXC84" s="681"/>
      <c r="BXD84" s="681"/>
      <c r="BXE84" s="681"/>
      <c r="BXF84" s="681"/>
      <c r="BXG84" s="681"/>
      <c r="BXH84" s="681"/>
      <c r="BXI84" s="681"/>
      <c r="BXJ84" s="681"/>
      <c r="BXK84" s="681"/>
      <c r="BXL84" s="681"/>
      <c r="BXM84" s="681"/>
      <c r="BXN84" s="681"/>
      <c r="BXO84" s="681"/>
      <c r="BXP84" s="681"/>
      <c r="BXQ84" s="681"/>
      <c r="BXR84" s="681"/>
      <c r="BXS84" s="681"/>
      <c r="BXT84" s="681"/>
      <c r="BXU84" s="681"/>
      <c r="BXV84" s="681"/>
      <c r="BXW84" s="681"/>
      <c r="BXX84" s="681"/>
      <c r="BXY84" s="681"/>
      <c r="BXZ84" s="681"/>
      <c r="BYA84" s="681"/>
      <c r="BYB84" s="681"/>
      <c r="BYC84" s="681"/>
      <c r="BYD84" s="681"/>
      <c r="BYE84" s="681"/>
      <c r="BYF84" s="681"/>
      <c r="BYG84" s="681"/>
      <c r="BYH84" s="681"/>
      <c r="BYI84" s="681"/>
      <c r="BYJ84" s="681"/>
      <c r="BYK84" s="681"/>
      <c r="BYL84" s="681"/>
      <c r="BYM84" s="681"/>
      <c r="BYN84" s="681"/>
      <c r="BYO84" s="681"/>
      <c r="BYP84" s="681"/>
      <c r="BYQ84" s="681"/>
      <c r="BYR84" s="681"/>
      <c r="BYS84" s="681"/>
      <c r="BYT84" s="681"/>
      <c r="BYU84" s="681"/>
      <c r="BYV84" s="681"/>
      <c r="BYW84" s="681"/>
      <c r="BYX84" s="681"/>
      <c r="BYY84" s="681"/>
      <c r="BYZ84" s="681"/>
      <c r="BZA84" s="681"/>
      <c r="BZB84" s="681"/>
      <c r="BZC84" s="681"/>
      <c r="BZD84" s="681"/>
      <c r="BZE84" s="681"/>
      <c r="BZF84" s="681"/>
      <c r="BZG84" s="681"/>
      <c r="BZH84" s="681"/>
      <c r="BZI84" s="681"/>
      <c r="BZJ84" s="681"/>
      <c r="BZK84" s="681"/>
      <c r="BZL84" s="681"/>
      <c r="BZM84" s="681"/>
      <c r="BZN84" s="681"/>
      <c r="BZO84" s="681"/>
      <c r="BZP84" s="681"/>
      <c r="BZQ84" s="681"/>
      <c r="BZR84" s="681"/>
      <c r="BZS84" s="681"/>
      <c r="BZT84" s="681"/>
      <c r="BZU84" s="681"/>
      <c r="BZV84" s="681"/>
      <c r="BZW84" s="681"/>
      <c r="BZX84" s="681"/>
      <c r="BZY84" s="681"/>
      <c r="BZZ84" s="681"/>
      <c r="CAA84" s="681"/>
      <c r="CAB84" s="681"/>
      <c r="CAC84" s="681"/>
      <c r="CAD84" s="681"/>
      <c r="CAE84" s="681"/>
      <c r="CAF84" s="681"/>
      <c r="CAG84" s="681"/>
      <c r="CAH84" s="681"/>
      <c r="CAI84" s="681"/>
      <c r="CAJ84" s="681"/>
      <c r="CAK84" s="681"/>
      <c r="CAL84" s="681"/>
      <c r="CAM84" s="681"/>
      <c r="CAN84" s="681"/>
      <c r="CAO84" s="681"/>
      <c r="CAP84" s="681"/>
      <c r="CAQ84" s="681"/>
      <c r="CAR84" s="681"/>
      <c r="CAS84" s="681"/>
      <c r="CAT84" s="681"/>
      <c r="CAU84" s="681"/>
      <c r="CAV84" s="681"/>
      <c r="CAW84" s="681"/>
      <c r="CAX84" s="681"/>
      <c r="CAY84" s="681"/>
      <c r="CAZ84" s="681"/>
      <c r="CBA84" s="681"/>
      <c r="CBB84" s="681"/>
      <c r="CBC84" s="681"/>
      <c r="CBD84" s="681"/>
      <c r="CBE84" s="681"/>
      <c r="CBF84" s="681"/>
      <c r="CBG84" s="681"/>
      <c r="CBH84" s="681"/>
      <c r="CBI84" s="681"/>
      <c r="CBJ84" s="681"/>
      <c r="CBK84" s="681"/>
      <c r="CBL84" s="681"/>
      <c r="CBM84" s="681"/>
      <c r="CBN84" s="681"/>
      <c r="CBO84" s="681"/>
      <c r="CBP84" s="681"/>
      <c r="CBQ84" s="681"/>
      <c r="CBR84" s="681"/>
      <c r="CBS84" s="681"/>
      <c r="CBT84" s="681"/>
      <c r="CBU84" s="681"/>
      <c r="CBV84" s="681"/>
      <c r="CBW84" s="681"/>
      <c r="CBX84" s="681"/>
      <c r="CBY84" s="681"/>
      <c r="CBZ84" s="681"/>
      <c r="CCA84" s="681"/>
      <c r="CCB84" s="681"/>
      <c r="CCC84" s="681"/>
      <c r="CCD84" s="681"/>
      <c r="CCE84" s="681"/>
      <c r="CCF84" s="681"/>
      <c r="CCG84" s="681"/>
      <c r="CCH84" s="681"/>
      <c r="CCI84" s="681"/>
      <c r="CCJ84" s="681"/>
      <c r="CCK84" s="681"/>
      <c r="CCL84" s="681"/>
      <c r="CCM84" s="681"/>
      <c r="CCN84" s="681"/>
      <c r="CCO84" s="681"/>
      <c r="CCP84" s="681"/>
      <c r="CCQ84" s="681"/>
      <c r="CCR84" s="681"/>
      <c r="CCS84" s="681"/>
      <c r="CCT84" s="681"/>
      <c r="CCU84" s="681"/>
      <c r="CCV84" s="681"/>
      <c r="CCW84" s="681"/>
      <c r="CCX84" s="681"/>
      <c r="CCY84" s="681"/>
      <c r="CCZ84" s="681"/>
      <c r="CDA84" s="681"/>
      <c r="CDB84" s="681"/>
      <c r="CDC84" s="681"/>
      <c r="CDD84" s="681"/>
      <c r="CDE84" s="681"/>
      <c r="CDF84" s="681"/>
      <c r="CDG84" s="681"/>
      <c r="CDH84" s="681"/>
      <c r="CDI84" s="681"/>
      <c r="CDJ84" s="681"/>
      <c r="CDK84" s="681"/>
      <c r="CDL84" s="681"/>
      <c r="CDM84" s="681"/>
      <c r="CDN84" s="681"/>
      <c r="CDO84" s="681"/>
      <c r="CDP84" s="681"/>
      <c r="CDQ84" s="681"/>
      <c r="CDR84" s="681"/>
      <c r="CDS84" s="681"/>
      <c r="CDT84" s="681"/>
      <c r="CDU84" s="681"/>
      <c r="CDV84" s="681"/>
      <c r="CDW84" s="681"/>
      <c r="CDX84" s="681"/>
      <c r="CDY84" s="681"/>
      <c r="CDZ84" s="681"/>
      <c r="CEA84" s="681"/>
      <c r="CEB84" s="681"/>
      <c r="CEC84" s="681"/>
      <c r="CED84" s="681"/>
      <c r="CEE84" s="681"/>
      <c r="CEF84" s="681"/>
      <c r="CEG84" s="681"/>
      <c r="CEH84" s="681"/>
      <c r="CEI84" s="681"/>
      <c r="CEJ84" s="681"/>
      <c r="CEK84" s="681"/>
      <c r="CEL84" s="681"/>
      <c r="CEM84" s="681"/>
      <c r="CEN84" s="681"/>
      <c r="CEO84" s="681"/>
      <c r="CEP84" s="681"/>
      <c r="CEQ84" s="681"/>
      <c r="CER84" s="681"/>
      <c r="CES84" s="681"/>
      <c r="CET84" s="681"/>
      <c r="CEU84" s="681"/>
      <c r="CEV84" s="681"/>
      <c r="CEW84" s="681"/>
      <c r="CEX84" s="681"/>
      <c r="CEY84" s="681"/>
      <c r="CEZ84" s="681"/>
      <c r="CFA84" s="681"/>
      <c r="CFB84" s="681"/>
      <c r="CFC84" s="681"/>
      <c r="CFD84" s="681"/>
      <c r="CFE84" s="681"/>
      <c r="CFF84" s="681"/>
      <c r="CFG84" s="681"/>
      <c r="CFH84" s="681"/>
      <c r="CFI84" s="681"/>
      <c r="CFJ84" s="681"/>
      <c r="CFK84" s="681"/>
      <c r="CFL84" s="681"/>
      <c r="CFM84" s="681"/>
      <c r="CFN84" s="681"/>
      <c r="CFO84" s="681"/>
      <c r="CFP84" s="681"/>
      <c r="CFQ84" s="681"/>
      <c r="CFR84" s="681"/>
      <c r="CFS84" s="681"/>
      <c r="CFT84" s="681"/>
      <c r="CFU84" s="681"/>
      <c r="CFV84" s="681"/>
      <c r="CFW84" s="681"/>
      <c r="CFX84" s="681"/>
      <c r="CFY84" s="681"/>
      <c r="CFZ84" s="681"/>
      <c r="CGA84" s="681"/>
      <c r="CGB84" s="681"/>
      <c r="CGC84" s="681"/>
      <c r="CGD84" s="681"/>
      <c r="CGE84" s="681"/>
      <c r="CGF84" s="681"/>
      <c r="CGG84" s="681"/>
      <c r="CGH84" s="681"/>
      <c r="CGI84" s="681"/>
      <c r="CGJ84" s="681"/>
      <c r="CGK84" s="681"/>
      <c r="CGL84" s="681"/>
      <c r="CGM84" s="681"/>
      <c r="CGN84" s="681"/>
      <c r="CGO84" s="681"/>
      <c r="CGP84" s="681"/>
      <c r="CGQ84" s="681"/>
      <c r="CGR84" s="681"/>
      <c r="CGS84" s="681"/>
      <c r="CGT84" s="681"/>
      <c r="CGU84" s="681"/>
      <c r="CGV84" s="681"/>
      <c r="CGW84" s="681"/>
      <c r="CGX84" s="681"/>
      <c r="CGY84" s="681"/>
      <c r="CGZ84" s="681"/>
      <c r="CHA84" s="681"/>
      <c r="CHB84" s="681"/>
      <c r="CHC84" s="681"/>
      <c r="CHD84" s="681"/>
      <c r="CHE84" s="681"/>
      <c r="CHF84" s="681"/>
      <c r="CHG84" s="681"/>
      <c r="CHH84" s="681"/>
      <c r="CHI84" s="681"/>
      <c r="CHJ84" s="681"/>
      <c r="CHK84" s="681"/>
      <c r="CHL84" s="681"/>
      <c r="CHM84" s="681"/>
      <c r="CHN84" s="681"/>
      <c r="CHO84" s="681"/>
      <c r="CHP84" s="681"/>
      <c r="CHQ84" s="681"/>
      <c r="CHR84" s="681"/>
      <c r="CHS84" s="681"/>
      <c r="CHT84" s="681"/>
      <c r="CHU84" s="681"/>
      <c r="CHV84" s="681"/>
      <c r="CHW84" s="681"/>
      <c r="CHX84" s="681"/>
      <c r="CHY84" s="681"/>
      <c r="CHZ84" s="681"/>
      <c r="CIA84" s="681"/>
      <c r="CIB84" s="681"/>
      <c r="CIC84" s="681"/>
      <c r="CID84" s="681"/>
      <c r="CIE84" s="681"/>
      <c r="CIF84" s="681"/>
      <c r="CIG84" s="681"/>
      <c r="CIH84" s="681"/>
      <c r="CII84" s="681"/>
      <c r="CIJ84" s="681"/>
      <c r="CIK84" s="681"/>
      <c r="CIL84" s="681"/>
      <c r="CIM84" s="681"/>
      <c r="CIN84" s="681"/>
      <c r="CIO84" s="681"/>
      <c r="CIP84" s="681"/>
      <c r="CIQ84" s="681"/>
      <c r="CIR84" s="681"/>
      <c r="CIS84" s="681"/>
      <c r="CIT84" s="681"/>
      <c r="CIU84" s="681"/>
      <c r="CIV84" s="681"/>
      <c r="CIW84" s="681"/>
      <c r="CIX84" s="681"/>
      <c r="CIY84" s="681"/>
      <c r="CIZ84" s="681"/>
      <c r="CJA84" s="681"/>
      <c r="CJB84" s="681"/>
      <c r="CJC84" s="681"/>
      <c r="CJD84" s="681"/>
      <c r="CJE84" s="681"/>
      <c r="CJF84" s="681"/>
      <c r="CJG84" s="681"/>
      <c r="CJH84" s="681"/>
      <c r="CJI84" s="681"/>
      <c r="CJJ84" s="681"/>
      <c r="CJK84" s="681"/>
      <c r="CJL84" s="681"/>
      <c r="CJM84" s="681"/>
      <c r="CJN84" s="681"/>
      <c r="CJO84" s="681"/>
      <c r="CJP84" s="681"/>
      <c r="CJQ84" s="681"/>
      <c r="CJR84" s="681"/>
      <c r="CJS84" s="681"/>
      <c r="CJT84" s="681"/>
      <c r="CJU84" s="681"/>
      <c r="CJV84" s="681"/>
      <c r="CJW84" s="681"/>
      <c r="CJX84" s="681"/>
      <c r="CJY84" s="681"/>
      <c r="CJZ84" s="681"/>
      <c r="CKA84" s="681"/>
      <c r="CKB84" s="681"/>
      <c r="CKC84" s="681"/>
      <c r="CKD84" s="681"/>
      <c r="CKE84" s="681"/>
      <c r="CKF84" s="681"/>
      <c r="CKG84" s="681"/>
      <c r="CKH84" s="681"/>
      <c r="CKI84" s="681"/>
      <c r="CKJ84" s="681"/>
      <c r="CKK84" s="681"/>
      <c r="CKL84" s="681"/>
      <c r="CKM84" s="681"/>
      <c r="CKN84" s="681"/>
      <c r="CKO84" s="681"/>
      <c r="CKP84" s="681"/>
      <c r="CKQ84" s="681"/>
      <c r="CKR84" s="681"/>
      <c r="CKS84" s="681"/>
      <c r="CKT84" s="681"/>
      <c r="CKU84" s="681"/>
      <c r="CKV84" s="681"/>
      <c r="CKW84" s="681"/>
      <c r="CKX84" s="681"/>
      <c r="CKY84" s="681"/>
      <c r="CKZ84" s="681"/>
      <c r="CLA84" s="681"/>
      <c r="CLB84" s="681"/>
      <c r="CLC84" s="681"/>
      <c r="CLD84" s="681"/>
      <c r="CLE84" s="681"/>
      <c r="CLF84" s="681"/>
      <c r="CLG84" s="681"/>
      <c r="CLH84" s="681"/>
      <c r="CLI84" s="681"/>
      <c r="CLJ84" s="681"/>
      <c r="CLK84" s="681"/>
      <c r="CLL84" s="681"/>
      <c r="CLM84" s="681"/>
      <c r="CLN84" s="681"/>
      <c r="CLO84" s="681"/>
      <c r="CLP84" s="681"/>
      <c r="CLQ84" s="681"/>
      <c r="CLR84" s="681"/>
      <c r="CLS84" s="681"/>
      <c r="CLT84" s="681"/>
      <c r="CLU84" s="681"/>
      <c r="CLV84" s="681"/>
      <c r="CLW84" s="681"/>
      <c r="CLX84" s="681"/>
      <c r="CLY84" s="681"/>
      <c r="CLZ84" s="681"/>
      <c r="CMA84" s="681"/>
      <c r="CMB84" s="681"/>
      <c r="CMC84" s="681"/>
      <c r="CMD84" s="681"/>
      <c r="CME84" s="681"/>
      <c r="CMF84" s="681"/>
      <c r="CMG84" s="681"/>
      <c r="CMH84" s="681"/>
      <c r="CMI84" s="681"/>
      <c r="CMJ84" s="681"/>
      <c r="CMK84" s="681"/>
      <c r="CML84" s="681"/>
      <c r="CMM84" s="681"/>
      <c r="CMN84" s="681"/>
      <c r="CMO84" s="681"/>
      <c r="CMP84" s="681"/>
      <c r="CMQ84" s="681"/>
      <c r="CMR84" s="681"/>
      <c r="CMS84" s="681"/>
      <c r="CMT84" s="681"/>
      <c r="CMU84" s="681"/>
      <c r="CMV84" s="681"/>
      <c r="CMW84" s="681"/>
      <c r="CMX84" s="681"/>
      <c r="CMY84" s="681"/>
      <c r="CMZ84" s="681"/>
      <c r="CNA84" s="681"/>
      <c r="CNB84" s="681"/>
      <c r="CNC84" s="681"/>
      <c r="CND84" s="681"/>
      <c r="CNE84" s="681"/>
      <c r="CNF84" s="681"/>
      <c r="CNG84" s="681"/>
      <c r="CNH84" s="681"/>
      <c r="CNI84" s="681"/>
      <c r="CNJ84" s="681"/>
      <c r="CNK84" s="681"/>
      <c r="CNL84" s="681"/>
      <c r="CNM84" s="681"/>
      <c r="CNN84" s="681"/>
      <c r="CNO84" s="681"/>
      <c r="CNP84" s="681"/>
      <c r="CNQ84" s="681"/>
      <c r="CNR84" s="681"/>
      <c r="CNS84" s="681"/>
      <c r="CNT84" s="681"/>
      <c r="CNU84" s="681"/>
      <c r="CNV84" s="681"/>
    </row>
    <row r="85" spans="1:2414" s="686" customFormat="1" ht="54" customHeight="1" outlineLevel="1" thickTop="1" thickBot="1" x14ac:dyDescent="0.3">
      <c r="A85" s="386"/>
      <c r="B85" s="687" t="s">
        <v>1185</v>
      </c>
      <c r="C85" s="622" t="s">
        <v>421</v>
      </c>
      <c r="D85" s="916" t="s">
        <v>1205</v>
      </c>
      <c r="E85" s="916"/>
      <c r="F85" s="916"/>
      <c r="G85" s="916"/>
      <c r="H85" s="916"/>
      <c r="I85" s="916"/>
      <c r="J85" s="916"/>
      <c r="K85" s="916"/>
      <c r="L85" s="657"/>
      <c r="M85" s="658"/>
      <c r="N85" s="658"/>
      <c r="O85" s="658"/>
      <c r="P85" s="658"/>
      <c r="Q85" s="666"/>
      <c r="R85" s="659"/>
      <c r="S85" s="668"/>
      <c r="T85" s="669"/>
      <c r="U85" s="685"/>
      <c r="V85" s="386"/>
      <c r="W85" s="386"/>
      <c r="X85" s="386"/>
      <c r="Y85" s="386"/>
      <c r="Z85" s="386"/>
      <c r="AA85" s="386"/>
      <c r="AB85" s="386"/>
      <c r="AC85" s="386"/>
      <c r="AD85" s="386"/>
      <c r="AE85" s="386"/>
      <c r="AF85" s="386"/>
      <c r="AG85" s="386"/>
      <c r="AH85" s="386"/>
      <c r="AI85" s="386"/>
      <c r="AJ85" s="386"/>
      <c r="AK85" s="386"/>
      <c r="AL85" s="386"/>
      <c r="AM85" s="386"/>
      <c r="AN85" s="386"/>
      <c r="AO85" s="386"/>
      <c r="AP85" s="386"/>
    </row>
    <row r="86" spans="1:2414" s="686" customFormat="1" ht="46.5" customHeight="1" outlineLevel="1" thickTop="1" thickBot="1" x14ac:dyDescent="0.3">
      <c r="A86" s="386"/>
      <c r="B86" s="687" t="s">
        <v>981</v>
      </c>
      <c r="C86" s="622" t="s">
        <v>1056</v>
      </c>
      <c r="D86" s="917" t="s">
        <v>1281</v>
      </c>
      <c r="E86" s="918"/>
      <c r="F86" s="918"/>
      <c r="G86" s="918"/>
      <c r="H86" s="918"/>
      <c r="I86" s="650" t="s">
        <v>1403</v>
      </c>
      <c r="J86" s="640" t="s">
        <v>1023</v>
      </c>
      <c r="K86" s="627" t="s">
        <v>1282</v>
      </c>
      <c r="L86" s="657">
        <v>84</v>
      </c>
      <c r="M86" s="658">
        <v>85</v>
      </c>
      <c r="N86" s="658">
        <v>86</v>
      </c>
      <c r="O86" s="658">
        <v>87</v>
      </c>
      <c r="P86" s="658">
        <v>88</v>
      </c>
      <c r="Q86" s="657">
        <v>88</v>
      </c>
      <c r="R86" s="659" t="s">
        <v>1126</v>
      </c>
      <c r="S86" s="668"/>
      <c r="T86" s="669"/>
      <c r="U86" s="685"/>
      <c r="V86" s="386"/>
      <c r="W86" s="386"/>
      <c r="X86" s="386"/>
      <c r="Y86" s="386"/>
      <c r="Z86" s="386"/>
      <c r="AA86" s="386"/>
      <c r="AB86" s="386"/>
      <c r="AC86" s="386"/>
      <c r="AD86" s="386"/>
      <c r="AE86" s="386"/>
      <c r="AF86" s="386"/>
      <c r="AG86" s="386"/>
      <c r="AH86" s="386"/>
      <c r="AI86" s="386"/>
      <c r="AJ86" s="386"/>
      <c r="AK86" s="386"/>
      <c r="AL86" s="386"/>
      <c r="AM86" s="386"/>
      <c r="AN86" s="386"/>
      <c r="AO86" s="386"/>
      <c r="AP86" s="386"/>
    </row>
    <row r="87" spans="1:2414" s="690" customFormat="1" ht="45" customHeight="1" outlineLevel="2" thickTop="1" thickBot="1" x14ac:dyDescent="0.3">
      <c r="A87" s="386"/>
      <c r="B87" s="872" t="s">
        <v>1040</v>
      </c>
      <c r="C87" s="860" t="s">
        <v>766</v>
      </c>
      <c r="D87" s="863" t="s">
        <v>1200</v>
      </c>
      <c r="E87" s="883"/>
      <c r="F87" s="869" t="s">
        <v>1022</v>
      </c>
      <c r="G87" s="652" t="s">
        <v>1425</v>
      </c>
      <c r="H87" s="896" t="s">
        <v>1499</v>
      </c>
      <c r="I87" s="897"/>
      <c r="J87" s="898"/>
      <c r="K87" s="603" t="s">
        <v>465</v>
      </c>
      <c r="L87" s="660"/>
      <c r="M87" s="661">
        <v>100</v>
      </c>
      <c r="N87" s="661">
        <v>100</v>
      </c>
      <c r="O87" s="661">
        <v>100</v>
      </c>
      <c r="P87" s="661">
        <v>100</v>
      </c>
      <c r="Q87" s="660">
        <v>100</v>
      </c>
      <c r="R87" s="665" t="s">
        <v>1126</v>
      </c>
      <c r="S87" s="672"/>
      <c r="T87" s="673"/>
      <c r="U87" s="693"/>
      <c r="V87" s="386"/>
      <c r="W87" s="386"/>
      <c r="X87" s="386"/>
      <c r="Y87" s="386"/>
      <c r="Z87" s="386"/>
      <c r="AA87" s="386"/>
      <c r="AB87" s="386"/>
      <c r="AC87" s="386"/>
      <c r="AD87" s="386"/>
      <c r="AE87" s="386"/>
      <c r="AF87" s="386"/>
      <c r="AG87" s="386"/>
      <c r="AH87" s="386"/>
      <c r="AI87" s="386"/>
      <c r="AJ87" s="386"/>
      <c r="AK87" s="694"/>
      <c r="AM87" s="691"/>
      <c r="AN87" s="691"/>
      <c r="AO87" s="691"/>
      <c r="AP87" s="691"/>
      <c r="AQ87" s="691"/>
    </row>
    <row r="88" spans="1:2414" s="690" customFormat="1" ht="54" customHeight="1" outlineLevel="2" collapsed="1" thickTop="1" thickBot="1" x14ac:dyDescent="0.3">
      <c r="A88" s="386"/>
      <c r="B88" s="874"/>
      <c r="C88" s="862"/>
      <c r="D88" s="867"/>
      <c r="E88" s="885"/>
      <c r="F88" s="871"/>
      <c r="G88" s="652" t="s">
        <v>1748</v>
      </c>
      <c r="H88" s="896" t="s">
        <v>1627</v>
      </c>
      <c r="I88" s="897"/>
      <c r="J88" s="898"/>
      <c r="K88" s="603" t="s">
        <v>1626</v>
      </c>
      <c r="L88" s="660">
        <v>100</v>
      </c>
      <c r="M88" s="661">
        <v>100</v>
      </c>
      <c r="N88" s="661">
        <v>100</v>
      </c>
      <c r="O88" s="661">
        <v>100</v>
      </c>
      <c r="P88" s="661">
        <v>100</v>
      </c>
      <c r="Q88" s="660">
        <v>100</v>
      </c>
      <c r="R88" s="665" t="s">
        <v>1126</v>
      </c>
      <c r="S88" s="672"/>
      <c r="T88" s="673"/>
      <c r="U88" s="693"/>
      <c r="V88" s="386"/>
      <c r="W88" s="386"/>
      <c r="X88" s="386"/>
      <c r="Y88" s="386"/>
      <c r="Z88" s="386"/>
      <c r="AA88" s="386"/>
      <c r="AB88" s="386"/>
      <c r="AC88" s="386"/>
      <c r="AD88" s="386"/>
      <c r="AE88" s="386"/>
      <c r="AF88" s="386"/>
      <c r="AG88" s="386"/>
      <c r="AH88" s="386"/>
      <c r="AI88" s="386"/>
      <c r="AJ88" s="386"/>
      <c r="AK88" s="694"/>
      <c r="AM88" s="691"/>
      <c r="AN88" s="691"/>
      <c r="AO88" s="691"/>
      <c r="AP88" s="691"/>
      <c r="AQ88" s="691"/>
    </row>
    <row r="89" spans="1:2414" s="690" customFormat="1" ht="35.25" hidden="1" customHeight="1" outlineLevel="3" thickTop="1" thickBot="1" x14ac:dyDescent="0.3">
      <c r="A89" s="386"/>
      <c r="B89" s="460" t="s">
        <v>1000</v>
      </c>
      <c r="C89" s="639" t="s">
        <v>328</v>
      </c>
      <c r="D89" s="854" t="s">
        <v>1373</v>
      </c>
      <c r="E89" s="855"/>
      <c r="F89" s="855"/>
      <c r="G89" s="855"/>
      <c r="H89" s="855"/>
      <c r="I89" s="855"/>
      <c r="J89" s="856"/>
      <c r="K89" s="602" t="s">
        <v>465</v>
      </c>
      <c r="L89" s="662"/>
      <c r="M89" s="663">
        <v>100</v>
      </c>
      <c r="N89" s="663">
        <v>100</v>
      </c>
      <c r="O89" s="663">
        <v>100</v>
      </c>
      <c r="P89" s="663">
        <v>100</v>
      </c>
      <c r="Q89" s="664">
        <v>100</v>
      </c>
      <c r="R89" s="663" t="s">
        <v>1126</v>
      </c>
      <c r="S89" s="670"/>
      <c r="T89" s="671"/>
      <c r="U89" s="695"/>
      <c r="V89" s="386"/>
      <c r="W89" s="386"/>
      <c r="X89" s="386"/>
      <c r="Y89" s="386"/>
      <c r="Z89" s="386"/>
      <c r="AA89" s="386"/>
      <c r="AB89" s="386"/>
      <c r="AC89" s="386"/>
      <c r="AD89" s="386"/>
      <c r="AE89" s="386"/>
      <c r="AF89" s="386"/>
      <c r="AG89" s="386"/>
      <c r="AH89" s="691"/>
      <c r="AI89" s="691"/>
      <c r="AJ89" s="691"/>
      <c r="AK89" s="692"/>
      <c r="AM89" s="696"/>
      <c r="AN89" s="697"/>
      <c r="AO89" s="697"/>
      <c r="AP89" s="697"/>
      <c r="AQ89" s="697"/>
    </row>
    <row r="90" spans="1:2414" s="690" customFormat="1" ht="35.25" hidden="1" customHeight="1" outlineLevel="3" thickTop="1" thickBot="1" x14ac:dyDescent="0.3">
      <c r="A90" s="386"/>
      <c r="B90" s="460" t="s">
        <v>1000</v>
      </c>
      <c r="C90" s="639" t="s">
        <v>330</v>
      </c>
      <c r="D90" s="854" t="s">
        <v>1374</v>
      </c>
      <c r="E90" s="855"/>
      <c r="F90" s="855"/>
      <c r="G90" s="855"/>
      <c r="H90" s="855"/>
      <c r="I90" s="855"/>
      <c r="J90" s="856"/>
      <c r="K90" s="602" t="s">
        <v>465</v>
      </c>
      <c r="L90" s="662"/>
      <c r="M90" s="663">
        <v>100</v>
      </c>
      <c r="N90" s="663">
        <v>100</v>
      </c>
      <c r="O90" s="663">
        <v>100</v>
      </c>
      <c r="P90" s="663">
        <v>100</v>
      </c>
      <c r="Q90" s="664">
        <v>100</v>
      </c>
      <c r="R90" s="663" t="s">
        <v>1126</v>
      </c>
      <c r="S90" s="670"/>
      <c r="T90" s="671"/>
      <c r="U90" s="695"/>
      <c r="V90" s="386"/>
      <c r="W90" s="386"/>
      <c r="X90" s="386"/>
      <c r="Y90" s="386"/>
      <c r="Z90" s="386"/>
      <c r="AA90" s="386"/>
      <c r="AB90" s="386"/>
      <c r="AC90" s="386"/>
      <c r="AD90" s="386"/>
      <c r="AE90" s="386"/>
      <c r="AF90" s="386"/>
      <c r="AG90" s="386"/>
      <c r="AH90" s="691"/>
      <c r="AI90" s="691"/>
      <c r="AJ90" s="691"/>
      <c r="AK90" s="692"/>
      <c r="AM90" s="696"/>
      <c r="AN90" s="697"/>
      <c r="AO90" s="697"/>
      <c r="AP90" s="697"/>
      <c r="AQ90" s="697"/>
    </row>
    <row r="91" spans="1:2414" s="690" customFormat="1" ht="35.25" hidden="1" customHeight="1" outlineLevel="3" thickTop="1" thickBot="1" x14ac:dyDescent="0.3">
      <c r="A91" s="386"/>
      <c r="B91" s="460" t="s">
        <v>1000</v>
      </c>
      <c r="C91" s="639" t="s">
        <v>717</v>
      </c>
      <c r="D91" s="854" t="s">
        <v>1375</v>
      </c>
      <c r="E91" s="855"/>
      <c r="F91" s="855"/>
      <c r="G91" s="855"/>
      <c r="H91" s="855"/>
      <c r="I91" s="855"/>
      <c r="J91" s="856"/>
      <c r="K91" s="602" t="s">
        <v>465</v>
      </c>
      <c r="L91" s="662"/>
      <c r="M91" s="663">
        <v>100</v>
      </c>
      <c r="N91" s="663">
        <v>100</v>
      </c>
      <c r="O91" s="663">
        <v>100</v>
      </c>
      <c r="P91" s="663">
        <v>100</v>
      </c>
      <c r="Q91" s="664">
        <v>100</v>
      </c>
      <c r="R91" s="663" t="s">
        <v>1126</v>
      </c>
      <c r="S91" s="670"/>
      <c r="T91" s="671"/>
      <c r="U91" s="695"/>
      <c r="V91" s="386"/>
      <c r="W91" s="386"/>
      <c r="X91" s="386"/>
      <c r="Y91" s="386"/>
      <c r="Z91" s="386"/>
      <c r="AA91" s="386"/>
      <c r="AB91" s="386"/>
      <c r="AC91" s="386"/>
      <c r="AD91" s="386"/>
      <c r="AE91" s="386"/>
      <c r="AF91" s="386"/>
      <c r="AG91" s="386"/>
      <c r="AH91" s="691"/>
      <c r="AI91" s="691"/>
      <c r="AJ91" s="691"/>
      <c r="AK91" s="692"/>
      <c r="AM91" s="696"/>
      <c r="AN91" s="697"/>
      <c r="AO91" s="697"/>
      <c r="AP91" s="697"/>
      <c r="AQ91" s="697"/>
    </row>
    <row r="92" spans="1:2414" s="690" customFormat="1" ht="35.25" hidden="1" customHeight="1" outlineLevel="3" thickTop="1" thickBot="1" x14ac:dyDescent="0.3">
      <c r="A92" s="386"/>
      <c r="B92" s="460" t="s">
        <v>1000</v>
      </c>
      <c r="C92" s="639" t="s">
        <v>480</v>
      </c>
      <c r="D92" s="854" t="s">
        <v>1376</v>
      </c>
      <c r="E92" s="855"/>
      <c r="F92" s="855"/>
      <c r="G92" s="855"/>
      <c r="H92" s="855"/>
      <c r="I92" s="855"/>
      <c r="J92" s="856"/>
      <c r="K92" s="602" t="s">
        <v>465</v>
      </c>
      <c r="L92" s="662"/>
      <c r="M92" s="663">
        <v>1</v>
      </c>
      <c r="N92" s="663">
        <v>1</v>
      </c>
      <c r="O92" s="663">
        <v>1</v>
      </c>
      <c r="P92" s="663">
        <v>1</v>
      </c>
      <c r="Q92" s="664">
        <v>4</v>
      </c>
      <c r="R92" s="663" t="s">
        <v>1377</v>
      </c>
      <c r="S92" s="670"/>
      <c r="T92" s="671"/>
      <c r="U92" s="695"/>
      <c r="V92" s="386"/>
      <c r="W92" s="386"/>
      <c r="X92" s="386"/>
      <c r="Y92" s="386"/>
      <c r="Z92" s="386"/>
      <c r="AA92" s="386"/>
      <c r="AB92" s="386"/>
      <c r="AC92" s="386"/>
      <c r="AD92" s="386"/>
      <c r="AE92" s="386"/>
      <c r="AF92" s="386"/>
      <c r="AG92" s="386"/>
      <c r="AH92" s="691"/>
      <c r="AI92" s="691"/>
      <c r="AJ92" s="691"/>
      <c r="AK92" s="692"/>
      <c r="AM92" s="696"/>
      <c r="AN92" s="697"/>
      <c r="AO92" s="697"/>
      <c r="AP92" s="697"/>
      <c r="AQ92" s="697"/>
    </row>
    <row r="93" spans="1:2414" s="690" customFormat="1" ht="38.25" hidden="1" customHeight="1" outlineLevel="3" thickTop="1" thickBot="1" x14ac:dyDescent="0.3">
      <c r="A93" s="386"/>
      <c r="B93" s="460" t="s">
        <v>1000</v>
      </c>
      <c r="C93" s="639" t="s">
        <v>256</v>
      </c>
      <c r="D93" s="854" t="s">
        <v>1378</v>
      </c>
      <c r="E93" s="855"/>
      <c r="F93" s="855"/>
      <c r="G93" s="855"/>
      <c r="H93" s="855"/>
      <c r="I93" s="855"/>
      <c r="J93" s="856"/>
      <c r="K93" s="602" t="s">
        <v>465</v>
      </c>
      <c r="L93" s="662"/>
      <c r="M93" s="663">
        <v>1</v>
      </c>
      <c r="N93" s="663">
        <v>1</v>
      </c>
      <c r="O93" s="663">
        <v>1</v>
      </c>
      <c r="P93" s="663">
        <v>1</v>
      </c>
      <c r="Q93" s="664">
        <v>4</v>
      </c>
      <c r="R93" s="663" t="s">
        <v>1377</v>
      </c>
      <c r="S93" s="670"/>
      <c r="T93" s="671"/>
      <c r="U93" s="695"/>
      <c r="V93" s="386"/>
      <c r="W93" s="386"/>
      <c r="X93" s="386"/>
      <c r="Y93" s="386"/>
      <c r="Z93" s="386"/>
      <c r="AA93" s="386"/>
      <c r="AB93" s="386"/>
      <c r="AC93" s="386"/>
      <c r="AD93" s="386"/>
      <c r="AE93" s="386"/>
      <c r="AF93" s="386"/>
      <c r="AG93" s="386"/>
      <c r="AH93" s="691"/>
      <c r="AI93" s="691"/>
      <c r="AJ93" s="691"/>
      <c r="AK93" s="692"/>
      <c r="AM93" s="696"/>
      <c r="AN93" s="697"/>
      <c r="AO93" s="697"/>
      <c r="AP93" s="697"/>
      <c r="AQ93" s="697"/>
    </row>
    <row r="94" spans="1:2414" s="690" customFormat="1" ht="51.75" hidden="1" customHeight="1" outlineLevel="3" thickTop="1" thickBot="1" x14ac:dyDescent="0.3">
      <c r="A94" s="386"/>
      <c r="B94" s="460" t="s">
        <v>1000</v>
      </c>
      <c r="C94" s="639" t="s">
        <v>668</v>
      </c>
      <c r="D94" s="854" t="s">
        <v>1379</v>
      </c>
      <c r="E94" s="855"/>
      <c r="F94" s="855"/>
      <c r="G94" s="855"/>
      <c r="H94" s="855"/>
      <c r="I94" s="855"/>
      <c r="J94" s="856"/>
      <c r="K94" s="602" t="s">
        <v>465</v>
      </c>
      <c r="L94" s="662"/>
      <c r="M94" s="663">
        <v>1</v>
      </c>
      <c r="N94" s="663"/>
      <c r="O94" s="663"/>
      <c r="P94" s="663">
        <v>1</v>
      </c>
      <c r="Q94" s="664">
        <v>2</v>
      </c>
      <c r="R94" s="663" t="s">
        <v>1377</v>
      </c>
      <c r="S94" s="670"/>
      <c r="T94" s="671"/>
      <c r="U94" s="695"/>
      <c r="V94" s="386"/>
      <c r="W94" s="386"/>
      <c r="X94" s="386"/>
      <c r="Y94" s="386"/>
      <c r="Z94" s="386"/>
      <c r="AA94" s="386"/>
      <c r="AB94" s="386"/>
      <c r="AC94" s="386"/>
      <c r="AD94" s="386"/>
      <c r="AE94" s="386"/>
      <c r="AF94" s="386"/>
      <c r="AG94" s="386"/>
      <c r="AH94" s="691"/>
      <c r="AI94" s="691"/>
      <c r="AJ94" s="691"/>
      <c r="AK94" s="692"/>
      <c r="AM94" s="696"/>
      <c r="AN94" s="697"/>
      <c r="AO94" s="697"/>
      <c r="AP94" s="697"/>
      <c r="AQ94" s="697"/>
    </row>
    <row r="95" spans="1:2414" s="690" customFormat="1" ht="35.25" hidden="1" customHeight="1" outlineLevel="3" thickTop="1" thickBot="1" x14ac:dyDescent="0.3">
      <c r="A95" s="386"/>
      <c r="B95" s="460" t="s">
        <v>1000</v>
      </c>
      <c r="C95" s="639" t="s">
        <v>190</v>
      </c>
      <c r="D95" s="854" t="s">
        <v>1380</v>
      </c>
      <c r="E95" s="855"/>
      <c r="F95" s="855"/>
      <c r="G95" s="855"/>
      <c r="H95" s="855"/>
      <c r="I95" s="855"/>
      <c r="J95" s="856"/>
      <c r="K95" s="602" t="s">
        <v>465</v>
      </c>
      <c r="L95" s="662"/>
      <c r="M95" s="663">
        <v>1</v>
      </c>
      <c r="N95" s="663">
        <v>1</v>
      </c>
      <c r="O95" s="663">
        <v>1</v>
      </c>
      <c r="P95" s="663">
        <v>1</v>
      </c>
      <c r="Q95" s="664">
        <v>4</v>
      </c>
      <c r="R95" s="663" t="s">
        <v>1377</v>
      </c>
      <c r="S95" s="670"/>
      <c r="T95" s="671"/>
      <c r="U95" s="695"/>
      <c r="V95" s="386"/>
      <c r="W95" s="386"/>
      <c r="X95" s="386"/>
      <c r="Y95" s="386"/>
      <c r="Z95" s="386"/>
      <c r="AA95" s="386"/>
      <c r="AB95" s="386"/>
      <c r="AC95" s="386"/>
      <c r="AD95" s="386"/>
      <c r="AE95" s="386"/>
      <c r="AF95" s="386"/>
      <c r="AG95" s="386"/>
      <c r="AH95" s="691"/>
      <c r="AI95" s="691"/>
      <c r="AJ95" s="691"/>
      <c r="AK95" s="692"/>
      <c r="AM95" s="696"/>
      <c r="AN95" s="697"/>
      <c r="AO95" s="697"/>
      <c r="AP95" s="697"/>
      <c r="AQ95" s="697"/>
    </row>
    <row r="96" spans="1:2414" s="690" customFormat="1" ht="38.25" hidden="1" customHeight="1" outlineLevel="3" thickTop="1" thickBot="1" x14ac:dyDescent="0.3">
      <c r="A96" s="386"/>
      <c r="B96" s="460" t="s">
        <v>1000</v>
      </c>
      <c r="C96" s="639" t="s">
        <v>487</v>
      </c>
      <c r="D96" s="854" t="s">
        <v>1381</v>
      </c>
      <c r="E96" s="855"/>
      <c r="F96" s="855"/>
      <c r="G96" s="855"/>
      <c r="H96" s="855"/>
      <c r="I96" s="855"/>
      <c r="J96" s="856"/>
      <c r="K96" s="602" t="s">
        <v>465</v>
      </c>
      <c r="L96" s="662"/>
      <c r="M96" s="663">
        <v>100</v>
      </c>
      <c r="N96" s="663">
        <v>100</v>
      </c>
      <c r="O96" s="663">
        <v>100</v>
      </c>
      <c r="P96" s="663">
        <v>100</v>
      </c>
      <c r="Q96" s="664">
        <v>100</v>
      </c>
      <c r="R96" s="663" t="s">
        <v>1126</v>
      </c>
      <c r="S96" s="670"/>
      <c r="T96" s="671"/>
      <c r="U96" s="695"/>
      <c r="V96" s="386"/>
      <c r="W96" s="386"/>
      <c r="X96" s="386"/>
      <c r="Y96" s="386"/>
      <c r="Z96" s="386"/>
      <c r="AA96" s="386"/>
      <c r="AB96" s="386"/>
      <c r="AC96" s="386"/>
      <c r="AD96" s="386"/>
      <c r="AE96" s="386"/>
      <c r="AF96" s="386"/>
      <c r="AG96" s="386"/>
      <c r="AH96" s="691"/>
      <c r="AI96" s="691"/>
      <c r="AJ96" s="691"/>
      <c r="AK96" s="692"/>
      <c r="AM96" s="696"/>
      <c r="AN96" s="697"/>
      <c r="AO96" s="697"/>
      <c r="AP96" s="697"/>
      <c r="AQ96" s="697"/>
    </row>
    <row r="97" spans="1:43" s="690" customFormat="1" ht="35.25" hidden="1" customHeight="1" outlineLevel="3" thickTop="1" thickBot="1" x14ac:dyDescent="0.3">
      <c r="A97" s="386"/>
      <c r="B97" s="460" t="s">
        <v>1000</v>
      </c>
      <c r="C97" s="639" t="s">
        <v>350</v>
      </c>
      <c r="D97" s="854" t="s">
        <v>1382</v>
      </c>
      <c r="E97" s="855"/>
      <c r="F97" s="855"/>
      <c r="G97" s="855"/>
      <c r="H97" s="855"/>
      <c r="I97" s="855"/>
      <c r="J97" s="856"/>
      <c r="K97" s="602" t="s">
        <v>465</v>
      </c>
      <c r="L97" s="662"/>
      <c r="M97" s="663">
        <v>1</v>
      </c>
      <c r="N97" s="663">
        <v>1</v>
      </c>
      <c r="O97" s="663">
        <v>1</v>
      </c>
      <c r="P97" s="663">
        <v>1</v>
      </c>
      <c r="Q97" s="664">
        <v>4</v>
      </c>
      <c r="R97" s="663" t="s">
        <v>1377</v>
      </c>
      <c r="S97" s="670"/>
      <c r="T97" s="671"/>
      <c r="U97" s="695"/>
      <c r="V97" s="386"/>
      <c r="W97" s="386"/>
      <c r="X97" s="386"/>
      <c r="Y97" s="386"/>
      <c r="Z97" s="386"/>
      <c r="AA97" s="386"/>
      <c r="AB97" s="386"/>
      <c r="AC97" s="386"/>
      <c r="AD97" s="386"/>
      <c r="AE97" s="386"/>
      <c r="AF97" s="386"/>
      <c r="AG97" s="386"/>
      <c r="AH97" s="691"/>
      <c r="AI97" s="691"/>
      <c r="AJ97" s="691"/>
      <c r="AK97" s="692"/>
      <c r="AM97" s="696"/>
      <c r="AN97" s="697"/>
      <c r="AO97" s="697"/>
      <c r="AP97" s="697"/>
      <c r="AQ97" s="697"/>
    </row>
    <row r="98" spans="1:43" s="690" customFormat="1" ht="40.5" hidden="1" customHeight="1" outlineLevel="3" thickTop="1" thickBot="1" x14ac:dyDescent="0.3">
      <c r="A98" s="386"/>
      <c r="B98" s="460" t="s">
        <v>1000</v>
      </c>
      <c r="C98" s="639" t="s">
        <v>372</v>
      </c>
      <c r="D98" s="854" t="s">
        <v>1383</v>
      </c>
      <c r="E98" s="855"/>
      <c r="F98" s="855"/>
      <c r="G98" s="855"/>
      <c r="H98" s="855"/>
      <c r="I98" s="855"/>
      <c r="J98" s="856"/>
      <c r="K98" s="602" t="s">
        <v>465</v>
      </c>
      <c r="L98" s="662"/>
      <c r="M98" s="663">
        <v>1</v>
      </c>
      <c r="N98" s="663">
        <v>1</v>
      </c>
      <c r="O98" s="663">
        <v>1</v>
      </c>
      <c r="P98" s="663">
        <v>1</v>
      </c>
      <c r="Q98" s="664">
        <v>4</v>
      </c>
      <c r="R98" s="663" t="s">
        <v>1377</v>
      </c>
      <c r="S98" s="670"/>
      <c r="T98" s="671"/>
      <c r="U98" s="695"/>
      <c r="V98" s="386"/>
      <c r="W98" s="386"/>
      <c r="X98" s="386"/>
      <c r="Y98" s="386"/>
      <c r="Z98" s="386"/>
      <c r="AA98" s="386"/>
      <c r="AB98" s="386"/>
      <c r="AC98" s="386"/>
      <c r="AD98" s="386"/>
      <c r="AE98" s="386"/>
      <c r="AF98" s="386"/>
      <c r="AG98" s="386"/>
      <c r="AH98" s="691"/>
      <c r="AI98" s="691"/>
      <c r="AJ98" s="691"/>
      <c r="AK98" s="692"/>
      <c r="AM98" s="696"/>
      <c r="AN98" s="697"/>
      <c r="AO98" s="697"/>
      <c r="AP98" s="697"/>
      <c r="AQ98" s="697"/>
    </row>
    <row r="99" spans="1:43" s="690" customFormat="1" ht="40.5" hidden="1" customHeight="1" outlineLevel="3" thickTop="1" thickBot="1" x14ac:dyDescent="0.3">
      <c r="A99" s="386"/>
      <c r="B99" s="460" t="s">
        <v>1000</v>
      </c>
      <c r="C99" s="639" t="s">
        <v>659</v>
      </c>
      <c r="D99" s="854" t="s">
        <v>1885</v>
      </c>
      <c r="E99" s="855"/>
      <c r="F99" s="855"/>
      <c r="G99" s="855"/>
      <c r="H99" s="855"/>
      <c r="I99" s="855"/>
      <c r="J99" s="856"/>
      <c r="K99" s="602" t="s">
        <v>465</v>
      </c>
      <c r="L99" s="662"/>
      <c r="M99" s="663">
        <v>100</v>
      </c>
      <c r="N99" s="663">
        <v>100</v>
      </c>
      <c r="O99" s="663">
        <v>100</v>
      </c>
      <c r="P99" s="663">
        <v>100</v>
      </c>
      <c r="Q99" s="664">
        <v>100</v>
      </c>
      <c r="R99" s="663" t="s">
        <v>1126</v>
      </c>
      <c r="S99" s="670"/>
      <c r="T99" s="671"/>
      <c r="U99" s="695"/>
      <c r="V99" s="386"/>
      <c r="W99" s="386"/>
      <c r="X99" s="386"/>
      <c r="Y99" s="386"/>
      <c r="Z99" s="386"/>
      <c r="AA99" s="386"/>
      <c r="AB99" s="386"/>
      <c r="AC99" s="386"/>
      <c r="AD99" s="386"/>
      <c r="AE99" s="386"/>
      <c r="AF99" s="386"/>
      <c r="AG99" s="386"/>
      <c r="AH99" s="691"/>
      <c r="AI99" s="691"/>
      <c r="AJ99" s="691"/>
      <c r="AK99" s="692"/>
      <c r="AM99" s="696"/>
      <c r="AN99" s="697"/>
      <c r="AO99" s="697"/>
      <c r="AP99" s="697"/>
      <c r="AQ99" s="697"/>
    </row>
    <row r="100" spans="1:43" s="690" customFormat="1" ht="35.25" hidden="1" customHeight="1" outlineLevel="3" thickTop="1" thickBot="1" x14ac:dyDescent="0.3">
      <c r="A100" s="386"/>
      <c r="B100" s="460" t="s">
        <v>1000</v>
      </c>
      <c r="C100" s="639" t="s">
        <v>502</v>
      </c>
      <c r="D100" s="992" t="s">
        <v>1899</v>
      </c>
      <c r="E100" s="958"/>
      <c r="F100" s="958"/>
      <c r="G100" s="958"/>
      <c r="H100" s="958"/>
      <c r="I100" s="958"/>
      <c r="J100" s="959"/>
      <c r="K100" s="602" t="s">
        <v>1626</v>
      </c>
      <c r="L100" s="662"/>
      <c r="M100" s="663">
        <v>5</v>
      </c>
      <c r="N100" s="663"/>
      <c r="O100" s="663"/>
      <c r="P100" s="663"/>
      <c r="Q100" s="664">
        <v>5</v>
      </c>
      <c r="R100" s="663" t="s">
        <v>32</v>
      </c>
      <c r="S100" s="670"/>
      <c r="T100" s="671"/>
      <c r="U100" s="695"/>
      <c r="V100" s="386"/>
      <c r="W100" s="386"/>
      <c r="X100" s="386"/>
      <c r="Y100" s="386"/>
      <c r="Z100" s="386"/>
      <c r="AA100" s="386"/>
      <c r="AB100" s="386"/>
      <c r="AC100" s="386"/>
      <c r="AD100" s="386"/>
      <c r="AE100" s="386"/>
      <c r="AF100" s="386"/>
      <c r="AG100" s="386"/>
      <c r="AH100" s="691"/>
      <c r="AI100" s="691"/>
      <c r="AJ100" s="691"/>
      <c r="AK100" s="692"/>
      <c r="AM100" s="696"/>
      <c r="AN100" s="697"/>
      <c r="AO100" s="697"/>
      <c r="AP100" s="697"/>
      <c r="AQ100" s="697"/>
    </row>
    <row r="101" spans="1:43" s="690" customFormat="1" ht="40.5" hidden="1" customHeight="1" outlineLevel="3" thickTop="1" thickBot="1" x14ac:dyDescent="0.3">
      <c r="A101" s="386"/>
      <c r="B101" s="460" t="s">
        <v>1000</v>
      </c>
      <c r="C101" s="639" t="s">
        <v>1749</v>
      </c>
      <c r="D101" s="992" t="s">
        <v>1840</v>
      </c>
      <c r="E101" s="958"/>
      <c r="F101" s="958"/>
      <c r="G101" s="958"/>
      <c r="H101" s="958"/>
      <c r="I101" s="958"/>
      <c r="J101" s="959"/>
      <c r="K101" s="602" t="s">
        <v>1626</v>
      </c>
      <c r="L101" s="662">
        <v>100</v>
      </c>
      <c r="M101" s="663">
        <v>100</v>
      </c>
      <c r="N101" s="663">
        <v>100</v>
      </c>
      <c r="O101" s="663">
        <v>100</v>
      </c>
      <c r="P101" s="663">
        <v>100</v>
      </c>
      <c r="Q101" s="664">
        <v>100</v>
      </c>
      <c r="R101" s="663" t="s">
        <v>1126</v>
      </c>
      <c r="S101" s="670"/>
      <c r="T101" s="671"/>
      <c r="U101" s="695"/>
      <c r="V101" s="386"/>
      <c r="W101" s="386"/>
      <c r="X101" s="386"/>
      <c r="Y101" s="386"/>
      <c r="Z101" s="386"/>
      <c r="AA101" s="386"/>
      <c r="AB101" s="386"/>
      <c r="AC101" s="386"/>
      <c r="AD101" s="386"/>
      <c r="AE101" s="386"/>
      <c r="AF101" s="386"/>
      <c r="AG101" s="386"/>
      <c r="AH101" s="691"/>
      <c r="AI101" s="691"/>
      <c r="AJ101" s="691"/>
      <c r="AK101" s="692"/>
      <c r="AM101" s="696"/>
      <c r="AN101" s="697"/>
      <c r="AO101" s="697"/>
      <c r="AP101" s="697"/>
      <c r="AQ101" s="697"/>
    </row>
    <row r="102" spans="1:43" s="690" customFormat="1" ht="40.5" hidden="1" customHeight="1" outlineLevel="3" thickTop="1" thickBot="1" x14ac:dyDescent="0.3">
      <c r="A102" s="386"/>
      <c r="B102" s="460" t="s">
        <v>1000</v>
      </c>
      <c r="C102" s="639" t="s">
        <v>577</v>
      </c>
      <c r="D102" s="992" t="s">
        <v>1839</v>
      </c>
      <c r="E102" s="958"/>
      <c r="F102" s="958"/>
      <c r="G102" s="958"/>
      <c r="H102" s="958"/>
      <c r="I102" s="958"/>
      <c r="J102" s="959"/>
      <c r="K102" s="602" t="s">
        <v>1626</v>
      </c>
      <c r="L102" s="662">
        <v>100</v>
      </c>
      <c r="M102" s="663">
        <v>100</v>
      </c>
      <c r="N102" s="663">
        <v>100</v>
      </c>
      <c r="O102" s="663">
        <v>100</v>
      </c>
      <c r="P102" s="663">
        <v>100</v>
      </c>
      <c r="Q102" s="664">
        <v>100</v>
      </c>
      <c r="R102" s="663" t="s">
        <v>1126</v>
      </c>
      <c r="S102" s="670"/>
      <c r="T102" s="671"/>
      <c r="U102" s="695"/>
      <c r="V102" s="386"/>
      <c r="W102" s="386"/>
      <c r="X102" s="386"/>
      <c r="Y102" s="386"/>
      <c r="Z102" s="386"/>
      <c r="AA102" s="386"/>
      <c r="AB102" s="386"/>
      <c r="AC102" s="386"/>
      <c r="AD102" s="386"/>
      <c r="AE102" s="386"/>
      <c r="AF102" s="386"/>
      <c r="AG102" s="386"/>
      <c r="AH102" s="691"/>
      <c r="AI102" s="691"/>
      <c r="AJ102" s="691"/>
      <c r="AK102" s="692"/>
      <c r="AM102" s="696"/>
      <c r="AN102" s="697"/>
      <c r="AO102" s="697"/>
      <c r="AP102" s="697"/>
      <c r="AQ102" s="697"/>
    </row>
    <row r="103" spans="1:43" s="690" customFormat="1" ht="63.75" hidden="1" customHeight="1" outlineLevel="3" thickTop="1" thickBot="1" x14ac:dyDescent="0.3">
      <c r="A103" s="386"/>
      <c r="B103" s="460" t="s">
        <v>1000</v>
      </c>
      <c r="C103" s="639" t="s">
        <v>579</v>
      </c>
      <c r="D103" s="854" t="s">
        <v>1841</v>
      </c>
      <c r="E103" s="855"/>
      <c r="F103" s="855"/>
      <c r="G103" s="855"/>
      <c r="H103" s="855"/>
      <c r="I103" s="855"/>
      <c r="J103" s="856"/>
      <c r="K103" s="602" t="s">
        <v>1626</v>
      </c>
      <c r="L103" s="662">
        <v>100</v>
      </c>
      <c r="M103" s="663">
        <v>100</v>
      </c>
      <c r="N103" s="663">
        <v>100</v>
      </c>
      <c r="O103" s="663">
        <v>100</v>
      </c>
      <c r="P103" s="663">
        <v>100</v>
      </c>
      <c r="Q103" s="664">
        <v>100</v>
      </c>
      <c r="R103" s="663" t="s">
        <v>1126</v>
      </c>
      <c r="S103" s="670"/>
      <c r="T103" s="671"/>
      <c r="U103" s="695"/>
      <c r="V103" s="386"/>
      <c r="W103" s="386"/>
      <c r="X103" s="386"/>
      <c r="Y103" s="386"/>
      <c r="Z103" s="386"/>
      <c r="AA103" s="386"/>
      <c r="AB103" s="386"/>
      <c r="AC103" s="386"/>
      <c r="AD103" s="386"/>
      <c r="AE103" s="386"/>
      <c r="AF103" s="386"/>
      <c r="AG103" s="386"/>
      <c r="AH103" s="691"/>
      <c r="AI103" s="691"/>
      <c r="AJ103" s="691"/>
      <c r="AK103" s="692"/>
      <c r="AM103" s="696"/>
      <c r="AN103" s="697"/>
      <c r="AO103" s="697"/>
      <c r="AP103" s="697"/>
      <c r="AQ103" s="697"/>
    </row>
    <row r="104" spans="1:43" s="690" customFormat="1" ht="54" customHeight="1" outlineLevel="2" thickTop="1" thickBot="1" x14ac:dyDescent="0.3">
      <c r="A104" s="386"/>
      <c r="B104" s="872" t="s">
        <v>1041</v>
      </c>
      <c r="C104" s="860" t="s">
        <v>808</v>
      </c>
      <c r="D104" s="865" t="s">
        <v>1602</v>
      </c>
      <c r="E104" s="884"/>
      <c r="F104" s="870" t="s">
        <v>1022</v>
      </c>
      <c r="G104" s="698" t="s">
        <v>1426</v>
      </c>
      <c r="H104" s="902" t="s">
        <v>1346</v>
      </c>
      <c r="I104" s="903"/>
      <c r="J104" s="904"/>
      <c r="K104" s="603" t="s">
        <v>465</v>
      </c>
      <c r="L104" s="660">
        <v>77</v>
      </c>
      <c r="M104" s="661">
        <v>78</v>
      </c>
      <c r="N104" s="661">
        <v>79</v>
      </c>
      <c r="O104" s="661">
        <v>80</v>
      </c>
      <c r="P104" s="661">
        <v>81</v>
      </c>
      <c r="Q104" s="712">
        <v>82</v>
      </c>
      <c r="R104" s="665" t="s">
        <v>1126</v>
      </c>
      <c r="S104" s="672"/>
      <c r="T104" s="673"/>
      <c r="U104" s="693"/>
      <c r="V104" s="386"/>
      <c r="W104" s="386"/>
      <c r="X104" s="386"/>
      <c r="Y104" s="386"/>
      <c r="Z104" s="386"/>
      <c r="AA104" s="386"/>
      <c r="AB104" s="386"/>
      <c r="AC104" s="386"/>
      <c r="AD104" s="386"/>
      <c r="AE104" s="386"/>
      <c r="AF104" s="386"/>
      <c r="AG104" s="386"/>
      <c r="AH104" s="386"/>
      <c r="AI104" s="386"/>
      <c r="AJ104" s="386"/>
      <c r="AK104" s="694"/>
      <c r="AM104" s="691"/>
      <c r="AN104" s="691"/>
      <c r="AO104" s="691"/>
      <c r="AP104" s="691"/>
      <c r="AQ104" s="691"/>
    </row>
    <row r="105" spans="1:43" s="690" customFormat="1" ht="41.25" customHeight="1" outlineLevel="2" thickTop="1" thickBot="1" x14ac:dyDescent="0.3">
      <c r="A105" s="386"/>
      <c r="B105" s="873"/>
      <c r="C105" s="861"/>
      <c r="D105" s="865"/>
      <c r="E105" s="884"/>
      <c r="F105" s="870"/>
      <c r="G105" s="652" t="s">
        <v>1427</v>
      </c>
      <c r="H105" s="896" t="s">
        <v>1691</v>
      </c>
      <c r="I105" s="897"/>
      <c r="J105" s="898"/>
      <c r="K105" s="603" t="s">
        <v>1604</v>
      </c>
      <c r="L105" s="660">
        <v>100</v>
      </c>
      <c r="M105" s="661">
        <v>100</v>
      </c>
      <c r="N105" s="661">
        <v>100</v>
      </c>
      <c r="O105" s="661">
        <v>100</v>
      </c>
      <c r="P105" s="661">
        <v>100</v>
      </c>
      <c r="Q105" s="712">
        <v>100</v>
      </c>
      <c r="R105" s="665" t="s">
        <v>1126</v>
      </c>
      <c r="S105" s="672"/>
      <c r="T105" s="673"/>
      <c r="U105" s="693"/>
      <c r="V105" s="386"/>
      <c r="W105" s="386"/>
      <c r="X105" s="386"/>
      <c r="Y105" s="386"/>
      <c r="Z105" s="386"/>
      <c r="AA105" s="386"/>
      <c r="AB105" s="386"/>
      <c r="AC105" s="386"/>
      <c r="AD105" s="386"/>
      <c r="AE105" s="386"/>
      <c r="AF105" s="386"/>
      <c r="AG105" s="386"/>
      <c r="AH105" s="386"/>
      <c r="AI105" s="386"/>
      <c r="AJ105" s="386"/>
      <c r="AK105" s="694"/>
      <c r="AM105" s="691"/>
      <c r="AN105" s="691"/>
      <c r="AO105" s="691"/>
      <c r="AP105" s="691"/>
      <c r="AQ105" s="691"/>
    </row>
    <row r="106" spans="1:43" s="690" customFormat="1" ht="41.25" customHeight="1" outlineLevel="2" collapsed="1" thickTop="1" thickBot="1" x14ac:dyDescent="0.3">
      <c r="A106" s="386"/>
      <c r="B106" s="874"/>
      <c r="C106" s="862"/>
      <c r="D106" s="867"/>
      <c r="E106" s="885"/>
      <c r="F106" s="871"/>
      <c r="G106" s="652" t="s">
        <v>1428</v>
      </c>
      <c r="H106" s="896" t="s">
        <v>1605</v>
      </c>
      <c r="I106" s="897"/>
      <c r="J106" s="898"/>
      <c r="K106" s="603" t="s">
        <v>1604</v>
      </c>
      <c r="L106" s="660">
        <v>100</v>
      </c>
      <c r="M106" s="661">
        <v>100</v>
      </c>
      <c r="N106" s="661">
        <v>100</v>
      </c>
      <c r="O106" s="661">
        <v>100</v>
      </c>
      <c r="P106" s="661">
        <v>100</v>
      </c>
      <c r="Q106" s="712">
        <v>100</v>
      </c>
      <c r="R106" s="665" t="s">
        <v>1126</v>
      </c>
      <c r="S106" s="672"/>
      <c r="T106" s="673"/>
      <c r="U106" s="693"/>
      <c r="V106" s="386"/>
      <c r="W106" s="386"/>
      <c r="X106" s="386"/>
      <c r="Y106" s="386"/>
      <c r="Z106" s="386"/>
      <c r="AA106" s="386"/>
      <c r="AB106" s="386"/>
      <c r="AC106" s="386"/>
      <c r="AD106" s="386"/>
      <c r="AE106" s="386"/>
      <c r="AF106" s="386"/>
      <c r="AG106" s="386"/>
      <c r="AH106" s="386"/>
      <c r="AI106" s="386"/>
      <c r="AJ106" s="386"/>
      <c r="AK106" s="694"/>
      <c r="AM106" s="691"/>
      <c r="AN106" s="691"/>
      <c r="AO106" s="691"/>
      <c r="AP106" s="691"/>
      <c r="AQ106" s="691"/>
    </row>
    <row r="107" spans="1:43" s="690" customFormat="1" ht="41.25" hidden="1" customHeight="1" outlineLevel="3" thickTop="1" thickBot="1" x14ac:dyDescent="0.3">
      <c r="A107" s="386"/>
      <c r="B107" s="460" t="s">
        <v>1000</v>
      </c>
      <c r="C107" s="639" t="s">
        <v>332</v>
      </c>
      <c r="D107" s="992" t="s">
        <v>1384</v>
      </c>
      <c r="E107" s="958"/>
      <c r="F107" s="958"/>
      <c r="G107" s="958"/>
      <c r="H107" s="958"/>
      <c r="I107" s="958"/>
      <c r="J107" s="959"/>
      <c r="K107" s="602" t="s">
        <v>465</v>
      </c>
      <c r="L107" s="662"/>
      <c r="M107" s="663">
        <v>1</v>
      </c>
      <c r="N107" s="663">
        <v>1</v>
      </c>
      <c r="O107" s="663">
        <v>1</v>
      </c>
      <c r="P107" s="663">
        <v>1</v>
      </c>
      <c r="Q107" s="664">
        <v>4</v>
      </c>
      <c r="R107" s="663" t="s">
        <v>1377</v>
      </c>
      <c r="S107" s="670"/>
      <c r="T107" s="671"/>
      <c r="U107" s="695"/>
      <c r="V107" s="386"/>
      <c r="W107" s="386"/>
      <c r="X107" s="386"/>
      <c r="Y107" s="386"/>
      <c r="Z107" s="386"/>
      <c r="AA107" s="386"/>
      <c r="AB107" s="386"/>
      <c r="AC107" s="386"/>
      <c r="AD107" s="386"/>
      <c r="AE107" s="386"/>
      <c r="AF107" s="386"/>
      <c r="AG107" s="386"/>
      <c r="AH107" s="691"/>
      <c r="AI107" s="691"/>
      <c r="AJ107" s="691"/>
      <c r="AK107" s="692"/>
      <c r="AM107" s="696"/>
      <c r="AN107" s="697"/>
      <c r="AO107" s="697"/>
      <c r="AP107" s="697"/>
      <c r="AQ107" s="697"/>
    </row>
    <row r="108" spans="1:43" s="690" customFormat="1" ht="41.25" hidden="1" customHeight="1" outlineLevel="3" thickTop="1" thickBot="1" x14ac:dyDescent="0.3">
      <c r="A108" s="386"/>
      <c r="B108" s="460" t="s">
        <v>1000</v>
      </c>
      <c r="C108" s="639" t="s">
        <v>386</v>
      </c>
      <c r="D108" s="992" t="s">
        <v>1385</v>
      </c>
      <c r="E108" s="958"/>
      <c r="F108" s="958"/>
      <c r="G108" s="958"/>
      <c r="H108" s="958"/>
      <c r="I108" s="958"/>
      <c r="J108" s="959"/>
      <c r="K108" s="602" t="s">
        <v>465</v>
      </c>
      <c r="L108" s="662"/>
      <c r="M108" s="663">
        <v>1</v>
      </c>
      <c r="N108" s="663">
        <v>1</v>
      </c>
      <c r="O108" s="663">
        <v>1</v>
      </c>
      <c r="P108" s="663">
        <v>1</v>
      </c>
      <c r="Q108" s="664">
        <v>4</v>
      </c>
      <c r="R108" s="663" t="s">
        <v>1377</v>
      </c>
      <c r="S108" s="670"/>
      <c r="T108" s="671"/>
      <c r="U108" s="695"/>
      <c r="V108" s="386"/>
      <c r="W108" s="386"/>
      <c r="X108" s="386"/>
      <c r="Y108" s="386"/>
      <c r="Z108" s="386"/>
      <c r="AA108" s="386"/>
      <c r="AB108" s="386"/>
      <c r="AC108" s="386"/>
      <c r="AD108" s="386"/>
      <c r="AE108" s="386"/>
      <c r="AF108" s="386"/>
      <c r="AG108" s="386"/>
      <c r="AH108" s="691"/>
      <c r="AI108" s="691"/>
      <c r="AJ108" s="691"/>
      <c r="AK108" s="692"/>
      <c r="AM108" s="696"/>
      <c r="AN108" s="697"/>
      <c r="AO108" s="697"/>
      <c r="AP108" s="697"/>
      <c r="AQ108" s="697"/>
    </row>
    <row r="109" spans="1:43" s="690" customFormat="1" ht="49.5" hidden="1" customHeight="1" outlineLevel="3" thickTop="1" thickBot="1" x14ac:dyDescent="0.3">
      <c r="A109" s="386"/>
      <c r="B109" s="460" t="s">
        <v>1000</v>
      </c>
      <c r="C109" s="639" t="s">
        <v>106</v>
      </c>
      <c r="D109" s="992" t="s">
        <v>1612</v>
      </c>
      <c r="E109" s="958"/>
      <c r="F109" s="958"/>
      <c r="G109" s="958"/>
      <c r="H109" s="958"/>
      <c r="I109" s="958"/>
      <c r="J109" s="959"/>
      <c r="K109" s="602" t="s">
        <v>465</v>
      </c>
      <c r="L109" s="662"/>
      <c r="M109" s="663">
        <v>1</v>
      </c>
      <c r="N109" s="663">
        <v>1</v>
      </c>
      <c r="O109" s="663">
        <v>1</v>
      </c>
      <c r="P109" s="663">
        <v>1</v>
      </c>
      <c r="Q109" s="664">
        <v>4</v>
      </c>
      <c r="R109" s="663" t="s">
        <v>1377</v>
      </c>
      <c r="S109" s="670"/>
      <c r="T109" s="671"/>
      <c r="U109" s="695"/>
      <c r="V109" s="386"/>
      <c r="W109" s="386"/>
      <c r="X109" s="386"/>
      <c r="Y109" s="386"/>
      <c r="Z109" s="386"/>
      <c r="AA109" s="386"/>
      <c r="AB109" s="386"/>
      <c r="AC109" s="386"/>
      <c r="AD109" s="386"/>
      <c r="AE109" s="386"/>
      <c r="AF109" s="386"/>
      <c r="AG109" s="386"/>
      <c r="AH109" s="691"/>
      <c r="AI109" s="691"/>
      <c r="AJ109" s="691"/>
      <c r="AK109" s="692"/>
      <c r="AM109" s="696"/>
      <c r="AN109" s="697"/>
      <c r="AO109" s="697"/>
      <c r="AP109" s="697"/>
      <c r="AQ109" s="697"/>
    </row>
    <row r="110" spans="1:43" s="690" customFormat="1" ht="35.25" hidden="1" customHeight="1" outlineLevel="3" thickTop="1" thickBot="1" x14ac:dyDescent="0.3">
      <c r="A110" s="386"/>
      <c r="B110" s="460" t="s">
        <v>1000</v>
      </c>
      <c r="C110" s="639" t="s">
        <v>674</v>
      </c>
      <c r="D110" s="992" t="s">
        <v>1386</v>
      </c>
      <c r="E110" s="958"/>
      <c r="F110" s="958"/>
      <c r="G110" s="958"/>
      <c r="H110" s="958"/>
      <c r="I110" s="958"/>
      <c r="J110" s="959"/>
      <c r="K110" s="602" t="s">
        <v>465</v>
      </c>
      <c r="L110" s="662"/>
      <c r="M110" s="663">
        <v>100</v>
      </c>
      <c r="N110" s="663">
        <v>100</v>
      </c>
      <c r="O110" s="663">
        <v>100</v>
      </c>
      <c r="P110" s="663">
        <v>100</v>
      </c>
      <c r="Q110" s="664">
        <v>100</v>
      </c>
      <c r="R110" s="663" t="s">
        <v>1126</v>
      </c>
      <c r="S110" s="670"/>
      <c r="T110" s="671"/>
      <c r="U110" s="695"/>
      <c r="V110" s="386"/>
      <c r="W110" s="386"/>
      <c r="X110" s="386"/>
      <c r="Y110" s="386"/>
      <c r="Z110" s="386"/>
      <c r="AA110" s="386"/>
      <c r="AB110" s="386"/>
      <c r="AC110" s="386"/>
      <c r="AD110" s="386"/>
      <c r="AE110" s="386"/>
      <c r="AF110" s="386"/>
      <c r="AG110" s="386"/>
      <c r="AH110" s="691"/>
      <c r="AI110" s="691"/>
      <c r="AJ110" s="691"/>
      <c r="AK110" s="692"/>
      <c r="AM110" s="696"/>
      <c r="AN110" s="697"/>
      <c r="AO110" s="697"/>
      <c r="AP110" s="697"/>
      <c r="AQ110" s="697"/>
    </row>
    <row r="111" spans="1:43" s="690" customFormat="1" ht="35.25" hidden="1" customHeight="1" outlineLevel="3" thickTop="1" thickBot="1" x14ac:dyDescent="0.3">
      <c r="A111" s="386"/>
      <c r="B111" s="460" t="s">
        <v>1000</v>
      </c>
      <c r="C111" s="639" t="s">
        <v>388</v>
      </c>
      <c r="D111" s="992" t="s">
        <v>1387</v>
      </c>
      <c r="E111" s="958"/>
      <c r="F111" s="958"/>
      <c r="G111" s="958"/>
      <c r="H111" s="958"/>
      <c r="I111" s="958"/>
      <c r="J111" s="959"/>
      <c r="K111" s="602" t="s">
        <v>465</v>
      </c>
      <c r="L111" s="662"/>
      <c r="M111" s="663">
        <v>100</v>
      </c>
      <c r="N111" s="663">
        <v>100</v>
      </c>
      <c r="O111" s="663">
        <v>100</v>
      </c>
      <c r="P111" s="663">
        <v>100</v>
      </c>
      <c r="Q111" s="664">
        <v>100</v>
      </c>
      <c r="R111" s="663" t="s">
        <v>1126</v>
      </c>
      <c r="S111" s="670"/>
      <c r="T111" s="671"/>
      <c r="U111" s="695"/>
      <c r="V111" s="386"/>
      <c r="W111" s="386"/>
      <c r="X111" s="386"/>
      <c r="Y111" s="386"/>
      <c r="Z111" s="386"/>
      <c r="AA111" s="386"/>
      <c r="AB111" s="386"/>
      <c r="AC111" s="386"/>
      <c r="AD111" s="386"/>
      <c r="AE111" s="386"/>
      <c r="AF111" s="386"/>
      <c r="AG111" s="386"/>
      <c r="AH111" s="691"/>
      <c r="AI111" s="691"/>
      <c r="AJ111" s="691"/>
      <c r="AK111" s="692"/>
      <c r="AM111" s="696"/>
      <c r="AN111" s="697"/>
      <c r="AO111" s="697"/>
      <c r="AP111" s="697"/>
      <c r="AQ111" s="697"/>
    </row>
    <row r="112" spans="1:43" s="690" customFormat="1" ht="35.25" hidden="1" customHeight="1" outlineLevel="3" thickTop="1" thickBot="1" x14ac:dyDescent="0.3">
      <c r="A112" s="386"/>
      <c r="B112" s="460" t="s">
        <v>1000</v>
      </c>
      <c r="C112" s="639" t="s">
        <v>508</v>
      </c>
      <c r="D112" s="992" t="s">
        <v>1388</v>
      </c>
      <c r="E112" s="958"/>
      <c r="F112" s="958"/>
      <c r="G112" s="958"/>
      <c r="H112" s="958"/>
      <c r="I112" s="958"/>
      <c r="J112" s="959"/>
      <c r="K112" s="602" t="s">
        <v>465</v>
      </c>
      <c r="L112" s="662"/>
      <c r="M112" s="663">
        <v>1</v>
      </c>
      <c r="N112" s="663"/>
      <c r="O112" s="663">
        <v>1</v>
      </c>
      <c r="P112" s="663"/>
      <c r="Q112" s="664">
        <v>2</v>
      </c>
      <c r="R112" s="663" t="s">
        <v>1377</v>
      </c>
      <c r="S112" s="670"/>
      <c r="T112" s="671"/>
      <c r="U112" s="695"/>
      <c r="V112" s="386"/>
      <c r="W112" s="386"/>
      <c r="X112" s="386"/>
      <c r="Y112" s="386"/>
      <c r="Z112" s="386"/>
      <c r="AA112" s="386"/>
      <c r="AB112" s="386"/>
      <c r="AC112" s="386"/>
      <c r="AD112" s="386"/>
      <c r="AE112" s="386"/>
      <c r="AF112" s="386"/>
      <c r="AG112" s="386"/>
      <c r="AH112" s="691"/>
      <c r="AI112" s="691"/>
      <c r="AJ112" s="691"/>
      <c r="AK112" s="692"/>
      <c r="AM112" s="696"/>
      <c r="AN112" s="697"/>
      <c r="AO112" s="697"/>
      <c r="AP112" s="697"/>
      <c r="AQ112" s="697"/>
    </row>
    <row r="113" spans="1:43" s="690" customFormat="1" ht="38.25" hidden="1" customHeight="1" outlineLevel="3" thickTop="1" thickBot="1" x14ac:dyDescent="0.3">
      <c r="A113" s="386"/>
      <c r="B113" s="460" t="s">
        <v>1000</v>
      </c>
      <c r="C113" s="639" t="s">
        <v>670</v>
      </c>
      <c r="D113" s="992" t="s">
        <v>1389</v>
      </c>
      <c r="E113" s="958"/>
      <c r="F113" s="958"/>
      <c r="G113" s="958"/>
      <c r="H113" s="958"/>
      <c r="I113" s="958"/>
      <c r="J113" s="959"/>
      <c r="K113" s="602" t="s">
        <v>465</v>
      </c>
      <c r="L113" s="662"/>
      <c r="M113" s="663">
        <v>100</v>
      </c>
      <c r="N113" s="663">
        <v>100</v>
      </c>
      <c r="O113" s="663">
        <v>100</v>
      </c>
      <c r="P113" s="663">
        <v>100</v>
      </c>
      <c r="Q113" s="664">
        <v>100</v>
      </c>
      <c r="R113" s="663" t="s">
        <v>1126</v>
      </c>
      <c r="S113" s="670"/>
      <c r="T113" s="671"/>
      <c r="U113" s="695"/>
      <c r="V113" s="386"/>
      <c r="W113" s="386"/>
      <c r="X113" s="386"/>
      <c r="Y113" s="386"/>
      <c r="Z113" s="386"/>
      <c r="AA113" s="386"/>
      <c r="AB113" s="386"/>
      <c r="AC113" s="386"/>
      <c r="AD113" s="386"/>
      <c r="AE113" s="386"/>
      <c r="AF113" s="386"/>
      <c r="AG113" s="386"/>
      <c r="AH113" s="691"/>
      <c r="AI113" s="691"/>
      <c r="AJ113" s="691"/>
      <c r="AK113" s="692"/>
      <c r="AM113" s="696"/>
      <c r="AN113" s="697"/>
      <c r="AO113" s="697"/>
      <c r="AP113" s="697"/>
      <c r="AQ113" s="697"/>
    </row>
    <row r="114" spans="1:43" s="690" customFormat="1" ht="38.25" hidden="1" customHeight="1" outlineLevel="3" thickTop="1" thickBot="1" x14ac:dyDescent="0.3">
      <c r="A114" s="386"/>
      <c r="B114" s="460" t="s">
        <v>1000</v>
      </c>
      <c r="C114" s="639" t="s">
        <v>1750</v>
      </c>
      <c r="D114" s="992" t="s">
        <v>1390</v>
      </c>
      <c r="E114" s="958"/>
      <c r="F114" s="958"/>
      <c r="G114" s="958"/>
      <c r="H114" s="958"/>
      <c r="I114" s="958"/>
      <c r="J114" s="959"/>
      <c r="K114" s="602" t="s">
        <v>465</v>
      </c>
      <c r="L114" s="662"/>
      <c r="M114" s="663">
        <v>100</v>
      </c>
      <c r="N114" s="663">
        <v>100</v>
      </c>
      <c r="O114" s="663">
        <v>100</v>
      </c>
      <c r="P114" s="663">
        <v>100</v>
      </c>
      <c r="Q114" s="664">
        <v>100</v>
      </c>
      <c r="R114" s="663" t="s">
        <v>1126</v>
      </c>
      <c r="S114" s="670"/>
      <c r="T114" s="671"/>
      <c r="U114" s="695"/>
      <c r="V114" s="386"/>
      <c r="W114" s="386"/>
      <c r="X114" s="386"/>
      <c r="Y114" s="386"/>
      <c r="Z114" s="386"/>
      <c r="AA114" s="386"/>
      <c r="AB114" s="386"/>
      <c r="AC114" s="386"/>
      <c r="AD114" s="386"/>
      <c r="AE114" s="386"/>
      <c r="AF114" s="386"/>
      <c r="AG114" s="386"/>
      <c r="AH114" s="691"/>
      <c r="AI114" s="691"/>
      <c r="AJ114" s="691"/>
      <c r="AK114" s="692"/>
      <c r="AM114" s="696"/>
      <c r="AN114" s="697"/>
      <c r="AO114" s="697"/>
      <c r="AP114" s="697"/>
      <c r="AQ114" s="697"/>
    </row>
    <row r="115" spans="1:43" s="690" customFormat="1" ht="35.25" hidden="1" customHeight="1" outlineLevel="3" thickTop="1" thickBot="1" x14ac:dyDescent="0.3">
      <c r="A115" s="386"/>
      <c r="B115" s="460" t="s">
        <v>1000</v>
      </c>
      <c r="C115" s="639" t="s">
        <v>484</v>
      </c>
      <c r="D115" s="992" t="s">
        <v>1391</v>
      </c>
      <c r="E115" s="958"/>
      <c r="F115" s="958"/>
      <c r="G115" s="958"/>
      <c r="H115" s="958"/>
      <c r="I115" s="958"/>
      <c r="J115" s="959"/>
      <c r="K115" s="602" t="s">
        <v>465</v>
      </c>
      <c r="L115" s="662"/>
      <c r="M115" s="663">
        <v>1</v>
      </c>
      <c r="N115" s="663"/>
      <c r="O115" s="663"/>
      <c r="P115" s="663">
        <v>1</v>
      </c>
      <c r="Q115" s="664">
        <v>2</v>
      </c>
      <c r="R115" s="663" t="s">
        <v>1377</v>
      </c>
      <c r="S115" s="670"/>
      <c r="T115" s="671"/>
      <c r="U115" s="695"/>
      <c r="V115" s="386"/>
      <c r="W115" s="386"/>
      <c r="X115" s="386"/>
      <c r="Y115" s="386"/>
      <c r="Z115" s="386"/>
      <c r="AA115" s="386"/>
      <c r="AB115" s="386"/>
      <c r="AC115" s="386"/>
      <c r="AD115" s="386"/>
      <c r="AE115" s="386"/>
      <c r="AF115" s="386"/>
      <c r="AG115" s="386"/>
      <c r="AH115" s="691"/>
      <c r="AI115" s="691"/>
      <c r="AJ115" s="691"/>
      <c r="AK115" s="692"/>
      <c r="AM115" s="696"/>
      <c r="AN115" s="697"/>
      <c r="AO115" s="697"/>
      <c r="AP115" s="697"/>
      <c r="AQ115" s="697"/>
    </row>
    <row r="116" spans="1:43" s="690" customFormat="1" ht="39.75" hidden="1" customHeight="1" outlineLevel="3" thickTop="1" thickBot="1" x14ac:dyDescent="0.3">
      <c r="A116" s="386"/>
      <c r="B116" s="460" t="s">
        <v>1000</v>
      </c>
      <c r="C116" s="639" t="s">
        <v>121</v>
      </c>
      <c r="D116" s="992" t="s">
        <v>1392</v>
      </c>
      <c r="E116" s="958"/>
      <c r="F116" s="958"/>
      <c r="G116" s="958"/>
      <c r="H116" s="958"/>
      <c r="I116" s="958"/>
      <c r="J116" s="959"/>
      <c r="K116" s="602" t="s">
        <v>465</v>
      </c>
      <c r="L116" s="662"/>
      <c r="M116" s="663">
        <v>1</v>
      </c>
      <c r="N116" s="663">
        <v>1</v>
      </c>
      <c r="O116" s="663">
        <v>1</v>
      </c>
      <c r="P116" s="663">
        <v>1</v>
      </c>
      <c r="Q116" s="664">
        <v>4</v>
      </c>
      <c r="R116" s="663" t="s">
        <v>1377</v>
      </c>
      <c r="S116" s="670"/>
      <c r="T116" s="671"/>
      <c r="U116" s="695"/>
      <c r="V116" s="386"/>
      <c r="W116" s="386"/>
      <c r="X116" s="386"/>
      <c r="Y116" s="386"/>
      <c r="Z116" s="386"/>
      <c r="AA116" s="386"/>
      <c r="AB116" s="386"/>
      <c r="AC116" s="386"/>
      <c r="AD116" s="386"/>
      <c r="AE116" s="386"/>
      <c r="AF116" s="386"/>
      <c r="AG116" s="386"/>
      <c r="AH116" s="691"/>
      <c r="AI116" s="691"/>
      <c r="AJ116" s="691"/>
      <c r="AK116" s="692"/>
      <c r="AM116" s="696"/>
      <c r="AN116" s="697"/>
      <c r="AO116" s="697"/>
      <c r="AP116" s="697"/>
      <c r="AQ116" s="697"/>
    </row>
    <row r="117" spans="1:43" s="690" customFormat="1" ht="39.75" hidden="1" customHeight="1" outlineLevel="3" thickTop="1" thickBot="1" x14ac:dyDescent="0.3">
      <c r="A117" s="386"/>
      <c r="B117" s="460" t="s">
        <v>1000</v>
      </c>
      <c r="C117" s="639" t="s">
        <v>54</v>
      </c>
      <c r="D117" s="992" t="s">
        <v>1603</v>
      </c>
      <c r="E117" s="958"/>
      <c r="F117" s="958"/>
      <c r="G117" s="958"/>
      <c r="H117" s="958"/>
      <c r="I117" s="958"/>
      <c r="J117" s="959"/>
      <c r="K117" s="602" t="s">
        <v>1604</v>
      </c>
      <c r="L117" s="662">
        <v>100</v>
      </c>
      <c r="M117" s="663">
        <v>100</v>
      </c>
      <c r="N117" s="663">
        <v>100</v>
      </c>
      <c r="O117" s="663">
        <v>100</v>
      </c>
      <c r="P117" s="663">
        <v>100</v>
      </c>
      <c r="Q117" s="664">
        <v>100</v>
      </c>
      <c r="R117" s="663" t="s">
        <v>1126</v>
      </c>
      <c r="S117" s="670"/>
      <c r="T117" s="671"/>
      <c r="U117" s="695"/>
      <c r="V117" s="386"/>
      <c r="W117" s="386"/>
      <c r="X117" s="386"/>
      <c r="Y117" s="386"/>
      <c r="Z117" s="386"/>
      <c r="AA117" s="386"/>
      <c r="AB117" s="386"/>
      <c r="AC117" s="386"/>
      <c r="AD117" s="386"/>
      <c r="AE117" s="386"/>
      <c r="AF117" s="386"/>
      <c r="AG117" s="386"/>
      <c r="AH117" s="691"/>
      <c r="AI117" s="691"/>
      <c r="AJ117" s="691"/>
      <c r="AK117" s="692"/>
      <c r="AM117" s="696"/>
      <c r="AN117" s="697"/>
      <c r="AO117" s="697"/>
      <c r="AP117" s="697"/>
      <c r="AQ117" s="697"/>
    </row>
    <row r="118" spans="1:43" s="690" customFormat="1" ht="38.25" hidden="1" customHeight="1" outlineLevel="3" thickTop="1" thickBot="1" x14ac:dyDescent="0.3">
      <c r="A118" s="386"/>
      <c r="B118" s="460" t="s">
        <v>1000</v>
      </c>
      <c r="C118" s="639" t="s">
        <v>67</v>
      </c>
      <c r="D118" s="992" t="s">
        <v>1606</v>
      </c>
      <c r="E118" s="958"/>
      <c r="F118" s="958"/>
      <c r="G118" s="958"/>
      <c r="H118" s="958"/>
      <c r="I118" s="958"/>
      <c r="J118" s="959"/>
      <c r="K118" s="602" t="s">
        <v>1604</v>
      </c>
      <c r="L118" s="662">
        <v>100</v>
      </c>
      <c r="M118" s="663">
        <v>100</v>
      </c>
      <c r="N118" s="663">
        <v>100</v>
      </c>
      <c r="O118" s="663">
        <v>100</v>
      </c>
      <c r="P118" s="663">
        <v>100</v>
      </c>
      <c r="Q118" s="664">
        <v>100</v>
      </c>
      <c r="R118" s="663" t="s">
        <v>1126</v>
      </c>
      <c r="S118" s="670"/>
      <c r="T118" s="671"/>
      <c r="U118" s="695"/>
      <c r="V118" s="386"/>
      <c r="W118" s="386"/>
      <c r="X118" s="386"/>
      <c r="Y118" s="386"/>
      <c r="Z118" s="386"/>
      <c r="AA118" s="386"/>
      <c r="AB118" s="386"/>
      <c r="AC118" s="386"/>
      <c r="AD118" s="386"/>
      <c r="AE118" s="386"/>
      <c r="AF118" s="386"/>
      <c r="AG118" s="386"/>
      <c r="AH118" s="691"/>
      <c r="AI118" s="691"/>
      <c r="AJ118" s="691"/>
      <c r="AK118" s="692"/>
      <c r="AM118" s="696"/>
      <c r="AN118" s="697"/>
      <c r="AO118" s="697"/>
      <c r="AP118" s="697"/>
      <c r="AQ118" s="697"/>
    </row>
    <row r="119" spans="1:43" s="690" customFormat="1" ht="35.25" hidden="1" customHeight="1" outlineLevel="3" thickTop="1" thickBot="1" x14ac:dyDescent="0.3">
      <c r="A119" s="386"/>
      <c r="B119" s="460" t="s">
        <v>1000</v>
      </c>
      <c r="C119" s="639" t="s">
        <v>657</v>
      </c>
      <c r="D119" s="992" t="s">
        <v>1835</v>
      </c>
      <c r="E119" s="958"/>
      <c r="F119" s="958"/>
      <c r="G119" s="958"/>
      <c r="H119" s="958"/>
      <c r="I119" s="958"/>
      <c r="J119" s="959"/>
      <c r="K119" s="602" t="s">
        <v>1604</v>
      </c>
      <c r="L119" s="662">
        <v>100</v>
      </c>
      <c r="M119" s="663">
        <v>100</v>
      </c>
      <c r="N119" s="663">
        <v>100</v>
      </c>
      <c r="O119" s="663">
        <v>100</v>
      </c>
      <c r="P119" s="663">
        <v>100</v>
      </c>
      <c r="Q119" s="664">
        <v>100</v>
      </c>
      <c r="R119" s="663" t="s">
        <v>1126</v>
      </c>
      <c r="S119" s="670"/>
      <c r="T119" s="671"/>
      <c r="U119" s="695"/>
      <c r="V119" s="386"/>
      <c r="W119" s="386"/>
      <c r="X119" s="386"/>
      <c r="Y119" s="386"/>
      <c r="Z119" s="386"/>
      <c r="AA119" s="386"/>
      <c r="AB119" s="386"/>
      <c r="AC119" s="386"/>
      <c r="AD119" s="386"/>
      <c r="AE119" s="386"/>
      <c r="AF119" s="386"/>
      <c r="AG119" s="386"/>
      <c r="AH119" s="691"/>
      <c r="AI119" s="691"/>
      <c r="AJ119" s="691"/>
      <c r="AK119" s="692"/>
      <c r="AM119" s="696"/>
      <c r="AN119" s="697"/>
      <c r="AO119" s="697"/>
      <c r="AP119" s="697"/>
      <c r="AQ119" s="697"/>
    </row>
    <row r="120" spans="1:43" s="690" customFormat="1" ht="35.25" hidden="1" customHeight="1" outlineLevel="3" thickTop="1" thickBot="1" x14ac:dyDescent="0.3">
      <c r="A120" s="386"/>
      <c r="B120" s="460" t="s">
        <v>1000</v>
      </c>
      <c r="C120" s="639" t="s">
        <v>731</v>
      </c>
      <c r="D120" s="992" t="s">
        <v>1836</v>
      </c>
      <c r="E120" s="958"/>
      <c r="F120" s="958"/>
      <c r="G120" s="958"/>
      <c r="H120" s="958"/>
      <c r="I120" s="958"/>
      <c r="J120" s="959"/>
      <c r="K120" s="602" t="s">
        <v>1604</v>
      </c>
      <c r="L120" s="662">
        <v>100</v>
      </c>
      <c r="M120" s="663">
        <v>100</v>
      </c>
      <c r="N120" s="663">
        <v>100</v>
      </c>
      <c r="O120" s="663">
        <v>100</v>
      </c>
      <c r="P120" s="663">
        <v>100</v>
      </c>
      <c r="Q120" s="664">
        <v>100</v>
      </c>
      <c r="R120" s="663" t="s">
        <v>1126</v>
      </c>
      <c r="S120" s="670"/>
      <c r="T120" s="671"/>
      <c r="U120" s="695"/>
      <c r="V120" s="386"/>
      <c r="W120" s="386"/>
      <c r="X120" s="386"/>
      <c r="Y120" s="386"/>
      <c r="Z120" s="386"/>
      <c r="AA120" s="386"/>
      <c r="AB120" s="386"/>
      <c r="AC120" s="386"/>
      <c r="AD120" s="386"/>
      <c r="AE120" s="386"/>
      <c r="AF120" s="386"/>
      <c r="AG120" s="386"/>
      <c r="AH120" s="691"/>
      <c r="AI120" s="691"/>
      <c r="AJ120" s="691"/>
      <c r="AK120" s="692"/>
      <c r="AM120" s="696"/>
      <c r="AN120" s="697"/>
      <c r="AO120" s="697"/>
      <c r="AP120" s="697"/>
      <c r="AQ120" s="697"/>
    </row>
    <row r="121" spans="1:43" s="690" customFormat="1" ht="35.25" hidden="1" customHeight="1" outlineLevel="3" thickTop="1" thickBot="1" x14ac:dyDescent="0.3">
      <c r="A121" s="386"/>
      <c r="B121" s="460" t="s">
        <v>1000</v>
      </c>
      <c r="C121" s="639" t="s">
        <v>500</v>
      </c>
      <c r="D121" s="992" t="s">
        <v>1837</v>
      </c>
      <c r="E121" s="958"/>
      <c r="F121" s="958"/>
      <c r="G121" s="958"/>
      <c r="H121" s="958"/>
      <c r="I121" s="958"/>
      <c r="J121" s="959"/>
      <c r="K121" s="602" t="s">
        <v>1604</v>
      </c>
      <c r="L121" s="662">
        <v>100</v>
      </c>
      <c r="M121" s="663">
        <v>100</v>
      </c>
      <c r="N121" s="663">
        <v>100</v>
      </c>
      <c r="O121" s="663">
        <v>100</v>
      </c>
      <c r="P121" s="663">
        <v>100</v>
      </c>
      <c r="Q121" s="664">
        <v>100</v>
      </c>
      <c r="R121" s="663" t="s">
        <v>1126</v>
      </c>
      <c r="S121" s="670"/>
      <c r="T121" s="671"/>
      <c r="U121" s="695"/>
      <c r="V121" s="386"/>
      <c r="W121" s="386"/>
      <c r="X121" s="386"/>
      <c r="Y121" s="386"/>
      <c r="Z121" s="386"/>
      <c r="AA121" s="386"/>
      <c r="AB121" s="386"/>
      <c r="AC121" s="386"/>
      <c r="AD121" s="386"/>
      <c r="AE121" s="386"/>
      <c r="AF121" s="386"/>
      <c r="AG121" s="386"/>
      <c r="AH121" s="691"/>
      <c r="AI121" s="691"/>
      <c r="AJ121" s="691"/>
      <c r="AK121" s="692"/>
      <c r="AM121" s="696"/>
      <c r="AN121" s="697"/>
      <c r="AO121" s="697"/>
      <c r="AP121" s="697"/>
      <c r="AQ121" s="697"/>
    </row>
    <row r="122" spans="1:43" s="690" customFormat="1" ht="35.25" hidden="1" customHeight="1" outlineLevel="3" thickTop="1" thickBot="1" x14ac:dyDescent="0.3">
      <c r="A122" s="386"/>
      <c r="B122" s="460" t="s">
        <v>1000</v>
      </c>
      <c r="C122" s="639" t="s">
        <v>666</v>
      </c>
      <c r="D122" s="854" t="s">
        <v>1834</v>
      </c>
      <c r="E122" s="855"/>
      <c r="F122" s="855"/>
      <c r="G122" s="855"/>
      <c r="H122" s="855"/>
      <c r="I122" s="855"/>
      <c r="J122" s="856"/>
      <c r="K122" s="602" t="s">
        <v>1604</v>
      </c>
      <c r="L122" s="662">
        <v>100</v>
      </c>
      <c r="M122" s="663">
        <v>100</v>
      </c>
      <c r="N122" s="663">
        <v>100</v>
      </c>
      <c r="O122" s="663">
        <v>100</v>
      </c>
      <c r="P122" s="663">
        <v>100</v>
      </c>
      <c r="Q122" s="664">
        <v>100</v>
      </c>
      <c r="R122" s="663" t="s">
        <v>1126</v>
      </c>
      <c r="S122" s="670"/>
      <c r="T122" s="671"/>
      <c r="U122" s="695"/>
      <c r="V122" s="386"/>
      <c r="W122" s="386"/>
      <c r="X122" s="386"/>
      <c r="Y122" s="386"/>
      <c r="Z122" s="386"/>
      <c r="AA122" s="386"/>
      <c r="AB122" s="386"/>
      <c r="AC122" s="386"/>
      <c r="AD122" s="386"/>
      <c r="AE122" s="386"/>
      <c r="AF122" s="386"/>
      <c r="AG122" s="386"/>
      <c r="AH122" s="691"/>
      <c r="AI122" s="691"/>
      <c r="AJ122" s="691"/>
      <c r="AK122" s="692"/>
      <c r="AM122" s="696"/>
      <c r="AN122" s="697"/>
      <c r="AO122" s="697"/>
      <c r="AP122" s="697"/>
      <c r="AQ122" s="697"/>
    </row>
    <row r="123" spans="1:43" s="690" customFormat="1" ht="54" customHeight="1" outlineLevel="2" collapsed="1" thickTop="1" thickBot="1" x14ac:dyDescent="0.3">
      <c r="A123" s="386"/>
      <c r="B123" s="689" t="s">
        <v>1119</v>
      </c>
      <c r="C123" s="453" t="s">
        <v>812</v>
      </c>
      <c r="D123" s="867" t="s">
        <v>1201</v>
      </c>
      <c r="E123" s="885"/>
      <c r="F123" s="699" t="s">
        <v>1022</v>
      </c>
      <c r="G123" s="698" t="s">
        <v>1429</v>
      </c>
      <c r="H123" s="902" t="s">
        <v>1286</v>
      </c>
      <c r="I123" s="903"/>
      <c r="J123" s="904"/>
      <c r="K123" s="603" t="s">
        <v>1287</v>
      </c>
      <c r="L123" s="660">
        <v>65.7</v>
      </c>
      <c r="M123" s="661">
        <v>70</v>
      </c>
      <c r="N123" s="661">
        <v>72</v>
      </c>
      <c r="O123" s="661">
        <v>74</v>
      </c>
      <c r="P123" s="661">
        <v>76</v>
      </c>
      <c r="Q123" s="660">
        <v>76</v>
      </c>
      <c r="R123" s="665" t="s">
        <v>45</v>
      </c>
      <c r="S123" s="672"/>
      <c r="T123" s="673"/>
      <c r="U123" s="693"/>
      <c r="V123" s="386"/>
      <c r="W123" s="386"/>
      <c r="X123" s="386"/>
      <c r="Y123" s="386"/>
      <c r="Z123" s="386"/>
      <c r="AA123" s="386"/>
      <c r="AB123" s="386"/>
      <c r="AC123" s="386"/>
      <c r="AD123" s="386"/>
      <c r="AE123" s="386"/>
      <c r="AF123" s="386"/>
      <c r="AG123" s="386"/>
      <c r="AH123" s="386"/>
      <c r="AI123" s="386"/>
      <c r="AJ123" s="386"/>
      <c r="AK123" s="694"/>
      <c r="AM123" s="691"/>
      <c r="AN123" s="691"/>
      <c r="AO123" s="691"/>
      <c r="AP123" s="691"/>
      <c r="AQ123" s="691"/>
    </row>
    <row r="124" spans="1:43" s="690" customFormat="1" ht="35.25" hidden="1" customHeight="1" outlineLevel="3" thickTop="1" thickBot="1" x14ac:dyDescent="0.3">
      <c r="A124" s="386"/>
      <c r="B124" s="460" t="s">
        <v>1000</v>
      </c>
      <c r="C124" s="639" t="s">
        <v>546</v>
      </c>
      <c r="D124" s="854" t="s">
        <v>1347</v>
      </c>
      <c r="E124" s="855"/>
      <c r="F124" s="855"/>
      <c r="G124" s="855"/>
      <c r="H124" s="855"/>
      <c r="I124" s="855"/>
      <c r="J124" s="856"/>
      <c r="K124" s="602" t="s">
        <v>1287</v>
      </c>
      <c r="L124" s="662"/>
      <c r="M124" s="663">
        <v>100</v>
      </c>
      <c r="N124" s="663">
        <v>100</v>
      </c>
      <c r="O124" s="663">
        <v>100</v>
      </c>
      <c r="P124" s="663">
        <v>100</v>
      </c>
      <c r="Q124" s="664">
        <v>100</v>
      </c>
      <c r="R124" s="663" t="s">
        <v>1126</v>
      </c>
      <c r="S124" s="670"/>
      <c r="T124" s="671"/>
      <c r="U124" s="695"/>
      <c r="V124" s="386"/>
      <c r="W124" s="386"/>
      <c r="X124" s="386"/>
      <c r="Y124" s="386"/>
      <c r="Z124" s="386"/>
      <c r="AA124" s="386"/>
      <c r="AB124" s="386"/>
      <c r="AC124" s="386"/>
      <c r="AD124" s="386"/>
      <c r="AE124" s="386"/>
      <c r="AF124" s="386"/>
      <c r="AG124" s="386"/>
      <c r="AH124" s="691"/>
      <c r="AI124" s="691"/>
      <c r="AJ124" s="691"/>
      <c r="AK124" s="692"/>
      <c r="AM124" s="696"/>
      <c r="AN124" s="697"/>
      <c r="AO124" s="697"/>
      <c r="AP124" s="697"/>
      <c r="AQ124" s="697"/>
    </row>
    <row r="125" spans="1:43" s="690" customFormat="1" ht="35.25" hidden="1" customHeight="1" outlineLevel="3" thickTop="1" thickBot="1" x14ac:dyDescent="0.3">
      <c r="A125" s="386"/>
      <c r="B125" s="460" t="s">
        <v>1000</v>
      </c>
      <c r="C125" s="639" t="s">
        <v>559</v>
      </c>
      <c r="D125" s="854" t="s">
        <v>1348</v>
      </c>
      <c r="E125" s="855"/>
      <c r="F125" s="855"/>
      <c r="G125" s="855"/>
      <c r="H125" s="855"/>
      <c r="I125" s="855"/>
      <c r="J125" s="856"/>
      <c r="K125" s="602" t="s">
        <v>1287</v>
      </c>
      <c r="L125" s="662"/>
      <c r="M125" s="663">
        <v>100</v>
      </c>
      <c r="N125" s="663">
        <v>100</v>
      </c>
      <c r="O125" s="663">
        <v>100</v>
      </c>
      <c r="P125" s="663">
        <v>100</v>
      </c>
      <c r="Q125" s="664">
        <v>100</v>
      </c>
      <c r="R125" s="663" t="s">
        <v>1126</v>
      </c>
      <c r="S125" s="670"/>
      <c r="T125" s="671"/>
      <c r="U125" s="695"/>
      <c r="V125" s="386"/>
      <c r="W125" s="386"/>
      <c r="X125" s="386"/>
      <c r="Y125" s="386"/>
      <c r="Z125" s="386"/>
      <c r="AA125" s="386"/>
      <c r="AB125" s="386"/>
      <c r="AC125" s="386"/>
      <c r="AD125" s="386"/>
      <c r="AE125" s="386"/>
      <c r="AF125" s="386"/>
      <c r="AG125" s="386"/>
      <c r="AH125" s="691"/>
      <c r="AI125" s="691"/>
      <c r="AJ125" s="691"/>
      <c r="AK125" s="692"/>
      <c r="AM125" s="696"/>
      <c r="AN125" s="697"/>
      <c r="AO125" s="697"/>
      <c r="AP125" s="697"/>
      <c r="AQ125" s="697"/>
    </row>
    <row r="126" spans="1:43" s="690" customFormat="1" ht="35.25" hidden="1" customHeight="1" outlineLevel="3" thickTop="1" thickBot="1" x14ac:dyDescent="0.3">
      <c r="A126" s="386"/>
      <c r="B126" s="460" t="s">
        <v>1000</v>
      </c>
      <c r="C126" s="639" t="s">
        <v>685</v>
      </c>
      <c r="D126" s="854" t="s">
        <v>1349</v>
      </c>
      <c r="E126" s="855"/>
      <c r="F126" s="855"/>
      <c r="G126" s="958"/>
      <c r="H126" s="855"/>
      <c r="I126" s="855"/>
      <c r="J126" s="856"/>
      <c r="K126" s="602" t="s">
        <v>1287</v>
      </c>
      <c r="L126" s="662"/>
      <c r="M126" s="663">
        <v>100</v>
      </c>
      <c r="N126" s="663">
        <v>100</v>
      </c>
      <c r="O126" s="663">
        <v>100</v>
      </c>
      <c r="P126" s="663">
        <v>100</v>
      </c>
      <c r="Q126" s="664">
        <v>100</v>
      </c>
      <c r="R126" s="663" t="s">
        <v>1126</v>
      </c>
      <c r="S126" s="670"/>
      <c r="T126" s="671"/>
      <c r="U126" s="695"/>
      <c r="V126" s="386"/>
      <c r="W126" s="386"/>
      <c r="X126" s="386"/>
      <c r="Y126" s="386"/>
      <c r="Z126" s="386"/>
      <c r="AA126" s="386"/>
      <c r="AB126" s="386"/>
      <c r="AC126" s="386"/>
      <c r="AD126" s="386"/>
      <c r="AE126" s="386"/>
      <c r="AF126" s="386"/>
      <c r="AG126" s="386"/>
      <c r="AH126" s="691"/>
      <c r="AI126" s="691"/>
      <c r="AJ126" s="691"/>
      <c r="AK126" s="692"/>
      <c r="AM126" s="696"/>
      <c r="AN126" s="697"/>
      <c r="AO126" s="697"/>
      <c r="AP126" s="697"/>
      <c r="AQ126" s="697"/>
    </row>
    <row r="127" spans="1:43" s="690" customFormat="1" ht="54" customHeight="1" outlineLevel="2" collapsed="1" thickTop="1" thickBot="1" x14ac:dyDescent="0.3">
      <c r="A127" s="386"/>
      <c r="B127" s="872" t="s">
        <v>1226</v>
      </c>
      <c r="C127" s="860" t="s">
        <v>801</v>
      </c>
      <c r="D127" s="865" t="s">
        <v>1224</v>
      </c>
      <c r="E127" s="884"/>
      <c r="F127" s="870" t="s">
        <v>1022</v>
      </c>
      <c r="G127" s="722" t="s">
        <v>1430</v>
      </c>
      <c r="H127" s="902" t="s">
        <v>1282</v>
      </c>
      <c r="I127" s="903"/>
      <c r="J127" s="904"/>
      <c r="K127" s="603" t="s">
        <v>965</v>
      </c>
      <c r="L127" s="660">
        <v>82.8</v>
      </c>
      <c r="M127" s="661">
        <v>84</v>
      </c>
      <c r="N127" s="661">
        <v>85</v>
      </c>
      <c r="O127" s="661">
        <v>86</v>
      </c>
      <c r="P127" s="661">
        <v>87</v>
      </c>
      <c r="Q127" s="660">
        <v>87</v>
      </c>
      <c r="R127" s="665" t="s">
        <v>45</v>
      </c>
      <c r="S127" s="672"/>
      <c r="T127" s="673"/>
      <c r="U127" s="693"/>
      <c r="V127" s="386"/>
      <c r="W127" s="386"/>
      <c r="X127" s="386"/>
      <c r="Y127" s="386"/>
      <c r="Z127" s="386"/>
      <c r="AA127" s="386"/>
      <c r="AB127" s="386"/>
      <c r="AC127" s="386"/>
      <c r="AD127" s="386"/>
      <c r="AE127" s="386"/>
      <c r="AF127" s="386"/>
      <c r="AG127" s="386"/>
      <c r="AH127" s="386"/>
      <c r="AI127" s="386"/>
      <c r="AJ127" s="386"/>
      <c r="AK127" s="694"/>
      <c r="AM127" s="691"/>
      <c r="AN127" s="691"/>
      <c r="AO127" s="691"/>
      <c r="AP127" s="691"/>
      <c r="AQ127" s="691"/>
    </row>
    <row r="128" spans="1:43" s="690" customFormat="1" ht="54" customHeight="1" outlineLevel="2" collapsed="1" thickTop="1" thickBot="1" x14ac:dyDescent="0.3">
      <c r="A128" s="386"/>
      <c r="B128" s="874"/>
      <c r="C128" s="862"/>
      <c r="D128" s="867"/>
      <c r="E128" s="885"/>
      <c r="F128" s="871"/>
      <c r="G128" s="652" t="s">
        <v>1431</v>
      </c>
      <c r="H128" s="896" t="s">
        <v>1288</v>
      </c>
      <c r="I128" s="897"/>
      <c r="J128" s="898"/>
      <c r="K128" s="603" t="s">
        <v>427</v>
      </c>
      <c r="L128" s="660">
        <v>76.900000000000006</v>
      </c>
      <c r="M128" s="661">
        <v>77</v>
      </c>
      <c r="N128" s="661">
        <v>78</v>
      </c>
      <c r="O128" s="661">
        <v>79</v>
      </c>
      <c r="P128" s="661">
        <v>80</v>
      </c>
      <c r="Q128" s="660">
        <v>80</v>
      </c>
      <c r="R128" s="665" t="s">
        <v>45</v>
      </c>
      <c r="S128" s="672"/>
      <c r="T128" s="673"/>
      <c r="U128" s="693"/>
      <c r="V128" s="386"/>
      <c r="W128" s="386"/>
      <c r="X128" s="386"/>
      <c r="Y128" s="386"/>
      <c r="Z128" s="386"/>
      <c r="AA128" s="386"/>
      <c r="AB128" s="386"/>
      <c r="AC128" s="386"/>
      <c r="AD128" s="386"/>
      <c r="AE128" s="386"/>
      <c r="AF128" s="386"/>
      <c r="AG128" s="386"/>
      <c r="AH128" s="386"/>
      <c r="AI128" s="386"/>
      <c r="AJ128" s="386"/>
      <c r="AK128" s="694"/>
      <c r="AM128" s="691"/>
      <c r="AN128" s="691"/>
      <c r="AO128" s="691"/>
      <c r="AP128" s="691"/>
      <c r="AQ128" s="691"/>
    </row>
    <row r="129" spans="1:43" s="690" customFormat="1" ht="35.25" hidden="1" customHeight="1" outlineLevel="3" thickTop="1" thickBot="1" x14ac:dyDescent="0.3">
      <c r="A129" s="386"/>
      <c r="B129" s="460" t="s">
        <v>1000</v>
      </c>
      <c r="C129" s="639" t="s">
        <v>335</v>
      </c>
      <c r="D129" s="854" t="s">
        <v>1357</v>
      </c>
      <c r="E129" s="855"/>
      <c r="F129" s="855"/>
      <c r="G129" s="855"/>
      <c r="H129" s="855"/>
      <c r="I129" s="855"/>
      <c r="J129" s="856"/>
      <c r="K129" s="602" t="s">
        <v>1287</v>
      </c>
      <c r="L129" s="662"/>
      <c r="M129" s="663">
        <v>100</v>
      </c>
      <c r="N129" s="663">
        <v>100</v>
      </c>
      <c r="O129" s="663">
        <v>100</v>
      </c>
      <c r="P129" s="663">
        <v>100</v>
      </c>
      <c r="Q129" s="664">
        <v>100</v>
      </c>
      <c r="R129" s="663" t="s">
        <v>45</v>
      </c>
      <c r="S129" s="670"/>
      <c r="T129" s="671"/>
      <c r="U129" s="695"/>
      <c r="V129" s="386"/>
      <c r="W129" s="386"/>
      <c r="X129" s="386"/>
      <c r="Y129" s="386"/>
      <c r="Z129" s="386"/>
      <c r="AA129" s="386"/>
      <c r="AB129" s="386"/>
      <c r="AC129" s="386"/>
      <c r="AD129" s="386"/>
      <c r="AE129" s="386"/>
      <c r="AF129" s="386"/>
      <c r="AG129" s="386"/>
      <c r="AH129" s="691"/>
      <c r="AI129" s="691"/>
      <c r="AJ129" s="691"/>
      <c r="AK129" s="692"/>
      <c r="AM129" s="696"/>
      <c r="AN129" s="697"/>
      <c r="AO129" s="697"/>
      <c r="AP129" s="697"/>
      <c r="AQ129" s="697"/>
    </row>
    <row r="130" spans="1:43" s="690" customFormat="1" ht="35.25" hidden="1" customHeight="1" outlineLevel="3" thickTop="1" thickBot="1" x14ac:dyDescent="0.3">
      <c r="A130" s="386"/>
      <c r="B130" s="460" t="s">
        <v>1000</v>
      </c>
      <c r="C130" s="639" t="s">
        <v>76</v>
      </c>
      <c r="D130" s="854" t="s">
        <v>1358</v>
      </c>
      <c r="E130" s="855"/>
      <c r="F130" s="855"/>
      <c r="G130" s="855"/>
      <c r="H130" s="855"/>
      <c r="I130" s="855"/>
      <c r="J130" s="856"/>
      <c r="K130" s="602" t="s">
        <v>427</v>
      </c>
      <c r="L130" s="662"/>
      <c r="M130" s="663">
        <v>100</v>
      </c>
      <c r="N130" s="663">
        <v>100</v>
      </c>
      <c r="O130" s="663">
        <v>100</v>
      </c>
      <c r="P130" s="663">
        <v>100</v>
      </c>
      <c r="Q130" s="664">
        <v>100</v>
      </c>
      <c r="R130" s="663" t="s">
        <v>45</v>
      </c>
      <c r="S130" s="670"/>
      <c r="T130" s="671"/>
      <c r="U130" s="695"/>
      <c r="V130" s="386"/>
      <c r="W130" s="386"/>
      <c r="X130" s="386"/>
      <c r="Y130" s="386"/>
      <c r="Z130" s="386"/>
      <c r="AA130" s="386"/>
      <c r="AB130" s="386"/>
      <c r="AC130" s="386"/>
      <c r="AD130" s="386"/>
      <c r="AE130" s="386"/>
      <c r="AF130" s="386"/>
      <c r="AG130" s="386"/>
      <c r="AH130" s="691"/>
      <c r="AI130" s="691"/>
      <c r="AJ130" s="691"/>
      <c r="AK130" s="692"/>
      <c r="AM130" s="696"/>
      <c r="AN130" s="697"/>
      <c r="AO130" s="697"/>
      <c r="AP130" s="697"/>
      <c r="AQ130" s="697"/>
    </row>
    <row r="131" spans="1:43" s="690" customFormat="1" ht="35.25" hidden="1" customHeight="1" outlineLevel="3" thickTop="1" thickBot="1" x14ac:dyDescent="0.3">
      <c r="A131" s="386"/>
      <c r="B131" s="460" t="s">
        <v>1000</v>
      </c>
      <c r="C131" s="639" t="s">
        <v>575</v>
      </c>
      <c r="D131" s="854" t="s">
        <v>1359</v>
      </c>
      <c r="E131" s="855"/>
      <c r="F131" s="855"/>
      <c r="G131" s="855"/>
      <c r="H131" s="855"/>
      <c r="I131" s="855"/>
      <c r="J131" s="856"/>
      <c r="K131" s="602" t="s">
        <v>427</v>
      </c>
      <c r="L131" s="662"/>
      <c r="M131" s="663">
        <v>100</v>
      </c>
      <c r="N131" s="663">
        <v>100</v>
      </c>
      <c r="O131" s="663">
        <v>100</v>
      </c>
      <c r="P131" s="663">
        <v>100</v>
      </c>
      <c r="Q131" s="664">
        <v>100</v>
      </c>
      <c r="R131" s="663" t="s">
        <v>45</v>
      </c>
      <c r="S131" s="670"/>
      <c r="T131" s="671"/>
      <c r="U131" s="695"/>
      <c r="V131" s="386"/>
      <c r="W131" s="386"/>
      <c r="X131" s="386"/>
      <c r="Y131" s="386"/>
      <c r="Z131" s="386"/>
      <c r="AA131" s="386"/>
      <c r="AB131" s="386"/>
      <c r="AC131" s="386"/>
      <c r="AD131" s="386"/>
      <c r="AE131" s="386"/>
      <c r="AF131" s="386"/>
      <c r="AG131" s="386"/>
      <c r="AH131" s="691"/>
      <c r="AI131" s="691"/>
      <c r="AJ131" s="691"/>
      <c r="AK131" s="692"/>
      <c r="AM131" s="696"/>
      <c r="AN131" s="697"/>
      <c r="AO131" s="697"/>
      <c r="AP131" s="697"/>
      <c r="AQ131" s="697"/>
    </row>
    <row r="132" spans="1:43" s="690" customFormat="1" ht="35.25" hidden="1" customHeight="1" outlineLevel="3" thickTop="1" thickBot="1" x14ac:dyDescent="0.3">
      <c r="A132" s="386"/>
      <c r="B132" s="460" t="s">
        <v>1000</v>
      </c>
      <c r="C132" s="639" t="s">
        <v>46</v>
      </c>
      <c r="D132" s="854" t="s">
        <v>1842</v>
      </c>
      <c r="E132" s="855"/>
      <c r="F132" s="855"/>
      <c r="G132" s="855"/>
      <c r="H132" s="855"/>
      <c r="I132" s="855"/>
      <c r="J132" s="856"/>
      <c r="K132" s="602" t="s">
        <v>427</v>
      </c>
      <c r="L132" s="662"/>
      <c r="M132" s="663">
        <v>100</v>
      </c>
      <c r="N132" s="663">
        <v>100</v>
      </c>
      <c r="O132" s="663">
        <v>100</v>
      </c>
      <c r="P132" s="663">
        <v>100</v>
      </c>
      <c r="Q132" s="664">
        <v>100</v>
      </c>
      <c r="R132" s="663" t="s">
        <v>1126</v>
      </c>
      <c r="S132" s="670"/>
      <c r="T132" s="671"/>
      <c r="U132" s="695"/>
      <c r="V132" s="386"/>
      <c r="W132" s="386"/>
      <c r="X132" s="386"/>
      <c r="Y132" s="386"/>
      <c r="Z132" s="386"/>
      <c r="AA132" s="386"/>
      <c r="AB132" s="386"/>
      <c r="AC132" s="386"/>
      <c r="AD132" s="386"/>
      <c r="AE132" s="386"/>
      <c r="AF132" s="386"/>
      <c r="AG132" s="386"/>
      <c r="AH132" s="691"/>
      <c r="AI132" s="691"/>
      <c r="AJ132" s="691"/>
      <c r="AK132" s="692"/>
      <c r="AM132" s="696"/>
      <c r="AN132" s="697"/>
      <c r="AO132" s="697"/>
      <c r="AP132" s="697"/>
      <c r="AQ132" s="697"/>
    </row>
    <row r="133" spans="1:43" s="690" customFormat="1" ht="35.25" hidden="1" customHeight="1" outlineLevel="3" thickTop="1" thickBot="1" x14ac:dyDescent="0.3">
      <c r="A133" s="386"/>
      <c r="B133" s="460" t="s">
        <v>1000</v>
      </c>
      <c r="C133" s="639" t="s">
        <v>51</v>
      </c>
      <c r="D133" s="899" t="s">
        <v>1327</v>
      </c>
      <c r="E133" s="900"/>
      <c r="F133" s="900"/>
      <c r="G133" s="900"/>
      <c r="H133" s="900"/>
      <c r="I133" s="900"/>
      <c r="J133" s="901"/>
      <c r="K133" s="602" t="s">
        <v>690</v>
      </c>
      <c r="L133" s="662"/>
      <c r="M133" s="663">
        <v>100</v>
      </c>
      <c r="N133" s="663">
        <v>100</v>
      </c>
      <c r="O133" s="663">
        <v>100</v>
      </c>
      <c r="P133" s="663">
        <v>100</v>
      </c>
      <c r="Q133" s="664">
        <v>100</v>
      </c>
      <c r="R133" s="663" t="s">
        <v>1126</v>
      </c>
      <c r="S133" s="670"/>
      <c r="T133" s="671"/>
      <c r="U133" s="695"/>
      <c r="V133" s="386"/>
      <c r="W133" s="386"/>
      <c r="X133" s="386"/>
      <c r="Y133" s="386"/>
      <c r="Z133" s="386"/>
      <c r="AA133" s="386"/>
      <c r="AB133" s="386"/>
      <c r="AC133" s="386"/>
      <c r="AD133" s="386"/>
      <c r="AE133" s="386"/>
      <c r="AF133" s="386"/>
      <c r="AG133" s="386"/>
      <c r="AH133" s="691"/>
      <c r="AI133" s="691"/>
      <c r="AJ133" s="691"/>
      <c r="AK133" s="692"/>
      <c r="AM133" s="696"/>
      <c r="AN133" s="697"/>
      <c r="AO133" s="697"/>
      <c r="AP133" s="697"/>
      <c r="AQ133" s="697"/>
    </row>
    <row r="134" spans="1:43" s="690" customFormat="1" ht="35.25" hidden="1" customHeight="1" outlineLevel="3" thickTop="1" thickBot="1" x14ac:dyDescent="0.3">
      <c r="A134" s="386"/>
      <c r="B134" s="460" t="s">
        <v>1000</v>
      </c>
      <c r="C134" s="639" t="s">
        <v>1751</v>
      </c>
      <c r="D134" s="899" t="s">
        <v>1163</v>
      </c>
      <c r="E134" s="900"/>
      <c r="F134" s="900"/>
      <c r="G134" s="900"/>
      <c r="H134" s="900"/>
      <c r="I134" s="900"/>
      <c r="J134" s="901"/>
      <c r="K134" s="602" t="s">
        <v>690</v>
      </c>
      <c r="L134" s="662"/>
      <c r="M134" s="663">
        <v>100</v>
      </c>
      <c r="N134" s="663">
        <v>100</v>
      </c>
      <c r="O134" s="663">
        <v>100</v>
      </c>
      <c r="P134" s="663">
        <v>100</v>
      </c>
      <c r="Q134" s="664">
        <v>100</v>
      </c>
      <c r="R134" s="663" t="s">
        <v>1126</v>
      </c>
      <c r="S134" s="670"/>
      <c r="T134" s="671"/>
      <c r="U134" s="695"/>
      <c r="V134" s="386"/>
      <c r="W134" s="386"/>
      <c r="X134" s="386"/>
      <c r="Y134" s="386"/>
      <c r="Z134" s="386"/>
      <c r="AA134" s="386"/>
      <c r="AB134" s="386"/>
      <c r="AC134" s="386"/>
      <c r="AD134" s="386"/>
      <c r="AE134" s="386"/>
      <c r="AF134" s="386"/>
      <c r="AG134" s="386"/>
      <c r="AH134" s="691"/>
      <c r="AI134" s="691"/>
      <c r="AJ134" s="691"/>
      <c r="AK134" s="692"/>
      <c r="AM134" s="696"/>
      <c r="AN134" s="697"/>
      <c r="AO134" s="697"/>
      <c r="AP134" s="697"/>
      <c r="AQ134" s="697"/>
    </row>
    <row r="135" spans="1:43" s="690" customFormat="1" ht="35.25" hidden="1" customHeight="1" outlineLevel="3" thickTop="1" thickBot="1" x14ac:dyDescent="0.3">
      <c r="A135" s="386"/>
      <c r="B135" s="460" t="s">
        <v>1000</v>
      </c>
      <c r="C135" s="639" t="s">
        <v>1752</v>
      </c>
      <c r="D135" s="899" t="s">
        <v>1372</v>
      </c>
      <c r="E135" s="900"/>
      <c r="F135" s="900"/>
      <c r="G135" s="900"/>
      <c r="H135" s="900"/>
      <c r="I135" s="900"/>
      <c r="J135" s="901"/>
      <c r="K135" s="602" t="s">
        <v>1366</v>
      </c>
      <c r="L135" s="662"/>
      <c r="M135" s="663">
        <v>100</v>
      </c>
      <c r="N135" s="663">
        <v>100</v>
      </c>
      <c r="O135" s="663">
        <v>100</v>
      </c>
      <c r="P135" s="663">
        <v>100</v>
      </c>
      <c r="Q135" s="664">
        <v>100</v>
      </c>
      <c r="R135" s="663" t="s">
        <v>1126</v>
      </c>
      <c r="S135" s="670"/>
      <c r="T135" s="671"/>
      <c r="U135" s="695"/>
      <c r="V135" s="386"/>
      <c r="W135" s="386"/>
      <c r="X135" s="386"/>
      <c r="Y135" s="386"/>
      <c r="Z135" s="386"/>
      <c r="AA135" s="386"/>
      <c r="AB135" s="386"/>
      <c r="AC135" s="386"/>
      <c r="AD135" s="386"/>
      <c r="AE135" s="386"/>
      <c r="AF135" s="386"/>
      <c r="AG135" s="386"/>
      <c r="AH135" s="691"/>
      <c r="AI135" s="691"/>
      <c r="AJ135" s="691"/>
      <c r="AK135" s="692"/>
      <c r="AM135" s="696"/>
      <c r="AN135" s="697"/>
      <c r="AO135" s="697"/>
      <c r="AP135" s="697"/>
      <c r="AQ135" s="697"/>
    </row>
    <row r="136" spans="1:43" s="690" customFormat="1" ht="35.25" hidden="1" customHeight="1" outlineLevel="3" thickTop="1" thickBot="1" x14ac:dyDescent="0.3">
      <c r="A136" s="386"/>
      <c r="B136" s="460" t="s">
        <v>1000</v>
      </c>
      <c r="C136" s="639" t="s">
        <v>573</v>
      </c>
      <c r="D136" s="899" t="s">
        <v>1360</v>
      </c>
      <c r="E136" s="900"/>
      <c r="F136" s="900"/>
      <c r="G136" s="900"/>
      <c r="H136" s="900"/>
      <c r="I136" s="900"/>
      <c r="J136" s="901"/>
      <c r="K136" s="602" t="s">
        <v>1366</v>
      </c>
      <c r="L136" s="662"/>
      <c r="M136" s="663">
        <v>100</v>
      </c>
      <c r="N136" s="663">
        <v>100</v>
      </c>
      <c r="O136" s="663">
        <v>100</v>
      </c>
      <c r="P136" s="663">
        <v>100</v>
      </c>
      <c r="Q136" s="664">
        <v>100</v>
      </c>
      <c r="R136" s="663" t="s">
        <v>1126</v>
      </c>
      <c r="S136" s="670"/>
      <c r="T136" s="671"/>
      <c r="U136" s="695"/>
      <c r="V136" s="386"/>
      <c r="W136" s="386"/>
      <c r="X136" s="386"/>
      <c r="Y136" s="386"/>
      <c r="Z136" s="386"/>
      <c r="AA136" s="386"/>
      <c r="AB136" s="386"/>
      <c r="AC136" s="386"/>
      <c r="AD136" s="386"/>
      <c r="AE136" s="386"/>
      <c r="AF136" s="386"/>
      <c r="AG136" s="386"/>
      <c r="AH136" s="691"/>
      <c r="AI136" s="691"/>
      <c r="AJ136" s="691"/>
      <c r="AK136" s="692"/>
      <c r="AM136" s="696"/>
      <c r="AN136" s="697"/>
      <c r="AO136" s="697"/>
      <c r="AP136" s="697"/>
      <c r="AQ136" s="697"/>
    </row>
    <row r="137" spans="1:43" s="690" customFormat="1" ht="35.25" hidden="1" customHeight="1" outlineLevel="3" thickTop="1" thickBot="1" x14ac:dyDescent="0.3">
      <c r="A137" s="386"/>
      <c r="B137" s="460" t="s">
        <v>1000</v>
      </c>
      <c r="C137" s="639" t="s">
        <v>63</v>
      </c>
      <c r="D137" s="854" t="s">
        <v>1361</v>
      </c>
      <c r="E137" s="855"/>
      <c r="F137" s="855"/>
      <c r="G137" s="855"/>
      <c r="H137" s="855"/>
      <c r="I137" s="855"/>
      <c r="J137" s="856"/>
      <c r="K137" s="602" t="s">
        <v>427</v>
      </c>
      <c r="L137" s="662"/>
      <c r="M137" s="663">
        <v>100</v>
      </c>
      <c r="N137" s="663">
        <v>100</v>
      </c>
      <c r="O137" s="663">
        <v>100</v>
      </c>
      <c r="P137" s="663">
        <v>100</v>
      </c>
      <c r="Q137" s="664">
        <v>100</v>
      </c>
      <c r="R137" s="663" t="s">
        <v>1126</v>
      </c>
      <c r="S137" s="670"/>
      <c r="T137" s="671"/>
      <c r="U137" s="695"/>
      <c r="V137" s="386"/>
      <c r="W137" s="386"/>
      <c r="X137" s="386"/>
      <c r="Y137" s="386"/>
      <c r="Z137" s="386"/>
      <c r="AA137" s="386"/>
      <c r="AB137" s="386"/>
      <c r="AC137" s="386"/>
      <c r="AD137" s="386"/>
      <c r="AE137" s="386"/>
      <c r="AF137" s="386"/>
      <c r="AG137" s="386"/>
      <c r="AH137" s="691"/>
      <c r="AI137" s="691"/>
      <c r="AJ137" s="691"/>
      <c r="AK137" s="692"/>
      <c r="AM137" s="696"/>
      <c r="AN137" s="697"/>
      <c r="AO137" s="697"/>
      <c r="AP137" s="697"/>
      <c r="AQ137" s="697"/>
    </row>
    <row r="138" spans="1:43" s="690" customFormat="1" ht="35.25" hidden="1" customHeight="1" outlineLevel="3" thickTop="1" thickBot="1" x14ac:dyDescent="0.3">
      <c r="A138" s="386"/>
      <c r="B138" s="460" t="s">
        <v>1000</v>
      </c>
      <c r="C138" s="639" t="s">
        <v>79</v>
      </c>
      <c r="D138" s="854" t="s">
        <v>1629</v>
      </c>
      <c r="E138" s="855"/>
      <c r="F138" s="855"/>
      <c r="G138" s="855"/>
      <c r="H138" s="855"/>
      <c r="I138" s="855"/>
      <c r="J138" s="856"/>
      <c r="K138" s="602" t="s">
        <v>427</v>
      </c>
      <c r="L138" s="662"/>
      <c r="M138" s="663">
        <v>100</v>
      </c>
      <c r="N138" s="663">
        <v>100</v>
      </c>
      <c r="O138" s="663">
        <v>100</v>
      </c>
      <c r="P138" s="663">
        <v>100</v>
      </c>
      <c r="Q138" s="664">
        <v>100</v>
      </c>
      <c r="R138" s="663" t="s">
        <v>1126</v>
      </c>
      <c r="S138" s="670"/>
      <c r="T138" s="671"/>
      <c r="U138" s="695"/>
      <c r="V138" s="386"/>
      <c r="W138" s="386"/>
      <c r="X138" s="386"/>
      <c r="Y138" s="386"/>
      <c r="Z138" s="386"/>
      <c r="AA138" s="386"/>
      <c r="AB138" s="386"/>
      <c r="AC138" s="386"/>
      <c r="AD138" s="386"/>
      <c r="AE138" s="386"/>
      <c r="AF138" s="386"/>
      <c r="AG138" s="386"/>
      <c r="AH138" s="691"/>
      <c r="AI138" s="691"/>
      <c r="AJ138" s="691"/>
      <c r="AK138" s="692"/>
      <c r="AM138" s="696"/>
      <c r="AN138" s="697"/>
      <c r="AO138" s="697"/>
      <c r="AP138" s="697"/>
      <c r="AQ138" s="697"/>
    </row>
    <row r="139" spans="1:43" s="690" customFormat="1" ht="35.25" hidden="1" customHeight="1" outlineLevel="3" thickTop="1" thickBot="1" x14ac:dyDescent="0.3">
      <c r="A139" s="386"/>
      <c r="B139" s="460" t="s">
        <v>1000</v>
      </c>
      <c r="C139" s="639" t="s">
        <v>108</v>
      </c>
      <c r="D139" s="899" t="s">
        <v>1362</v>
      </c>
      <c r="E139" s="900"/>
      <c r="F139" s="900"/>
      <c r="G139" s="900"/>
      <c r="H139" s="900"/>
      <c r="I139" s="900"/>
      <c r="J139" s="901"/>
      <c r="K139" s="602" t="s">
        <v>1366</v>
      </c>
      <c r="L139" s="662"/>
      <c r="M139" s="663">
        <v>100</v>
      </c>
      <c r="N139" s="663">
        <v>100</v>
      </c>
      <c r="O139" s="663">
        <v>100</v>
      </c>
      <c r="P139" s="663">
        <v>100</v>
      </c>
      <c r="Q139" s="664">
        <v>100</v>
      </c>
      <c r="R139" s="663" t="s">
        <v>1126</v>
      </c>
      <c r="S139" s="670"/>
      <c r="T139" s="671"/>
      <c r="U139" s="695"/>
      <c r="V139" s="386"/>
      <c r="W139" s="386"/>
      <c r="X139" s="386"/>
      <c r="Y139" s="386"/>
      <c r="Z139" s="386"/>
      <c r="AA139" s="386"/>
      <c r="AB139" s="386"/>
      <c r="AC139" s="386"/>
      <c r="AD139" s="386"/>
      <c r="AE139" s="386"/>
      <c r="AF139" s="386"/>
      <c r="AG139" s="386"/>
      <c r="AH139" s="691"/>
      <c r="AI139" s="691"/>
      <c r="AJ139" s="691"/>
      <c r="AK139" s="692"/>
      <c r="AM139" s="696"/>
      <c r="AN139" s="697"/>
      <c r="AO139" s="697"/>
      <c r="AP139" s="697"/>
      <c r="AQ139" s="697"/>
    </row>
    <row r="140" spans="1:43" s="690" customFormat="1" ht="35.25" hidden="1" customHeight="1" outlineLevel="3" thickTop="1" thickBot="1" x14ac:dyDescent="0.3">
      <c r="A140" s="386"/>
      <c r="B140" s="460" t="s">
        <v>1000</v>
      </c>
      <c r="C140" s="639" t="s">
        <v>153</v>
      </c>
      <c r="D140" s="899" t="s">
        <v>1363</v>
      </c>
      <c r="E140" s="900"/>
      <c r="F140" s="900"/>
      <c r="G140" s="900"/>
      <c r="H140" s="900"/>
      <c r="I140" s="900"/>
      <c r="J140" s="901"/>
      <c r="K140" s="602" t="s">
        <v>1366</v>
      </c>
      <c r="L140" s="662"/>
      <c r="M140" s="663">
        <v>100</v>
      </c>
      <c r="N140" s="663">
        <v>100</v>
      </c>
      <c r="O140" s="663">
        <v>100</v>
      </c>
      <c r="P140" s="663">
        <v>100</v>
      </c>
      <c r="Q140" s="664">
        <v>100</v>
      </c>
      <c r="R140" s="663" t="s">
        <v>1126</v>
      </c>
      <c r="S140" s="670"/>
      <c r="T140" s="671"/>
      <c r="U140" s="695"/>
      <c r="V140" s="386"/>
      <c r="W140" s="386"/>
      <c r="X140" s="386"/>
      <c r="Y140" s="386"/>
      <c r="Z140" s="386"/>
      <c r="AA140" s="386"/>
      <c r="AB140" s="386"/>
      <c r="AC140" s="386"/>
      <c r="AD140" s="386"/>
      <c r="AE140" s="386"/>
      <c r="AF140" s="386"/>
      <c r="AG140" s="386"/>
      <c r="AH140" s="691"/>
      <c r="AI140" s="691"/>
      <c r="AJ140" s="691"/>
      <c r="AK140" s="692"/>
      <c r="AM140" s="696"/>
      <c r="AN140" s="697"/>
      <c r="AO140" s="697"/>
      <c r="AP140" s="697"/>
      <c r="AQ140" s="697"/>
    </row>
    <row r="141" spans="1:43" s="690" customFormat="1" ht="35.25" hidden="1" customHeight="1" outlineLevel="3" thickTop="1" thickBot="1" x14ac:dyDescent="0.3">
      <c r="A141" s="386"/>
      <c r="B141" s="460" t="s">
        <v>1000</v>
      </c>
      <c r="C141" s="639" t="s">
        <v>155</v>
      </c>
      <c r="D141" s="899" t="s">
        <v>1692</v>
      </c>
      <c r="E141" s="900"/>
      <c r="F141" s="900"/>
      <c r="G141" s="900"/>
      <c r="H141" s="900"/>
      <c r="I141" s="900"/>
      <c r="J141" s="901"/>
      <c r="K141" s="602" t="s">
        <v>427</v>
      </c>
      <c r="L141" s="662"/>
      <c r="M141" s="663">
        <v>100</v>
      </c>
      <c r="N141" s="663">
        <v>100</v>
      </c>
      <c r="O141" s="663">
        <v>100</v>
      </c>
      <c r="P141" s="663">
        <v>100</v>
      </c>
      <c r="Q141" s="664">
        <v>100</v>
      </c>
      <c r="R141" s="663" t="s">
        <v>1126</v>
      </c>
      <c r="S141" s="670"/>
      <c r="T141" s="671"/>
      <c r="U141" s="695"/>
      <c r="V141" s="386"/>
      <c r="W141" s="386"/>
      <c r="X141" s="386"/>
      <c r="Y141" s="386"/>
      <c r="Z141" s="386"/>
      <c r="AA141" s="386"/>
      <c r="AB141" s="386"/>
      <c r="AC141" s="386"/>
      <c r="AD141" s="386"/>
      <c r="AE141" s="386"/>
      <c r="AF141" s="386"/>
      <c r="AG141" s="386"/>
      <c r="AH141" s="691"/>
      <c r="AI141" s="691"/>
      <c r="AJ141" s="691"/>
      <c r="AK141" s="692"/>
      <c r="AM141" s="696"/>
      <c r="AN141" s="697"/>
      <c r="AO141" s="697"/>
      <c r="AP141" s="697"/>
      <c r="AQ141" s="697"/>
    </row>
    <row r="142" spans="1:43" s="690" customFormat="1" ht="35.25" hidden="1" customHeight="1" outlineLevel="3" thickTop="1" thickBot="1" x14ac:dyDescent="0.3">
      <c r="A142" s="386"/>
      <c r="B142" s="460" t="s">
        <v>1000</v>
      </c>
      <c r="C142" s="639" t="s">
        <v>89</v>
      </c>
      <c r="D142" s="899" t="s">
        <v>1365</v>
      </c>
      <c r="E142" s="900"/>
      <c r="F142" s="900"/>
      <c r="G142" s="900"/>
      <c r="H142" s="900"/>
      <c r="I142" s="900"/>
      <c r="J142" s="901"/>
      <c r="K142" s="602" t="s">
        <v>427</v>
      </c>
      <c r="L142" s="662"/>
      <c r="M142" s="663">
        <v>100</v>
      </c>
      <c r="N142" s="663">
        <v>100</v>
      </c>
      <c r="O142" s="663">
        <v>100</v>
      </c>
      <c r="P142" s="663">
        <v>100</v>
      </c>
      <c r="Q142" s="664">
        <v>100</v>
      </c>
      <c r="R142" s="663" t="s">
        <v>1126</v>
      </c>
      <c r="S142" s="670"/>
      <c r="T142" s="671"/>
      <c r="U142" s="695"/>
      <c r="V142" s="386"/>
      <c r="W142" s="386"/>
      <c r="X142" s="386"/>
      <c r="Y142" s="386"/>
      <c r="Z142" s="386"/>
      <c r="AA142" s="386"/>
      <c r="AB142" s="386"/>
      <c r="AC142" s="386"/>
      <c r="AD142" s="386"/>
      <c r="AE142" s="386"/>
      <c r="AF142" s="386"/>
      <c r="AG142" s="386"/>
      <c r="AH142" s="691"/>
      <c r="AI142" s="691"/>
      <c r="AJ142" s="691"/>
      <c r="AK142" s="692"/>
      <c r="AM142" s="696"/>
      <c r="AN142" s="697"/>
      <c r="AO142" s="697"/>
      <c r="AP142" s="697"/>
      <c r="AQ142" s="697"/>
    </row>
    <row r="143" spans="1:43" s="690" customFormat="1" ht="35.25" hidden="1" customHeight="1" outlineLevel="3" thickTop="1" thickBot="1" x14ac:dyDescent="0.3">
      <c r="A143" s="386"/>
      <c r="B143" s="460" t="s">
        <v>1000</v>
      </c>
      <c r="C143" s="639" t="s">
        <v>91</v>
      </c>
      <c r="D143" s="899" t="s">
        <v>1364</v>
      </c>
      <c r="E143" s="900"/>
      <c r="F143" s="900"/>
      <c r="G143" s="900"/>
      <c r="H143" s="900"/>
      <c r="I143" s="900"/>
      <c r="J143" s="901"/>
      <c r="K143" s="602" t="s">
        <v>1366</v>
      </c>
      <c r="L143" s="662"/>
      <c r="M143" s="663">
        <v>100</v>
      </c>
      <c r="N143" s="663">
        <v>100</v>
      </c>
      <c r="O143" s="663">
        <v>100</v>
      </c>
      <c r="P143" s="663">
        <v>100</v>
      </c>
      <c r="Q143" s="664">
        <v>100</v>
      </c>
      <c r="R143" s="663" t="s">
        <v>1126</v>
      </c>
      <c r="S143" s="670"/>
      <c r="T143" s="671"/>
      <c r="U143" s="695"/>
      <c r="V143" s="386"/>
      <c r="W143" s="386"/>
      <c r="X143" s="386"/>
      <c r="Y143" s="386"/>
      <c r="Z143" s="386"/>
      <c r="AA143" s="386"/>
      <c r="AB143" s="386"/>
      <c r="AC143" s="386"/>
      <c r="AD143" s="386"/>
      <c r="AE143" s="386"/>
      <c r="AF143" s="386"/>
      <c r="AG143" s="386"/>
      <c r="AH143" s="691"/>
      <c r="AI143" s="691"/>
      <c r="AJ143" s="691"/>
      <c r="AK143" s="692"/>
      <c r="AM143" s="696"/>
      <c r="AN143" s="697"/>
      <c r="AO143" s="697"/>
      <c r="AP143" s="697"/>
      <c r="AQ143" s="697"/>
    </row>
    <row r="144" spans="1:43" s="690" customFormat="1" ht="35.25" hidden="1" customHeight="1" outlineLevel="3" thickTop="1" thickBot="1" x14ac:dyDescent="0.3">
      <c r="A144" s="386"/>
      <c r="B144" s="460" t="s">
        <v>1000</v>
      </c>
      <c r="C144" s="639" t="s">
        <v>93</v>
      </c>
      <c r="D144" s="949" t="s">
        <v>1393</v>
      </c>
      <c r="E144" s="950"/>
      <c r="F144" s="950"/>
      <c r="G144" s="950"/>
      <c r="H144" s="950"/>
      <c r="I144" s="950"/>
      <c r="J144" s="951"/>
      <c r="K144" s="602" t="s">
        <v>465</v>
      </c>
      <c r="L144" s="662"/>
      <c r="M144" s="663">
        <v>100</v>
      </c>
      <c r="N144" s="663">
        <v>100</v>
      </c>
      <c r="O144" s="663">
        <v>100</v>
      </c>
      <c r="P144" s="663">
        <v>100</v>
      </c>
      <c r="Q144" s="664">
        <v>100</v>
      </c>
      <c r="R144" s="663" t="s">
        <v>1126</v>
      </c>
      <c r="S144" s="670"/>
      <c r="T144" s="671"/>
      <c r="U144" s="695"/>
      <c r="V144" s="386"/>
      <c r="W144" s="386"/>
      <c r="X144" s="386"/>
      <c r="Y144" s="386"/>
      <c r="Z144" s="386"/>
      <c r="AA144" s="386"/>
      <c r="AB144" s="386"/>
      <c r="AC144" s="386"/>
      <c r="AD144" s="386"/>
      <c r="AE144" s="386"/>
      <c r="AF144" s="386"/>
      <c r="AG144" s="386"/>
      <c r="AH144" s="691"/>
      <c r="AI144" s="691"/>
      <c r="AJ144" s="691"/>
      <c r="AK144" s="692"/>
      <c r="AM144" s="696"/>
      <c r="AN144" s="697"/>
      <c r="AO144" s="697"/>
      <c r="AP144" s="697"/>
      <c r="AQ144" s="697"/>
    </row>
    <row r="145" spans="1:43" s="690" customFormat="1" ht="35.25" hidden="1" customHeight="1" outlineLevel="3" thickTop="1" thickBot="1" x14ac:dyDescent="0.3">
      <c r="A145" s="386"/>
      <c r="B145" s="460" t="s">
        <v>1000</v>
      </c>
      <c r="C145" s="639" t="s">
        <v>95</v>
      </c>
      <c r="D145" s="949" t="s">
        <v>1394</v>
      </c>
      <c r="E145" s="950"/>
      <c r="F145" s="950"/>
      <c r="G145" s="950"/>
      <c r="H145" s="950"/>
      <c r="I145" s="950"/>
      <c r="J145" s="951"/>
      <c r="K145" s="602" t="s">
        <v>465</v>
      </c>
      <c r="L145" s="662"/>
      <c r="M145" s="663">
        <v>1</v>
      </c>
      <c r="N145" s="663">
        <v>1</v>
      </c>
      <c r="O145" s="663">
        <v>1</v>
      </c>
      <c r="P145" s="663">
        <v>1</v>
      </c>
      <c r="Q145" s="664">
        <v>4</v>
      </c>
      <c r="R145" s="663" t="s">
        <v>1377</v>
      </c>
      <c r="S145" s="670"/>
      <c r="T145" s="671"/>
      <c r="U145" s="695"/>
      <c r="V145" s="386"/>
      <c r="W145" s="386"/>
      <c r="X145" s="386"/>
      <c r="Y145" s="386"/>
      <c r="Z145" s="386"/>
      <c r="AA145" s="386"/>
      <c r="AB145" s="386"/>
      <c r="AC145" s="386"/>
      <c r="AD145" s="386"/>
      <c r="AE145" s="386"/>
      <c r="AF145" s="386"/>
      <c r="AG145" s="386"/>
      <c r="AH145" s="691"/>
      <c r="AI145" s="691"/>
      <c r="AJ145" s="691"/>
      <c r="AK145" s="692"/>
      <c r="AM145" s="696"/>
      <c r="AN145" s="697"/>
      <c r="AO145" s="697"/>
      <c r="AP145" s="697"/>
      <c r="AQ145" s="697"/>
    </row>
    <row r="146" spans="1:43" s="690" customFormat="1" ht="35.25" hidden="1" customHeight="1" outlineLevel="3" thickTop="1" thickBot="1" x14ac:dyDescent="0.3">
      <c r="A146" s="386"/>
      <c r="B146" s="460" t="s">
        <v>1000</v>
      </c>
      <c r="C146" s="639" t="s">
        <v>97</v>
      </c>
      <c r="D146" s="949" t="s">
        <v>1395</v>
      </c>
      <c r="E146" s="950"/>
      <c r="F146" s="950"/>
      <c r="G146" s="950"/>
      <c r="H146" s="950"/>
      <c r="I146" s="950"/>
      <c r="J146" s="951"/>
      <c r="K146" s="602" t="s">
        <v>465</v>
      </c>
      <c r="L146" s="662"/>
      <c r="M146" s="663">
        <v>1</v>
      </c>
      <c r="N146" s="663">
        <v>1</v>
      </c>
      <c r="O146" s="663">
        <v>1</v>
      </c>
      <c r="P146" s="663">
        <v>1</v>
      </c>
      <c r="Q146" s="664">
        <v>4</v>
      </c>
      <c r="R146" s="663" t="s">
        <v>1377</v>
      </c>
      <c r="S146" s="670"/>
      <c r="T146" s="671"/>
      <c r="U146" s="695"/>
      <c r="V146" s="386"/>
      <c r="W146" s="386"/>
      <c r="X146" s="386"/>
      <c r="Y146" s="386"/>
      <c r="Z146" s="386"/>
      <c r="AA146" s="386"/>
      <c r="AB146" s="386"/>
      <c r="AC146" s="386"/>
      <c r="AD146" s="386"/>
      <c r="AE146" s="386"/>
      <c r="AF146" s="386"/>
      <c r="AG146" s="386"/>
      <c r="AH146" s="691"/>
      <c r="AI146" s="691"/>
      <c r="AJ146" s="691"/>
      <c r="AK146" s="692"/>
      <c r="AM146" s="696"/>
      <c r="AN146" s="697"/>
      <c r="AO146" s="697"/>
      <c r="AP146" s="697"/>
      <c r="AQ146" s="697"/>
    </row>
    <row r="147" spans="1:43" s="690" customFormat="1" ht="35.25" hidden="1" customHeight="1" outlineLevel="3" thickTop="1" thickBot="1" x14ac:dyDescent="0.3">
      <c r="A147" s="386"/>
      <c r="B147" s="460" t="s">
        <v>1000</v>
      </c>
      <c r="C147" s="639" t="s">
        <v>100</v>
      </c>
      <c r="D147" s="919" t="s">
        <v>1396</v>
      </c>
      <c r="E147" s="920"/>
      <c r="F147" s="920"/>
      <c r="G147" s="920"/>
      <c r="H147" s="920"/>
      <c r="I147" s="920"/>
      <c r="J147" s="921"/>
      <c r="K147" s="602" t="s">
        <v>465</v>
      </c>
      <c r="L147" s="662"/>
      <c r="M147" s="663">
        <v>100</v>
      </c>
      <c r="N147" s="663">
        <v>100</v>
      </c>
      <c r="O147" s="663">
        <v>100</v>
      </c>
      <c r="P147" s="663">
        <v>100</v>
      </c>
      <c r="Q147" s="664">
        <v>100</v>
      </c>
      <c r="R147" s="663" t="s">
        <v>1126</v>
      </c>
      <c r="S147" s="670"/>
      <c r="T147" s="671"/>
      <c r="U147" s="695"/>
      <c r="V147" s="386"/>
      <c r="W147" s="386"/>
      <c r="X147" s="386"/>
      <c r="Y147" s="386"/>
      <c r="Z147" s="386"/>
      <c r="AA147" s="386"/>
      <c r="AB147" s="386"/>
      <c r="AC147" s="386"/>
      <c r="AD147" s="386"/>
      <c r="AE147" s="386"/>
      <c r="AF147" s="386"/>
      <c r="AG147" s="386"/>
      <c r="AH147" s="691"/>
      <c r="AI147" s="691"/>
      <c r="AJ147" s="691"/>
      <c r="AK147" s="692"/>
      <c r="AM147" s="696"/>
      <c r="AN147" s="697"/>
      <c r="AO147" s="697"/>
      <c r="AP147" s="697"/>
      <c r="AQ147" s="697"/>
    </row>
    <row r="148" spans="1:43" s="690" customFormat="1" ht="35.25" hidden="1" customHeight="1" outlineLevel="3" thickTop="1" thickBot="1" x14ac:dyDescent="0.3">
      <c r="A148" s="386"/>
      <c r="B148" s="460" t="s">
        <v>1000</v>
      </c>
      <c r="C148" s="639" t="s">
        <v>102</v>
      </c>
      <c r="D148" s="957" t="s">
        <v>1397</v>
      </c>
      <c r="E148" s="958"/>
      <c r="F148" s="958"/>
      <c r="G148" s="958"/>
      <c r="H148" s="958"/>
      <c r="I148" s="958"/>
      <c r="J148" s="959"/>
      <c r="K148" s="602" t="s">
        <v>465</v>
      </c>
      <c r="L148" s="662"/>
      <c r="M148" s="663">
        <v>100</v>
      </c>
      <c r="N148" s="663">
        <v>100</v>
      </c>
      <c r="O148" s="663">
        <v>100</v>
      </c>
      <c r="P148" s="663">
        <v>100</v>
      </c>
      <c r="Q148" s="664">
        <v>100</v>
      </c>
      <c r="R148" s="663" t="s">
        <v>1126</v>
      </c>
      <c r="S148" s="670"/>
      <c r="T148" s="671"/>
      <c r="U148" s="695"/>
      <c r="V148" s="386"/>
      <c r="W148" s="386"/>
      <c r="X148" s="386"/>
      <c r="Y148" s="386"/>
      <c r="Z148" s="386"/>
      <c r="AA148" s="386"/>
      <c r="AB148" s="386"/>
      <c r="AC148" s="386"/>
      <c r="AD148" s="386"/>
      <c r="AE148" s="386"/>
      <c r="AF148" s="386"/>
      <c r="AG148" s="386"/>
      <c r="AH148" s="691"/>
      <c r="AI148" s="691"/>
      <c r="AJ148" s="691"/>
      <c r="AK148" s="692"/>
      <c r="AM148" s="696"/>
      <c r="AN148" s="697"/>
      <c r="AO148" s="697"/>
      <c r="AP148" s="697"/>
      <c r="AQ148" s="697"/>
    </row>
    <row r="149" spans="1:43" s="690" customFormat="1" ht="54" customHeight="1" outlineLevel="2" thickTop="1" thickBot="1" x14ac:dyDescent="0.3">
      <c r="A149" s="386"/>
      <c r="B149" s="872" t="s">
        <v>1227</v>
      </c>
      <c r="C149" s="860" t="s">
        <v>803</v>
      </c>
      <c r="D149" s="865" t="s">
        <v>1202</v>
      </c>
      <c r="E149" s="884"/>
      <c r="F149" s="870" t="s">
        <v>1022</v>
      </c>
      <c r="G149" s="722" t="s">
        <v>1432</v>
      </c>
      <c r="H149" s="953" t="s">
        <v>1330</v>
      </c>
      <c r="I149" s="953"/>
      <c r="J149" s="953"/>
      <c r="K149" s="603" t="s">
        <v>1036</v>
      </c>
      <c r="L149" s="660">
        <v>0</v>
      </c>
      <c r="M149" s="661">
        <v>100</v>
      </c>
      <c r="N149" s="661">
        <v>100</v>
      </c>
      <c r="O149" s="661">
        <v>100</v>
      </c>
      <c r="P149" s="661">
        <v>100</v>
      </c>
      <c r="Q149" s="660">
        <v>100</v>
      </c>
      <c r="R149" s="665" t="s">
        <v>1126</v>
      </c>
      <c r="S149" s="672"/>
      <c r="T149" s="673"/>
      <c r="U149" s="693"/>
      <c r="V149" s="386"/>
      <c r="W149" s="386"/>
      <c r="X149" s="386"/>
      <c r="Y149" s="386"/>
      <c r="Z149" s="386"/>
      <c r="AA149" s="386"/>
      <c r="AB149" s="386"/>
      <c r="AC149" s="386"/>
      <c r="AD149" s="386"/>
      <c r="AE149" s="386"/>
      <c r="AF149" s="386"/>
      <c r="AG149" s="386"/>
      <c r="AH149" s="386"/>
      <c r="AI149" s="386"/>
      <c r="AJ149" s="386"/>
      <c r="AK149" s="694"/>
      <c r="AM149" s="691"/>
      <c r="AN149" s="691"/>
      <c r="AO149" s="691"/>
      <c r="AP149" s="691"/>
      <c r="AQ149" s="691"/>
    </row>
    <row r="150" spans="1:43" s="690" customFormat="1" ht="54" customHeight="1" outlineLevel="2" thickTop="1" thickBot="1" x14ac:dyDescent="0.3">
      <c r="A150" s="386"/>
      <c r="B150" s="873"/>
      <c r="C150" s="861"/>
      <c r="D150" s="865"/>
      <c r="E150" s="884"/>
      <c r="F150" s="870"/>
      <c r="G150" s="698" t="s">
        <v>1433</v>
      </c>
      <c r="H150" s="902" t="s">
        <v>1306</v>
      </c>
      <c r="I150" s="903"/>
      <c r="J150" s="904"/>
      <c r="K150" s="603" t="s">
        <v>1036</v>
      </c>
      <c r="L150" s="660">
        <v>0</v>
      </c>
      <c r="M150" s="661">
        <v>100</v>
      </c>
      <c r="N150" s="661">
        <v>100</v>
      </c>
      <c r="O150" s="661">
        <v>100</v>
      </c>
      <c r="P150" s="661">
        <v>100</v>
      </c>
      <c r="Q150" s="660">
        <v>100</v>
      </c>
      <c r="R150" s="665" t="s">
        <v>1126</v>
      </c>
      <c r="S150" s="672"/>
      <c r="T150" s="673"/>
      <c r="U150" s="693"/>
      <c r="V150" s="386"/>
      <c r="W150" s="386"/>
      <c r="X150" s="386"/>
      <c r="Y150" s="386"/>
      <c r="Z150" s="386"/>
      <c r="AA150" s="386"/>
      <c r="AB150" s="386"/>
      <c r="AC150" s="386"/>
      <c r="AD150" s="386"/>
      <c r="AE150" s="386"/>
      <c r="AF150" s="386"/>
      <c r="AG150" s="386"/>
      <c r="AH150" s="386"/>
      <c r="AI150" s="386"/>
      <c r="AJ150" s="386"/>
      <c r="AK150" s="694"/>
      <c r="AM150" s="691"/>
      <c r="AN150" s="691"/>
      <c r="AO150" s="691"/>
      <c r="AP150" s="691"/>
      <c r="AQ150" s="691"/>
    </row>
    <row r="151" spans="1:43" s="690" customFormat="1" ht="54" customHeight="1" outlineLevel="2" collapsed="1" thickTop="1" thickBot="1" x14ac:dyDescent="0.3">
      <c r="A151" s="386"/>
      <c r="B151" s="874"/>
      <c r="C151" s="862"/>
      <c r="D151" s="867"/>
      <c r="E151" s="885"/>
      <c r="F151" s="871"/>
      <c r="G151" s="652" t="s">
        <v>1434</v>
      </c>
      <c r="H151" s="896" t="s">
        <v>1331</v>
      </c>
      <c r="I151" s="897"/>
      <c r="J151" s="898"/>
      <c r="K151" s="603" t="s">
        <v>1036</v>
      </c>
      <c r="L151" s="660">
        <v>0</v>
      </c>
      <c r="M151" s="661">
        <v>100</v>
      </c>
      <c r="N151" s="661">
        <v>100</v>
      </c>
      <c r="O151" s="661">
        <v>100</v>
      </c>
      <c r="P151" s="661">
        <v>100</v>
      </c>
      <c r="Q151" s="660">
        <v>100</v>
      </c>
      <c r="R151" s="665" t="s">
        <v>1126</v>
      </c>
      <c r="S151" s="672"/>
      <c r="T151" s="673"/>
      <c r="U151" s="693"/>
      <c r="V151" s="386"/>
      <c r="W151" s="386"/>
      <c r="X151" s="386"/>
      <c r="Y151" s="386"/>
      <c r="Z151" s="386"/>
      <c r="AA151" s="386"/>
      <c r="AB151" s="386"/>
      <c r="AC151" s="386"/>
      <c r="AD151" s="386"/>
      <c r="AE151" s="386"/>
      <c r="AF151" s="386"/>
      <c r="AG151" s="386"/>
      <c r="AH151" s="386"/>
      <c r="AI151" s="386"/>
      <c r="AJ151" s="386"/>
      <c r="AK151" s="694"/>
      <c r="AM151" s="691"/>
      <c r="AN151" s="691"/>
      <c r="AO151" s="691"/>
      <c r="AP151" s="691"/>
      <c r="AQ151" s="691"/>
    </row>
    <row r="152" spans="1:43" s="690" customFormat="1" ht="35.25" hidden="1" customHeight="1" outlineLevel="3" thickTop="1" thickBot="1" x14ac:dyDescent="0.3">
      <c r="A152" s="386"/>
      <c r="B152" s="460" t="s">
        <v>1000</v>
      </c>
      <c r="C152" s="639" t="s">
        <v>119</v>
      </c>
      <c r="D152" s="954" t="s">
        <v>1693</v>
      </c>
      <c r="E152" s="955"/>
      <c r="F152" s="955"/>
      <c r="G152" s="955"/>
      <c r="H152" s="955"/>
      <c r="I152" s="955"/>
      <c r="J152" s="956"/>
      <c r="K152" s="602" t="s">
        <v>1036</v>
      </c>
      <c r="L152" s="662"/>
      <c r="M152" s="663">
        <v>25</v>
      </c>
      <c r="N152" s="663">
        <v>25</v>
      </c>
      <c r="O152" s="663">
        <v>25</v>
      </c>
      <c r="P152" s="663">
        <v>25</v>
      </c>
      <c r="Q152" s="664">
        <v>100</v>
      </c>
      <c r="R152" s="663" t="s">
        <v>1126</v>
      </c>
      <c r="S152" s="670"/>
      <c r="T152" s="671"/>
      <c r="U152" s="695"/>
      <c r="V152" s="386"/>
      <c r="W152" s="386"/>
      <c r="X152" s="386"/>
      <c r="Y152" s="386"/>
      <c r="Z152" s="386"/>
      <c r="AA152" s="386"/>
      <c r="AB152" s="386"/>
      <c r="AC152" s="386"/>
      <c r="AD152" s="386"/>
      <c r="AE152" s="386"/>
      <c r="AF152" s="386"/>
      <c r="AG152" s="386"/>
      <c r="AH152" s="691"/>
      <c r="AI152" s="691"/>
      <c r="AJ152" s="691"/>
      <c r="AK152" s="692"/>
      <c r="AM152" s="696"/>
      <c r="AN152" s="697"/>
      <c r="AO152" s="697"/>
      <c r="AP152" s="697"/>
      <c r="AQ152" s="697"/>
    </row>
    <row r="153" spans="1:43" s="690" customFormat="1" ht="35.25" hidden="1" customHeight="1" outlineLevel="3" thickTop="1" thickBot="1" x14ac:dyDescent="0.3">
      <c r="A153" s="386"/>
      <c r="B153" s="460" t="s">
        <v>1000</v>
      </c>
      <c r="C153" s="639" t="s">
        <v>1753</v>
      </c>
      <c r="D153" s="931" t="s">
        <v>1694</v>
      </c>
      <c r="E153" s="932"/>
      <c r="F153" s="932"/>
      <c r="G153" s="932"/>
      <c r="H153" s="932"/>
      <c r="I153" s="932"/>
      <c r="J153" s="933"/>
      <c r="K153" s="602" t="s">
        <v>1036</v>
      </c>
      <c r="L153" s="662"/>
      <c r="M153" s="663">
        <v>32</v>
      </c>
      <c r="N153" s="663">
        <v>33</v>
      </c>
      <c r="O153" s="663">
        <v>35</v>
      </c>
      <c r="P153" s="663">
        <v>0</v>
      </c>
      <c r="Q153" s="664">
        <v>100</v>
      </c>
      <c r="R153" s="663" t="s">
        <v>1126</v>
      </c>
      <c r="S153" s="670"/>
      <c r="T153" s="671"/>
      <c r="U153" s="695"/>
      <c r="V153" s="386"/>
      <c r="W153" s="386"/>
      <c r="X153" s="386"/>
      <c r="Y153" s="386"/>
      <c r="Z153" s="386"/>
      <c r="AA153" s="386"/>
      <c r="AB153" s="386"/>
      <c r="AC153" s="386"/>
      <c r="AD153" s="386"/>
      <c r="AE153" s="386"/>
      <c r="AF153" s="386"/>
      <c r="AG153" s="386"/>
      <c r="AH153" s="691"/>
      <c r="AI153" s="691"/>
      <c r="AJ153" s="691"/>
      <c r="AK153" s="692"/>
      <c r="AM153" s="696"/>
      <c r="AN153" s="697"/>
      <c r="AO153" s="697"/>
      <c r="AP153" s="697"/>
      <c r="AQ153" s="697"/>
    </row>
    <row r="154" spans="1:43" s="690" customFormat="1" ht="35.25" hidden="1" customHeight="1" outlineLevel="3" thickTop="1" thickBot="1" x14ac:dyDescent="0.3">
      <c r="A154" s="386"/>
      <c r="B154" s="460" t="s">
        <v>1000</v>
      </c>
      <c r="C154" s="639" t="s">
        <v>134</v>
      </c>
      <c r="D154" s="931" t="s">
        <v>1607</v>
      </c>
      <c r="E154" s="932"/>
      <c r="F154" s="932"/>
      <c r="G154" s="932"/>
      <c r="H154" s="932"/>
      <c r="I154" s="932"/>
      <c r="J154" s="933"/>
      <c r="K154" s="602" t="s">
        <v>1036</v>
      </c>
      <c r="L154" s="662"/>
      <c r="M154" s="663">
        <v>0</v>
      </c>
      <c r="N154" s="663">
        <v>0</v>
      </c>
      <c r="O154" s="663">
        <v>100</v>
      </c>
      <c r="P154" s="663">
        <v>0</v>
      </c>
      <c r="Q154" s="664">
        <v>100</v>
      </c>
      <c r="R154" s="663" t="s">
        <v>1126</v>
      </c>
      <c r="S154" s="670"/>
      <c r="T154" s="671"/>
      <c r="U154" s="695"/>
      <c r="V154" s="386"/>
      <c r="W154" s="386"/>
      <c r="X154" s="386"/>
      <c r="Y154" s="386"/>
      <c r="Z154" s="386"/>
      <c r="AA154" s="386"/>
      <c r="AB154" s="386"/>
      <c r="AC154" s="386"/>
      <c r="AD154" s="386"/>
      <c r="AE154" s="386"/>
      <c r="AF154" s="386"/>
      <c r="AG154" s="386"/>
      <c r="AH154" s="691"/>
      <c r="AI154" s="691"/>
      <c r="AJ154" s="691"/>
      <c r="AK154" s="692"/>
      <c r="AM154" s="696"/>
      <c r="AN154" s="697"/>
      <c r="AO154" s="697"/>
      <c r="AP154" s="697"/>
      <c r="AQ154" s="697"/>
    </row>
    <row r="155" spans="1:43" s="690" customFormat="1" ht="35.25" hidden="1" customHeight="1" outlineLevel="3" thickTop="1" thickBot="1" x14ac:dyDescent="0.3">
      <c r="A155" s="386"/>
      <c r="B155" s="460" t="s">
        <v>1000</v>
      </c>
      <c r="C155" s="639" t="s">
        <v>147</v>
      </c>
      <c r="D155" s="931" t="s">
        <v>1886</v>
      </c>
      <c r="E155" s="932"/>
      <c r="F155" s="932"/>
      <c r="G155" s="932"/>
      <c r="H155" s="932"/>
      <c r="I155" s="932"/>
      <c r="J155" s="933"/>
      <c r="K155" s="602" t="s">
        <v>1036</v>
      </c>
      <c r="L155" s="662"/>
      <c r="M155" s="663">
        <v>25</v>
      </c>
      <c r="N155" s="663">
        <v>25</v>
      </c>
      <c r="O155" s="663">
        <v>25</v>
      </c>
      <c r="P155" s="663">
        <v>25</v>
      </c>
      <c r="Q155" s="664">
        <v>100</v>
      </c>
      <c r="R155" s="663" t="s">
        <v>1126</v>
      </c>
      <c r="S155" s="670"/>
      <c r="T155" s="671"/>
      <c r="U155" s="695"/>
      <c r="V155" s="386"/>
      <c r="W155" s="386"/>
      <c r="X155" s="386"/>
      <c r="Y155" s="386"/>
      <c r="Z155" s="386"/>
      <c r="AA155" s="386"/>
      <c r="AB155" s="386"/>
      <c r="AC155" s="386"/>
      <c r="AD155" s="386"/>
      <c r="AE155" s="386"/>
      <c r="AF155" s="386"/>
      <c r="AG155" s="386"/>
      <c r="AH155" s="691"/>
      <c r="AI155" s="691"/>
      <c r="AJ155" s="691"/>
      <c r="AK155" s="692"/>
      <c r="AM155" s="696"/>
      <c r="AN155" s="697"/>
      <c r="AO155" s="697"/>
      <c r="AP155" s="697"/>
      <c r="AQ155" s="697"/>
    </row>
    <row r="156" spans="1:43" s="690" customFormat="1" ht="35.25" hidden="1" customHeight="1" outlineLevel="3" thickTop="1" thickBot="1" x14ac:dyDescent="0.3">
      <c r="A156" s="386"/>
      <c r="B156" s="460" t="s">
        <v>1000</v>
      </c>
      <c r="C156" s="639" t="s">
        <v>151</v>
      </c>
      <c r="D156" s="931" t="s">
        <v>1608</v>
      </c>
      <c r="E156" s="932"/>
      <c r="F156" s="932"/>
      <c r="G156" s="932"/>
      <c r="H156" s="932"/>
      <c r="I156" s="932"/>
      <c r="J156" s="933"/>
      <c r="K156" s="602" t="s">
        <v>1036</v>
      </c>
      <c r="L156" s="662"/>
      <c r="M156" s="663">
        <v>25</v>
      </c>
      <c r="N156" s="663">
        <v>25</v>
      </c>
      <c r="O156" s="663">
        <v>25</v>
      </c>
      <c r="P156" s="663">
        <v>25</v>
      </c>
      <c r="Q156" s="664">
        <v>100</v>
      </c>
      <c r="R156" s="663" t="s">
        <v>1126</v>
      </c>
      <c r="S156" s="670"/>
      <c r="T156" s="671"/>
      <c r="U156" s="695"/>
      <c r="V156" s="386"/>
      <c r="W156" s="386"/>
      <c r="X156" s="386"/>
      <c r="Y156" s="386"/>
      <c r="Z156" s="386"/>
      <c r="AA156" s="386"/>
      <c r="AB156" s="386"/>
      <c r="AC156" s="386"/>
      <c r="AD156" s="386"/>
      <c r="AE156" s="386"/>
      <c r="AF156" s="386"/>
      <c r="AG156" s="386"/>
      <c r="AH156" s="691"/>
      <c r="AI156" s="691"/>
      <c r="AJ156" s="691"/>
      <c r="AK156" s="692"/>
      <c r="AM156" s="696"/>
      <c r="AN156" s="697"/>
      <c r="AO156" s="697"/>
      <c r="AP156" s="697"/>
      <c r="AQ156" s="697"/>
    </row>
    <row r="157" spans="1:43" s="690" customFormat="1" ht="35.25" hidden="1" customHeight="1" outlineLevel="3" thickTop="1" thickBot="1" x14ac:dyDescent="0.3">
      <c r="A157" s="386"/>
      <c r="B157" s="460" t="s">
        <v>1000</v>
      </c>
      <c r="C157" s="639" t="s">
        <v>166</v>
      </c>
      <c r="D157" s="931" t="s">
        <v>1887</v>
      </c>
      <c r="E157" s="932"/>
      <c r="F157" s="932"/>
      <c r="G157" s="932"/>
      <c r="H157" s="932"/>
      <c r="I157" s="932"/>
      <c r="J157" s="933"/>
      <c r="K157" s="602" t="s">
        <v>1036</v>
      </c>
      <c r="L157" s="662"/>
      <c r="M157" s="663">
        <v>25</v>
      </c>
      <c r="N157" s="663">
        <v>25</v>
      </c>
      <c r="O157" s="663">
        <v>25</v>
      </c>
      <c r="P157" s="663">
        <v>25</v>
      </c>
      <c r="Q157" s="664">
        <v>100</v>
      </c>
      <c r="R157" s="663" t="s">
        <v>1126</v>
      </c>
      <c r="S157" s="670"/>
      <c r="T157" s="671"/>
      <c r="U157" s="695"/>
      <c r="V157" s="386"/>
      <c r="W157" s="386"/>
      <c r="X157" s="386"/>
      <c r="Y157" s="386"/>
      <c r="Z157" s="386"/>
      <c r="AA157" s="386"/>
      <c r="AB157" s="386"/>
      <c r="AC157" s="386"/>
      <c r="AD157" s="386"/>
      <c r="AE157" s="386"/>
      <c r="AF157" s="386"/>
      <c r="AG157" s="386"/>
      <c r="AH157" s="691"/>
      <c r="AI157" s="691"/>
      <c r="AJ157" s="691"/>
      <c r="AK157" s="692"/>
      <c r="AM157" s="696"/>
      <c r="AN157" s="697"/>
      <c r="AO157" s="697"/>
      <c r="AP157" s="697"/>
      <c r="AQ157" s="697"/>
    </row>
    <row r="158" spans="1:43" s="686" customFormat="1" ht="54" customHeight="1" outlineLevel="1" thickTop="1" thickBot="1" x14ac:dyDescent="0.3">
      <c r="A158" s="386"/>
      <c r="B158" s="687" t="s">
        <v>1186</v>
      </c>
      <c r="C158" s="622" t="s">
        <v>600</v>
      </c>
      <c r="D158" s="916" t="s">
        <v>1206</v>
      </c>
      <c r="E158" s="916"/>
      <c r="F158" s="916"/>
      <c r="G158" s="916"/>
      <c r="H158" s="916"/>
      <c r="I158" s="916"/>
      <c r="J158" s="916"/>
      <c r="K158" s="916"/>
      <c r="L158" s="657"/>
      <c r="M158" s="658"/>
      <c r="N158" s="658"/>
      <c r="O158" s="658"/>
      <c r="P158" s="658"/>
      <c r="Q158" s="666"/>
      <c r="R158" s="659"/>
      <c r="S158" s="668"/>
      <c r="T158" s="669"/>
      <c r="U158" s="685"/>
      <c r="V158" s="386"/>
      <c r="W158" s="386"/>
      <c r="X158" s="386"/>
      <c r="Y158" s="386"/>
      <c r="Z158" s="386"/>
      <c r="AA158" s="386"/>
      <c r="AB158" s="386"/>
      <c r="AC158" s="386"/>
      <c r="AD158" s="386"/>
      <c r="AE158" s="386"/>
      <c r="AF158" s="386"/>
      <c r="AG158" s="386"/>
      <c r="AH158" s="386"/>
      <c r="AI158" s="386"/>
      <c r="AJ158" s="386"/>
      <c r="AK158" s="386"/>
      <c r="AL158" s="386"/>
      <c r="AM158" s="386"/>
      <c r="AN158" s="386"/>
      <c r="AO158" s="386"/>
      <c r="AP158" s="386"/>
    </row>
    <row r="159" spans="1:43" s="386" customFormat="1" ht="39.75" customHeight="1" outlineLevel="1" thickTop="1" thickBot="1" x14ac:dyDescent="0.3">
      <c r="B159" s="638" t="s">
        <v>981</v>
      </c>
      <c r="C159" s="622" t="s">
        <v>1057</v>
      </c>
      <c r="D159" s="940" t="s">
        <v>1283</v>
      </c>
      <c r="E159" s="941"/>
      <c r="F159" s="941"/>
      <c r="G159" s="952"/>
      <c r="H159" s="941"/>
      <c r="I159" s="946" t="s">
        <v>1559</v>
      </c>
      <c r="J159" s="960" t="s">
        <v>1023</v>
      </c>
      <c r="K159" s="943" t="s">
        <v>1284</v>
      </c>
      <c r="L159" s="922">
        <v>79.599999999999994</v>
      </c>
      <c r="M159" s="925">
        <v>80</v>
      </c>
      <c r="N159" s="925">
        <v>81</v>
      </c>
      <c r="O159" s="925">
        <v>82</v>
      </c>
      <c r="P159" s="925">
        <v>83</v>
      </c>
      <c r="Q159" s="928">
        <v>83</v>
      </c>
      <c r="R159" s="934" t="s">
        <v>1126</v>
      </c>
      <c r="S159" s="1021"/>
      <c r="T159" s="1030"/>
      <c r="U159" s="205"/>
    </row>
    <row r="160" spans="1:43" s="386" customFormat="1" ht="51.75" customHeight="1" outlineLevel="1" thickTop="1" thickBot="1" x14ac:dyDescent="0.3">
      <c r="B160" s="638" t="s">
        <v>981</v>
      </c>
      <c r="C160" s="622" t="s">
        <v>1531</v>
      </c>
      <c r="D160" s="940" t="s">
        <v>1636</v>
      </c>
      <c r="E160" s="941"/>
      <c r="F160" s="941"/>
      <c r="G160" s="941"/>
      <c r="H160" s="942"/>
      <c r="I160" s="947"/>
      <c r="J160" s="961"/>
      <c r="K160" s="944"/>
      <c r="L160" s="923"/>
      <c r="M160" s="926"/>
      <c r="N160" s="926"/>
      <c r="O160" s="926"/>
      <c r="P160" s="926"/>
      <c r="Q160" s="929"/>
      <c r="R160" s="935"/>
      <c r="S160" s="1022"/>
      <c r="T160" s="1031"/>
      <c r="U160" s="205"/>
    </row>
    <row r="161" spans="1:43" s="386" customFormat="1" ht="51.75" customHeight="1" outlineLevel="1" thickTop="1" thickBot="1" x14ac:dyDescent="0.3">
      <c r="B161" s="638" t="s">
        <v>981</v>
      </c>
      <c r="C161" s="622" t="s">
        <v>1050</v>
      </c>
      <c r="D161" s="940" t="s">
        <v>1637</v>
      </c>
      <c r="E161" s="941"/>
      <c r="F161" s="941"/>
      <c r="G161" s="941"/>
      <c r="H161" s="942"/>
      <c r="I161" s="947"/>
      <c r="J161" s="961"/>
      <c r="K161" s="944"/>
      <c r="L161" s="923"/>
      <c r="M161" s="926"/>
      <c r="N161" s="926"/>
      <c r="O161" s="926"/>
      <c r="P161" s="926"/>
      <c r="Q161" s="929"/>
      <c r="R161" s="935"/>
      <c r="S161" s="1022"/>
      <c r="T161" s="1031"/>
      <c r="U161" s="205"/>
    </row>
    <row r="162" spans="1:43" s="386" customFormat="1" ht="40.5" customHeight="1" outlineLevel="1" thickTop="1" thickBot="1" x14ac:dyDescent="0.3">
      <c r="B162" s="638" t="s">
        <v>981</v>
      </c>
      <c r="C162" s="622" t="s">
        <v>1058</v>
      </c>
      <c r="D162" s="940" t="s">
        <v>1638</v>
      </c>
      <c r="E162" s="941"/>
      <c r="F162" s="941"/>
      <c r="G162" s="941"/>
      <c r="H162" s="942"/>
      <c r="I162" s="947"/>
      <c r="J162" s="961"/>
      <c r="K162" s="944"/>
      <c r="L162" s="923"/>
      <c r="M162" s="926"/>
      <c r="N162" s="926"/>
      <c r="O162" s="926"/>
      <c r="P162" s="926"/>
      <c r="Q162" s="929"/>
      <c r="R162" s="935"/>
      <c r="S162" s="1022"/>
      <c r="T162" s="1031"/>
      <c r="U162" s="205"/>
    </row>
    <row r="163" spans="1:43" s="386" customFormat="1" ht="45" customHeight="1" outlineLevel="1" thickTop="1" thickBot="1" x14ac:dyDescent="0.3">
      <c r="B163" s="638" t="s">
        <v>981</v>
      </c>
      <c r="C163" s="622" t="s">
        <v>1635</v>
      </c>
      <c r="D163" s="940" t="s">
        <v>1639</v>
      </c>
      <c r="E163" s="941"/>
      <c r="F163" s="941"/>
      <c r="G163" s="941"/>
      <c r="H163" s="942"/>
      <c r="I163" s="947"/>
      <c r="J163" s="961"/>
      <c r="K163" s="944"/>
      <c r="L163" s="923"/>
      <c r="M163" s="926"/>
      <c r="N163" s="926"/>
      <c r="O163" s="926"/>
      <c r="P163" s="926"/>
      <c r="Q163" s="929"/>
      <c r="R163" s="935"/>
      <c r="S163" s="1022"/>
      <c r="T163" s="1031"/>
      <c r="U163" s="205"/>
    </row>
    <row r="164" spans="1:43" s="386" customFormat="1" ht="52.5" customHeight="1" outlineLevel="1" thickTop="1" thickBot="1" x14ac:dyDescent="0.3">
      <c r="B164" s="638" t="s">
        <v>981</v>
      </c>
      <c r="C164" s="622" t="s">
        <v>1059</v>
      </c>
      <c r="D164" s="940" t="s">
        <v>1640</v>
      </c>
      <c r="E164" s="941"/>
      <c r="F164" s="941"/>
      <c r="G164" s="941"/>
      <c r="H164" s="942"/>
      <c r="I164" s="947"/>
      <c r="J164" s="961"/>
      <c r="K164" s="944"/>
      <c r="L164" s="923"/>
      <c r="M164" s="926"/>
      <c r="N164" s="926"/>
      <c r="O164" s="926"/>
      <c r="P164" s="926"/>
      <c r="Q164" s="929"/>
      <c r="R164" s="935"/>
      <c r="S164" s="1022"/>
      <c r="T164" s="1031"/>
      <c r="U164" s="205"/>
    </row>
    <row r="165" spans="1:43" s="386" customFormat="1" ht="39.75" customHeight="1" outlineLevel="1" thickTop="1" thickBot="1" x14ac:dyDescent="0.3">
      <c r="B165" s="638" t="s">
        <v>981</v>
      </c>
      <c r="C165" s="622" t="s">
        <v>1060</v>
      </c>
      <c r="D165" s="940" t="s">
        <v>1695</v>
      </c>
      <c r="E165" s="941"/>
      <c r="F165" s="941"/>
      <c r="G165" s="941"/>
      <c r="H165" s="942"/>
      <c r="I165" s="947"/>
      <c r="J165" s="961"/>
      <c r="K165" s="944"/>
      <c r="L165" s="923"/>
      <c r="M165" s="926"/>
      <c r="N165" s="926"/>
      <c r="O165" s="926"/>
      <c r="P165" s="926"/>
      <c r="Q165" s="929"/>
      <c r="R165" s="935"/>
      <c r="S165" s="1022"/>
      <c r="T165" s="1031"/>
      <c r="U165" s="205"/>
    </row>
    <row r="166" spans="1:43" s="386" customFormat="1" ht="39.75" customHeight="1" outlineLevel="1" thickTop="1" thickBot="1" x14ac:dyDescent="0.3">
      <c r="B166" s="638" t="s">
        <v>981</v>
      </c>
      <c r="C166" s="622" t="s">
        <v>1074</v>
      </c>
      <c r="D166" s="940" t="s">
        <v>1696</v>
      </c>
      <c r="E166" s="941"/>
      <c r="F166" s="941"/>
      <c r="G166" s="941"/>
      <c r="H166" s="942"/>
      <c r="I166" s="947"/>
      <c r="J166" s="961"/>
      <c r="K166" s="944"/>
      <c r="L166" s="923"/>
      <c r="M166" s="926"/>
      <c r="N166" s="926"/>
      <c r="O166" s="926"/>
      <c r="P166" s="926"/>
      <c r="Q166" s="929"/>
      <c r="R166" s="935"/>
      <c r="S166" s="1022"/>
      <c r="T166" s="1031"/>
      <c r="U166" s="205"/>
    </row>
    <row r="167" spans="1:43" s="386" customFormat="1" ht="39.75" customHeight="1" outlineLevel="1" thickTop="1" thickBot="1" x14ac:dyDescent="0.3">
      <c r="B167" s="638" t="s">
        <v>981</v>
      </c>
      <c r="C167" s="622" t="s">
        <v>1075</v>
      </c>
      <c r="D167" s="940" t="s">
        <v>1813</v>
      </c>
      <c r="E167" s="941"/>
      <c r="F167" s="941"/>
      <c r="G167" s="941"/>
      <c r="H167" s="942"/>
      <c r="I167" s="948"/>
      <c r="J167" s="962"/>
      <c r="K167" s="945"/>
      <c r="L167" s="924"/>
      <c r="M167" s="927"/>
      <c r="N167" s="927"/>
      <c r="O167" s="927"/>
      <c r="P167" s="927"/>
      <c r="Q167" s="930"/>
      <c r="R167" s="936"/>
      <c r="S167" s="1023"/>
      <c r="T167" s="1032"/>
      <c r="U167" s="205"/>
    </row>
    <row r="168" spans="1:43" s="690" customFormat="1" ht="54" customHeight="1" outlineLevel="2" collapsed="1" thickTop="1" thickBot="1" x14ac:dyDescent="0.3">
      <c r="A168" s="386"/>
      <c r="B168" s="689" t="s">
        <v>1042</v>
      </c>
      <c r="C168" s="453" t="s">
        <v>813</v>
      </c>
      <c r="D168" s="867" t="s">
        <v>962</v>
      </c>
      <c r="E168" s="885"/>
      <c r="F168" s="688" t="s">
        <v>1022</v>
      </c>
      <c r="G168" s="652" t="s">
        <v>1435</v>
      </c>
      <c r="H168" s="896" t="s">
        <v>1745</v>
      </c>
      <c r="I168" s="897"/>
      <c r="J168" s="898"/>
      <c r="K168" s="603" t="s">
        <v>427</v>
      </c>
      <c r="L168" s="660">
        <v>0</v>
      </c>
      <c r="M168" s="661">
        <v>5</v>
      </c>
      <c r="N168" s="661">
        <v>5</v>
      </c>
      <c r="O168" s="661">
        <v>5</v>
      </c>
      <c r="P168" s="661">
        <v>5</v>
      </c>
      <c r="Q168" s="660">
        <v>20</v>
      </c>
      <c r="R168" s="665" t="s">
        <v>1126</v>
      </c>
      <c r="S168" s="672"/>
      <c r="T168" s="673"/>
      <c r="U168" s="693"/>
      <c r="V168" s="386"/>
      <c r="W168" s="386"/>
      <c r="X168" s="386"/>
      <c r="Y168" s="386"/>
      <c r="Z168" s="386"/>
      <c r="AA168" s="386"/>
      <c r="AB168" s="386"/>
      <c r="AC168" s="386"/>
      <c r="AD168" s="386"/>
      <c r="AE168" s="386"/>
      <c r="AF168" s="386"/>
      <c r="AG168" s="386"/>
      <c r="AH168" s="386"/>
      <c r="AI168" s="386"/>
      <c r="AJ168" s="386"/>
      <c r="AK168" s="694"/>
      <c r="AM168" s="691"/>
      <c r="AN168" s="691"/>
      <c r="AO168" s="691"/>
      <c r="AP168" s="691"/>
      <c r="AQ168" s="691"/>
    </row>
    <row r="169" spans="1:43" s="690" customFormat="1" ht="35.25" hidden="1" customHeight="1" outlineLevel="3" thickTop="1" thickBot="1" x14ac:dyDescent="0.3">
      <c r="A169" s="386"/>
      <c r="B169" s="460" t="s">
        <v>1000</v>
      </c>
      <c r="C169" s="639" t="s">
        <v>168</v>
      </c>
      <c r="D169" s="906" t="s">
        <v>1746</v>
      </c>
      <c r="E169" s="907"/>
      <c r="F169" s="907"/>
      <c r="G169" s="907"/>
      <c r="H169" s="907"/>
      <c r="I169" s="907"/>
      <c r="J169" s="908"/>
      <c r="K169" s="602" t="s">
        <v>427</v>
      </c>
      <c r="L169" s="662">
        <v>0</v>
      </c>
      <c r="M169" s="663">
        <v>100</v>
      </c>
      <c r="N169" s="663"/>
      <c r="O169" s="663"/>
      <c r="P169" s="663"/>
      <c r="Q169" s="664">
        <v>100</v>
      </c>
      <c r="R169" s="663" t="s">
        <v>1341</v>
      </c>
      <c r="S169" s="670"/>
      <c r="T169" s="671"/>
      <c r="U169" s="695"/>
      <c r="V169" s="386"/>
      <c r="W169" s="386"/>
      <c r="X169" s="386"/>
      <c r="Y169" s="386"/>
      <c r="Z169" s="386"/>
      <c r="AA169" s="386"/>
      <c r="AB169" s="386"/>
      <c r="AC169" s="386"/>
      <c r="AD169" s="386"/>
      <c r="AE169" s="386"/>
      <c r="AF169" s="386"/>
      <c r="AG169" s="386"/>
      <c r="AH169" s="691"/>
      <c r="AI169" s="691"/>
      <c r="AJ169" s="691"/>
      <c r="AK169" s="692"/>
      <c r="AM169" s="696"/>
      <c r="AN169" s="697"/>
      <c r="AO169" s="697"/>
      <c r="AP169" s="697"/>
      <c r="AQ169" s="697"/>
    </row>
    <row r="170" spans="1:43" s="690" customFormat="1" ht="35.25" hidden="1" customHeight="1" outlineLevel="3" thickTop="1" thickBot="1" x14ac:dyDescent="0.3">
      <c r="A170" s="386"/>
      <c r="B170" s="460" t="s">
        <v>1000</v>
      </c>
      <c r="C170" s="639" t="s">
        <v>170</v>
      </c>
      <c r="D170" s="906" t="s">
        <v>1697</v>
      </c>
      <c r="E170" s="907"/>
      <c r="F170" s="907"/>
      <c r="G170" s="907"/>
      <c r="H170" s="907"/>
      <c r="I170" s="907"/>
      <c r="J170" s="908"/>
      <c r="K170" s="602" t="s">
        <v>427</v>
      </c>
      <c r="L170" s="662">
        <v>12</v>
      </c>
      <c r="M170" s="663">
        <v>25</v>
      </c>
      <c r="N170" s="663">
        <v>25</v>
      </c>
      <c r="O170" s="663">
        <v>25</v>
      </c>
      <c r="P170" s="663">
        <v>25</v>
      </c>
      <c r="Q170" s="664">
        <v>100</v>
      </c>
      <c r="R170" s="663" t="s">
        <v>1341</v>
      </c>
      <c r="S170" s="670"/>
      <c r="T170" s="671"/>
      <c r="U170" s="695"/>
      <c r="V170" s="386"/>
      <c r="W170" s="386"/>
      <c r="X170" s="386"/>
      <c r="Y170" s="386"/>
      <c r="Z170" s="386"/>
      <c r="AA170" s="386"/>
      <c r="AB170" s="386"/>
      <c r="AC170" s="386"/>
      <c r="AD170" s="386"/>
      <c r="AE170" s="386"/>
      <c r="AF170" s="386"/>
      <c r="AG170" s="386"/>
      <c r="AH170" s="691"/>
      <c r="AI170" s="691"/>
      <c r="AJ170" s="691"/>
      <c r="AK170" s="692"/>
      <c r="AM170" s="696"/>
      <c r="AN170" s="697"/>
      <c r="AO170" s="697"/>
      <c r="AP170" s="697"/>
      <c r="AQ170" s="697"/>
    </row>
    <row r="171" spans="1:43" s="690" customFormat="1" ht="35.25" hidden="1" customHeight="1" outlineLevel="3" thickTop="1" thickBot="1" x14ac:dyDescent="0.3">
      <c r="A171" s="386"/>
      <c r="B171" s="460" t="s">
        <v>1000</v>
      </c>
      <c r="C171" s="639" t="s">
        <v>1755</v>
      </c>
      <c r="D171" s="906" t="s">
        <v>1698</v>
      </c>
      <c r="E171" s="907"/>
      <c r="F171" s="907"/>
      <c r="G171" s="907"/>
      <c r="H171" s="907"/>
      <c r="I171" s="907"/>
      <c r="J171" s="908"/>
      <c r="K171" s="602" t="s">
        <v>427</v>
      </c>
      <c r="L171" s="662">
        <v>1</v>
      </c>
      <c r="M171" s="663">
        <v>30</v>
      </c>
      <c r="N171" s="663">
        <v>40</v>
      </c>
      <c r="O171" s="663">
        <v>15</v>
      </c>
      <c r="P171" s="663">
        <v>15</v>
      </c>
      <c r="Q171" s="664">
        <v>100</v>
      </c>
      <c r="R171" s="663" t="s">
        <v>1341</v>
      </c>
      <c r="S171" s="670"/>
      <c r="T171" s="671"/>
      <c r="U171" s="695"/>
      <c r="V171" s="386"/>
      <c r="W171" s="386"/>
      <c r="X171" s="386"/>
      <c r="Y171" s="386"/>
      <c r="Z171" s="386"/>
      <c r="AA171" s="386"/>
      <c r="AB171" s="386"/>
      <c r="AC171" s="386"/>
      <c r="AD171" s="386"/>
      <c r="AE171" s="386"/>
      <c r="AF171" s="386"/>
      <c r="AG171" s="386"/>
      <c r="AH171" s="691"/>
      <c r="AI171" s="691"/>
      <c r="AJ171" s="691"/>
      <c r="AK171" s="692"/>
      <c r="AM171" s="696"/>
      <c r="AN171" s="697"/>
      <c r="AO171" s="697"/>
      <c r="AP171" s="697"/>
      <c r="AQ171" s="697"/>
    </row>
    <row r="172" spans="1:43" s="690" customFormat="1" ht="35.25" hidden="1" customHeight="1" outlineLevel="3" thickTop="1" thickBot="1" x14ac:dyDescent="0.3">
      <c r="A172" s="386"/>
      <c r="B172" s="460" t="s">
        <v>1000</v>
      </c>
      <c r="C172" s="639" t="s">
        <v>174</v>
      </c>
      <c r="D172" s="906" t="s">
        <v>1699</v>
      </c>
      <c r="E172" s="907"/>
      <c r="F172" s="907"/>
      <c r="G172" s="907"/>
      <c r="H172" s="907"/>
      <c r="I172" s="907"/>
      <c r="J172" s="908"/>
      <c r="K172" s="602" t="s">
        <v>427</v>
      </c>
      <c r="L172" s="662">
        <v>1</v>
      </c>
      <c r="M172" s="663">
        <v>25</v>
      </c>
      <c r="N172" s="663">
        <v>25</v>
      </c>
      <c r="O172" s="663">
        <v>25</v>
      </c>
      <c r="P172" s="663">
        <v>25</v>
      </c>
      <c r="Q172" s="664">
        <v>100</v>
      </c>
      <c r="R172" s="663" t="s">
        <v>1341</v>
      </c>
      <c r="S172" s="670"/>
      <c r="T172" s="671"/>
      <c r="U172" s="695"/>
      <c r="V172" s="386"/>
      <c r="W172" s="386"/>
      <c r="X172" s="386"/>
      <c r="Y172" s="386"/>
      <c r="Z172" s="386"/>
      <c r="AA172" s="386"/>
      <c r="AB172" s="386"/>
      <c r="AC172" s="386"/>
      <c r="AD172" s="386"/>
      <c r="AE172" s="386"/>
      <c r="AF172" s="386"/>
      <c r="AG172" s="386"/>
      <c r="AH172" s="691"/>
      <c r="AI172" s="691"/>
      <c r="AJ172" s="691"/>
      <c r="AK172" s="692"/>
      <c r="AM172" s="696"/>
      <c r="AN172" s="697"/>
      <c r="AO172" s="697"/>
      <c r="AP172" s="697"/>
      <c r="AQ172" s="697"/>
    </row>
    <row r="173" spans="1:43" s="690" customFormat="1" ht="51.75" hidden="1" customHeight="1" outlineLevel="3" thickTop="1" thickBot="1" x14ac:dyDescent="0.3">
      <c r="A173" s="386"/>
      <c r="B173" s="460" t="s">
        <v>1000</v>
      </c>
      <c r="C173" s="639" t="s">
        <v>176</v>
      </c>
      <c r="D173" s="906" t="s">
        <v>1700</v>
      </c>
      <c r="E173" s="907"/>
      <c r="F173" s="907"/>
      <c r="G173" s="907"/>
      <c r="H173" s="907"/>
      <c r="I173" s="907"/>
      <c r="J173" s="908"/>
      <c r="K173" s="602" t="s">
        <v>427</v>
      </c>
      <c r="L173" s="662">
        <v>16</v>
      </c>
      <c r="M173" s="663">
        <v>20</v>
      </c>
      <c r="N173" s="663">
        <v>20</v>
      </c>
      <c r="O173" s="663">
        <v>20</v>
      </c>
      <c r="P173" s="663">
        <v>20</v>
      </c>
      <c r="Q173" s="664">
        <v>80</v>
      </c>
      <c r="R173" s="663" t="s">
        <v>1341</v>
      </c>
      <c r="S173" s="670"/>
      <c r="T173" s="671"/>
      <c r="U173" s="695"/>
      <c r="V173" s="386"/>
      <c r="W173" s="386"/>
      <c r="X173" s="386"/>
      <c r="Y173" s="386"/>
      <c r="Z173" s="386"/>
      <c r="AA173" s="386"/>
      <c r="AB173" s="386"/>
      <c r="AC173" s="386"/>
      <c r="AD173" s="386"/>
      <c r="AE173" s="386"/>
      <c r="AF173" s="386"/>
      <c r="AG173" s="386"/>
      <c r="AH173" s="691"/>
      <c r="AI173" s="691"/>
      <c r="AJ173" s="691"/>
      <c r="AK173" s="692"/>
      <c r="AM173" s="696"/>
      <c r="AN173" s="697"/>
      <c r="AO173" s="697"/>
      <c r="AP173" s="697"/>
      <c r="AQ173" s="697"/>
    </row>
    <row r="174" spans="1:43" s="690" customFormat="1" ht="35.25" hidden="1" customHeight="1" outlineLevel="3" thickTop="1" thickBot="1" x14ac:dyDescent="0.3">
      <c r="A174" s="386"/>
      <c r="B174" s="460" t="s">
        <v>1000</v>
      </c>
      <c r="C174" s="639" t="s">
        <v>1756</v>
      </c>
      <c r="D174" s="906" t="s">
        <v>1701</v>
      </c>
      <c r="E174" s="907"/>
      <c r="F174" s="907"/>
      <c r="G174" s="907"/>
      <c r="H174" s="907"/>
      <c r="I174" s="907"/>
      <c r="J174" s="908"/>
      <c r="K174" s="602" t="s">
        <v>427</v>
      </c>
      <c r="L174" s="662">
        <v>200</v>
      </c>
      <c r="M174" s="663"/>
      <c r="N174" s="663">
        <v>33</v>
      </c>
      <c r="O174" s="663">
        <v>33</v>
      </c>
      <c r="P174" s="663">
        <v>34</v>
      </c>
      <c r="Q174" s="664">
        <v>400</v>
      </c>
      <c r="R174" s="663" t="s">
        <v>1342</v>
      </c>
      <c r="S174" s="670"/>
      <c r="T174" s="671"/>
      <c r="U174" s="695"/>
      <c r="V174" s="386"/>
      <c r="W174" s="386"/>
      <c r="X174" s="386"/>
      <c r="Y174" s="386"/>
      <c r="Z174" s="386"/>
      <c r="AA174" s="386"/>
      <c r="AB174" s="386"/>
      <c r="AC174" s="386"/>
      <c r="AD174" s="386"/>
      <c r="AE174" s="386"/>
      <c r="AF174" s="386"/>
      <c r="AG174" s="386"/>
      <c r="AH174" s="691"/>
      <c r="AI174" s="691"/>
      <c r="AJ174" s="691"/>
      <c r="AK174" s="692"/>
      <c r="AM174" s="696"/>
      <c r="AN174" s="697"/>
      <c r="AO174" s="697"/>
      <c r="AP174" s="697"/>
      <c r="AQ174" s="697"/>
    </row>
    <row r="175" spans="1:43" s="690" customFormat="1" ht="35.25" hidden="1" customHeight="1" outlineLevel="3" thickTop="1" thickBot="1" x14ac:dyDescent="0.3">
      <c r="A175" s="386"/>
      <c r="B175" s="460" t="s">
        <v>1000</v>
      </c>
      <c r="C175" s="639" t="s">
        <v>1757</v>
      </c>
      <c r="D175" s="906" t="s">
        <v>1702</v>
      </c>
      <c r="E175" s="907"/>
      <c r="F175" s="907"/>
      <c r="G175" s="907"/>
      <c r="H175" s="907"/>
      <c r="I175" s="907"/>
      <c r="J175" s="908"/>
      <c r="K175" s="602" t="s">
        <v>427</v>
      </c>
      <c r="L175" s="662">
        <v>27</v>
      </c>
      <c r="M175" s="663">
        <v>100</v>
      </c>
      <c r="N175" s="663">
        <v>100</v>
      </c>
      <c r="O175" s="663">
        <v>100</v>
      </c>
      <c r="P175" s="663">
        <v>100</v>
      </c>
      <c r="Q175" s="664">
        <v>100</v>
      </c>
      <c r="R175" s="663" t="s">
        <v>1341</v>
      </c>
      <c r="S175" s="670"/>
      <c r="T175" s="671"/>
      <c r="U175" s="695"/>
      <c r="V175" s="386"/>
      <c r="W175" s="386"/>
      <c r="X175" s="386"/>
      <c r="Y175" s="386"/>
      <c r="Z175" s="386"/>
      <c r="AA175" s="386"/>
      <c r="AB175" s="386"/>
      <c r="AC175" s="386"/>
      <c r="AD175" s="386"/>
      <c r="AE175" s="386"/>
      <c r="AF175" s="386"/>
      <c r="AG175" s="386"/>
      <c r="AH175" s="691"/>
      <c r="AI175" s="691"/>
      <c r="AJ175" s="691"/>
      <c r="AK175" s="692"/>
      <c r="AM175" s="696"/>
      <c r="AN175" s="697"/>
      <c r="AO175" s="697"/>
      <c r="AP175" s="697"/>
      <c r="AQ175" s="697"/>
    </row>
    <row r="176" spans="1:43" s="690" customFormat="1" ht="35.25" hidden="1" customHeight="1" outlineLevel="3" thickTop="1" thickBot="1" x14ac:dyDescent="0.3">
      <c r="A176" s="386"/>
      <c r="B176" s="460" t="s">
        <v>1000</v>
      </c>
      <c r="C176" s="639" t="s">
        <v>1758</v>
      </c>
      <c r="D176" s="906" t="s">
        <v>1703</v>
      </c>
      <c r="E176" s="907"/>
      <c r="F176" s="907"/>
      <c r="G176" s="907"/>
      <c r="H176" s="907"/>
      <c r="I176" s="907"/>
      <c r="J176" s="908"/>
      <c r="K176" s="602" t="s">
        <v>427</v>
      </c>
      <c r="L176" s="662">
        <v>0</v>
      </c>
      <c r="M176" s="663">
        <v>100</v>
      </c>
      <c r="N176" s="663">
        <v>100</v>
      </c>
      <c r="O176" s="663">
        <v>100</v>
      </c>
      <c r="P176" s="663">
        <v>100</v>
      </c>
      <c r="Q176" s="664">
        <v>100</v>
      </c>
      <c r="R176" s="663" t="s">
        <v>1341</v>
      </c>
      <c r="S176" s="670"/>
      <c r="T176" s="671"/>
      <c r="U176" s="695"/>
      <c r="V176" s="386"/>
      <c r="W176" s="386"/>
      <c r="X176" s="386"/>
      <c r="Y176" s="386"/>
      <c r="Z176" s="386"/>
      <c r="AA176" s="386"/>
      <c r="AB176" s="386"/>
      <c r="AC176" s="386"/>
      <c r="AD176" s="386"/>
      <c r="AE176" s="386"/>
      <c r="AF176" s="386"/>
      <c r="AG176" s="386"/>
      <c r="AH176" s="691"/>
      <c r="AI176" s="691"/>
      <c r="AJ176" s="691"/>
      <c r="AK176" s="692"/>
      <c r="AM176" s="696"/>
      <c r="AN176" s="697"/>
      <c r="AO176" s="697"/>
      <c r="AP176" s="697"/>
      <c r="AQ176" s="697"/>
    </row>
    <row r="177" spans="1:43" s="690" customFormat="1" ht="35.25" hidden="1" customHeight="1" outlineLevel="3" thickTop="1" thickBot="1" x14ac:dyDescent="0.3">
      <c r="A177" s="386"/>
      <c r="B177" s="460" t="s">
        <v>1000</v>
      </c>
      <c r="C177" s="639" t="s">
        <v>192</v>
      </c>
      <c r="D177" s="906" t="s">
        <v>1704</v>
      </c>
      <c r="E177" s="907"/>
      <c r="F177" s="907"/>
      <c r="G177" s="907"/>
      <c r="H177" s="907"/>
      <c r="I177" s="907"/>
      <c r="J177" s="908"/>
      <c r="K177" s="602" t="s">
        <v>427</v>
      </c>
      <c r="L177" s="662">
        <v>0</v>
      </c>
      <c r="M177" s="663">
        <v>30</v>
      </c>
      <c r="N177" s="663">
        <v>30</v>
      </c>
      <c r="O177" s="663">
        <v>20</v>
      </c>
      <c r="P177" s="663">
        <v>20</v>
      </c>
      <c r="Q177" s="664">
        <v>100</v>
      </c>
      <c r="R177" s="663" t="s">
        <v>1341</v>
      </c>
      <c r="S177" s="670"/>
      <c r="T177" s="671"/>
      <c r="U177" s="695"/>
      <c r="V177" s="386"/>
      <c r="W177" s="386"/>
      <c r="X177" s="386"/>
      <c r="Y177" s="386"/>
      <c r="Z177" s="386"/>
      <c r="AA177" s="386"/>
      <c r="AB177" s="386"/>
      <c r="AC177" s="386"/>
      <c r="AD177" s="386"/>
      <c r="AE177" s="386"/>
      <c r="AF177" s="386"/>
      <c r="AG177" s="386"/>
      <c r="AH177" s="691"/>
      <c r="AI177" s="691"/>
      <c r="AJ177" s="691"/>
      <c r="AK177" s="692"/>
      <c r="AM177" s="696"/>
      <c r="AN177" s="697"/>
      <c r="AO177" s="697"/>
      <c r="AP177" s="697"/>
      <c r="AQ177" s="697"/>
    </row>
    <row r="178" spans="1:43" s="690" customFormat="1" ht="37.5" customHeight="1" outlineLevel="2" thickTop="1" thickBot="1" x14ac:dyDescent="0.3">
      <c r="A178" s="386"/>
      <c r="B178" s="872" t="s">
        <v>1043</v>
      </c>
      <c r="C178" s="860" t="s">
        <v>818</v>
      </c>
      <c r="D178" s="865" t="s">
        <v>1044</v>
      </c>
      <c r="E178" s="884"/>
      <c r="F178" s="870" t="s">
        <v>1022</v>
      </c>
      <c r="G178" s="698" t="s">
        <v>1436</v>
      </c>
      <c r="H178" s="902" t="s">
        <v>1289</v>
      </c>
      <c r="I178" s="903"/>
      <c r="J178" s="904"/>
      <c r="K178" s="603" t="s">
        <v>427</v>
      </c>
      <c r="L178" s="660">
        <v>96</v>
      </c>
      <c r="M178" s="661">
        <v>96</v>
      </c>
      <c r="N178" s="661">
        <v>96</v>
      </c>
      <c r="O178" s="661">
        <v>96</v>
      </c>
      <c r="P178" s="661">
        <v>96</v>
      </c>
      <c r="Q178" s="660">
        <v>96</v>
      </c>
      <c r="R178" s="665" t="s">
        <v>1126</v>
      </c>
      <c r="S178" s="672"/>
      <c r="T178" s="673"/>
      <c r="U178" s="693"/>
      <c r="V178" s="386"/>
      <c r="W178" s="386"/>
      <c r="X178" s="386"/>
      <c r="Y178" s="386"/>
      <c r="Z178" s="386"/>
      <c r="AA178" s="386"/>
      <c r="AB178" s="386"/>
      <c r="AC178" s="386"/>
      <c r="AD178" s="386"/>
      <c r="AE178" s="386"/>
      <c r="AF178" s="386"/>
      <c r="AG178" s="386"/>
      <c r="AH178" s="386"/>
      <c r="AI178" s="386"/>
      <c r="AJ178" s="386"/>
      <c r="AK178" s="694"/>
      <c r="AM178" s="691"/>
      <c r="AN178" s="691"/>
      <c r="AO178" s="691"/>
      <c r="AP178" s="691"/>
      <c r="AQ178" s="691"/>
    </row>
    <row r="179" spans="1:43" s="690" customFormat="1" ht="40.5" customHeight="1" outlineLevel="2" thickTop="1" thickBot="1" x14ac:dyDescent="0.3">
      <c r="A179" s="386"/>
      <c r="B179" s="873"/>
      <c r="C179" s="861"/>
      <c r="D179" s="865"/>
      <c r="E179" s="884"/>
      <c r="F179" s="870"/>
      <c r="G179" s="652" t="s">
        <v>1437</v>
      </c>
      <c r="H179" s="896" t="s">
        <v>1631</v>
      </c>
      <c r="I179" s="897"/>
      <c r="J179" s="898"/>
      <c r="K179" s="603" t="s">
        <v>1045</v>
      </c>
      <c r="L179" s="660"/>
      <c r="M179" s="661">
        <v>4</v>
      </c>
      <c r="N179" s="661">
        <v>4</v>
      </c>
      <c r="O179" s="661">
        <v>4</v>
      </c>
      <c r="P179" s="661">
        <v>4</v>
      </c>
      <c r="Q179" s="660">
        <v>4</v>
      </c>
      <c r="R179" s="665" t="s">
        <v>32</v>
      </c>
      <c r="S179" s="672"/>
      <c r="T179" s="673"/>
      <c r="U179" s="693"/>
      <c r="V179" s="386"/>
      <c r="W179" s="386"/>
      <c r="X179" s="386"/>
      <c r="Y179" s="386"/>
      <c r="Z179" s="386"/>
      <c r="AA179" s="386"/>
      <c r="AB179" s="386"/>
      <c r="AC179" s="386"/>
      <c r="AD179" s="386"/>
      <c r="AE179" s="386"/>
      <c r="AF179" s="386"/>
      <c r="AG179" s="386"/>
      <c r="AH179" s="386"/>
      <c r="AI179" s="386"/>
      <c r="AJ179" s="386"/>
      <c r="AK179" s="694"/>
      <c r="AM179" s="691"/>
      <c r="AN179" s="691"/>
      <c r="AO179" s="691"/>
      <c r="AP179" s="691"/>
      <c r="AQ179" s="691"/>
    </row>
    <row r="180" spans="1:43" s="690" customFormat="1" ht="42" customHeight="1" outlineLevel="2" thickTop="1" thickBot="1" x14ac:dyDescent="0.3">
      <c r="A180" s="386"/>
      <c r="B180" s="873"/>
      <c r="C180" s="861"/>
      <c r="D180" s="865"/>
      <c r="E180" s="884"/>
      <c r="F180" s="870"/>
      <c r="G180" s="652" t="s">
        <v>1438</v>
      </c>
      <c r="H180" s="896" t="s">
        <v>1705</v>
      </c>
      <c r="I180" s="897"/>
      <c r="J180" s="898"/>
      <c r="K180" s="603" t="s">
        <v>1045</v>
      </c>
      <c r="L180" s="660"/>
      <c r="M180" s="661">
        <v>3</v>
      </c>
      <c r="N180" s="661">
        <v>3</v>
      </c>
      <c r="O180" s="661">
        <v>3</v>
      </c>
      <c r="P180" s="661">
        <v>3</v>
      </c>
      <c r="Q180" s="660">
        <v>3</v>
      </c>
      <c r="R180" s="665" t="s">
        <v>32</v>
      </c>
      <c r="S180" s="672"/>
      <c r="T180" s="673"/>
      <c r="U180" s="693"/>
      <c r="V180" s="386"/>
      <c r="W180" s="386"/>
      <c r="X180" s="386"/>
      <c r="Y180" s="386"/>
      <c r="Z180" s="386"/>
      <c r="AA180" s="386"/>
      <c r="AB180" s="386"/>
      <c r="AC180" s="386"/>
      <c r="AD180" s="386"/>
      <c r="AE180" s="386"/>
      <c r="AF180" s="386"/>
      <c r="AG180" s="386"/>
      <c r="AH180" s="386"/>
      <c r="AI180" s="386"/>
      <c r="AJ180" s="386"/>
      <c r="AK180" s="694"/>
      <c r="AM180" s="691"/>
      <c r="AN180" s="691"/>
      <c r="AO180" s="691"/>
      <c r="AP180" s="691"/>
      <c r="AQ180" s="691"/>
    </row>
    <row r="181" spans="1:43" s="690" customFormat="1" ht="34.5" customHeight="1" outlineLevel="2" thickTop="1" thickBot="1" x14ac:dyDescent="0.3">
      <c r="A181" s="386"/>
      <c r="B181" s="873"/>
      <c r="C181" s="861"/>
      <c r="D181" s="865"/>
      <c r="E181" s="884"/>
      <c r="F181" s="870"/>
      <c r="G181" s="652" t="s">
        <v>1439</v>
      </c>
      <c r="H181" s="896" t="s">
        <v>1632</v>
      </c>
      <c r="I181" s="897"/>
      <c r="J181" s="898"/>
      <c r="K181" s="603" t="s">
        <v>1045</v>
      </c>
      <c r="L181" s="660"/>
      <c r="M181" s="661">
        <v>90</v>
      </c>
      <c r="N181" s="661">
        <v>90</v>
      </c>
      <c r="O181" s="661">
        <v>90</v>
      </c>
      <c r="P181" s="661">
        <v>90</v>
      </c>
      <c r="Q181" s="660">
        <v>90</v>
      </c>
      <c r="R181" s="665" t="s">
        <v>1126</v>
      </c>
      <c r="S181" s="672"/>
      <c r="T181" s="673"/>
      <c r="U181" s="693"/>
      <c r="V181" s="386"/>
      <c r="W181" s="386"/>
      <c r="X181" s="386"/>
      <c r="Y181" s="386"/>
      <c r="Z181" s="386"/>
      <c r="AA181" s="386"/>
      <c r="AB181" s="386"/>
      <c r="AC181" s="386"/>
      <c r="AD181" s="386"/>
      <c r="AE181" s="386"/>
      <c r="AF181" s="386"/>
      <c r="AG181" s="386"/>
      <c r="AH181" s="386"/>
      <c r="AI181" s="386"/>
      <c r="AJ181" s="386"/>
      <c r="AK181" s="694"/>
      <c r="AM181" s="691"/>
      <c r="AN181" s="691"/>
      <c r="AO181" s="691"/>
      <c r="AP181" s="691"/>
      <c r="AQ181" s="691"/>
    </row>
    <row r="182" spans="1:43" s="690" customFormat="1" ht="54" customHeight="1" outlineLevel="2" thickTop="1" thickBot="1" x14ac:dyDescent="0.3">
      <c r="A182" s="386"/>
      <c r="B182" s="873"/>
      <c r="C182" s="861"/>
      <c r="D182" s="865"/>
      <c r="E182" s="884"/>
      <c r="F182" s="870"/>
      <c r="G182" s="652" t="s">
        <v>1440</v>
      </c>
      <c r="H182" s="896" t="s">
        <v>1633</v>
      </c>
      <c r="I182" s="897"/>
      <c r="J182" s="898"/>
      <c r="K182" s="603" t="s">
        <v>1045</v>
      </c>
      <c r="L182" s="660"/>
      <c r="M182" s="661">
        <v>90</v>
      </c>
      <c r="N182" s="661">
        <v>90</v>
      </c>
      <c r="O182" s="661">
        <v>90</v>
      </c>
      <c r="P182" s="661">
        <v>90</v>
      </c>
      <c r="Q182" s="660">
        <v>90</v>
      </c>
      <c r="R182" s="665" t="s">
        <v>1126</v>
      </c>
      <c r="S182" s="672"/>
      <c r="T182" s="673"/>
      <c r="U182" s="693"/>
      <c r="V182" s="386"/>
      <c r="W182" s="386"/>
      <c r="X182" s="386"/>
      <c r="Y182" s="386"/>
      <c r="Z182" s="386"/>
      <c r="AA182" s="386"/>
      <c r="AB182" s="386"/>
      <c r="AC182" s="386"/>
      <c r="AD182" s="386"/>
      <c r="AE182" s="386"/>
      <c r="AF182" s="386"/>
      <c r="AG182" s="386"/>
      <c r="AH182" s="386"/>
      <c r="AI182" s="386"/>
      <c r="AJ182" s="386"/>
      <c r="AK182" s="694"/>
      <c r="AM182" s="691"/>
      <c r="AN182" s="691"/>
      <c r="AO182" s="691"/>
      <c r="AP182" s="691"/>
      <c r="AQ182" s="691"/>
    </row>
    <row r="183" spans="1:43" s="690" customFormat="1" ht="40.5" customHeight="1" outlineLevel="2" thickTop="1" thickBot="1" x14ac:dyDescent="0.3">
      <c r="A183" s="386"/>
      <c r="B183" s="873"/>
      <c r="C183" s="861"/>
      <c r="D183" s="865"/>
      <c r="E183" s="884"/>
      <c r="F183" s="870"/>
      <c r="G183" s="652" t="s">
        <v>1754</v>
      </c>
      <c r="H183" s="896" t="s">
        <v>1656</v>
      </c>
      <c r="I183" s="897"/>
      <c r="J183" s="898"/>
      <c r="K183" s="603" t="s">
        <v>1045</v>
      </c>
      <c r="L183" s="660"/>
      <c r="M183" s="661">
        <v>4</v>
      </c>
      <c r="N183" s="661">
        <v>4</v>
      </c>
      <c r="O183" s="661">
        <v>4</v>
      </c>
      <c r="P183" s="661">
        <v>4</v>
      </c>
      <c r="Q183" s="660">
        <v>4</v>
      </c>
      <c r="R183" s="665" t="s">
        <v>32</v>
      </c>
      <c r="S183" s="672"/>
      <c r="T183" s="673"/>
      <c r="U183" s="693"/>
      <c r="V183" s="386"/>
      <c r="W183" s="386"/>
      <c r="X183" s="386"/>
      <c r="Y183" s="386"/>
      <c r="Z183" s="386"/>
      <c r="AA183" s="386"/>
      <c r="AB183" s="386"/>
      <c r="AC183" s="386"/>
      <c r="AD183" s="386"/>
      <c r="AE183" s="386"/>
      <c r="AF183" s="386"/>
      <c r="AG183" s="386"/>
      <c r="AH183" s="386"/>
      <c r="AI183" s="386"/>
      <c r="AJ183" s="386"/>
      <c r="AK183" s="694"/>
      <c r="AM183" s="691"/>
      <c r="AN183" s="691"/>
      <c r="AO183" s="691"/>
      <c r="AP183" s="691"/>
      <c r="AQ183" s="691"/>
    </row>
    <row r="184" spans="1:43" s="690" customFormat="1" ht="59.25" customHeight="1" outlineLevel="2" thickTop="1" thickBot="1" x14ac:dyDescent="0.3">
      <c r="A184" s="386"/>
      <c r="B184" s="873"/>
      <c r="C184" s="861"/>
      <c r="D184" s="865"/>
      <c r="E184" s="884"/>
      <c r="F184" s="870"/>
      <c r="G184" s="652" t="s">
        <v>1441</v>
      </c>
      <c r="H184" s="896" t="s">
        <v>1634</v>
      </c>
      <c r="I184" s="897"/>
      <c r="J184" s="898"/>
      <c r="K184" s="603" t="s">
        <v>1045</v>
      </c>
      <c r="L184" s="660"/>
      <c r="M184" s="661">
        <v>100</v>
      </c>
      <c r="N184" s="661">
        <v>100</v>
      </c>
      <c r="O184" s="661">
        <v>100</v>
      </c>
      <c r="P184" s="661">
        <v>100</v>
      </c>
      <c r="Q184" s="660">
        <v>100</v>
      </c>
      <c r="R184" s="665" t="s">
        <v>1126</v>
      </c>
      <c r="S184" s="672"/>
      <c r="T184" s="673"/>
      <c r="U184" s="693"/>
      <c r="V184" s="386"/>
      <c r="W184" s="386"/>
      <c r="X184" s="386"/>
      <c r="Y184" s="386"/>
      <c r="Z184" s="386"/>
      <c r="AA184" s="386"/>
      <c r="AB184" s="386"/>
      <c r="AC184" s="386"/>
      <c r="AD184" s="386"/>
      <c r="AE184" s="386"/>
      <c r="AF184" s="386"/>
      <c r="AG184" s="386"/>
      <c r="AH184" s="386"/>
      <c r="AI184" s="386"/>
      <c r="AJ184" s="386"/>
      <c r="AK184" s="694"/>
      <c r="AM184" s="691"/>
      <c r="AN184" s="691"/>
      <c r="AO184" s="691"/>
      <c r="AP184" s="691"/>
      <c r="AQ184" s="691"/>
    </row>
    <row r="185" spans="1:43" s="690" customFormat="1" ht="54" customHeight="1" outlineLevel="2" thickTop="1" thickBot="1" x14ac:dyDescent="0.3">
      <c r="A185" s="386"/>
      <c r="B185" s="873"/>
      <c r="C185" s="861"/>
      <c r="D185" s="865"/>
      <c r="E185" s="884"/>
      <c r="F185" s="870"/>
      <c r="G185" s="652" t="s">
        <v>1442</v>
      </c>
      <c r="H185" s="896" t="s">
        <v>1662</v>
      </c>
      <c r="I185" s="897"/>
      <c r="J185" s="898"/>
      <c r="K185" s="603" t="s">
        <v>1045</v>
      </c>
      <c r="L185" s="660"/>
      <c r="M185" s="661">
        <v>4</v>
      </c>
      <c r="N185" s="661">
        <v>4</v>
      </c>
      <c r="O185" s="661">
        <v>4</v>
      </c>
      <c r="P185" s="661">
        <v>4</v>
      </c>
      <c r="Q185" s="660">
        <v>16</v>
      </c>
      <c r="R185" s="665" t="s">
        <v>32</v>
      </c>
      <c r="S185" s="672"/>
      <c r="T185" s="673"/>
      <c r="U185" s="693"/>
      <c r="V185" s="386"/>
      <c r="W185" s="386"/>
      <c r="X185" s="386"/>
      <c r="Y185" s="386"/>
      <c r="Z185" s="386"/>
      <c r="AA185" s="386"/>
      <c r="AB185" s="386"/>
      <c r="AC185" s="386"/>
      <c r="AD185" s="386"/>
      <c r="AE185" s="386"/>
      <c r="AF185" s="386"/>
      <c r="AG185" s="386"/>
      <c r="AH185" s="386"/>
      <c r="AI185" s="386"/>
      <c r="AJ185" s="386"/>
      <c r="AK185" s="694"/>
      <c r="AM185" s="691"/>
      <c r="AN185" s="691"/>
      <c r="AO185" s="691"/>
      <c r="AP185" s="691"/>
      <c r="AQ185" s="691"/>
    </row>
    <row r="186" spans="1:43" s="690" customFormat="1" ht="42.75" customHeight="1" outlineLevel="2" collapsed="1" thickTop="1" thickBot="1" x14ac:dyDescent="0.3">
      <c r="A186" s="386"/>
      <c r="B186" s="874"/>
      <c r="C186" s="862"/>
      <c r="D186" s="867"/>
      <c r="E186" s="885"/>
      <c r="F186" s="871"/>
      <c r="G186" s="652" t="s">
        <v>1443</v>
      </c>
      <c r="H186" s="896" t="s">
        <v>1814</v>
      </c>
      <c r="I186" s="897"/>
      <c r="J186" s="898"/>
      <c r="K186" s="603" t="s">
        <v>1045</v>
      </c>
      <c r="L186" s="660"/>
      <c r="M186" s="661">
        <v>12</v>
      </c>
      <c r="N186" s="661">
        <v>12</v>
      </c>
      <c r="O186" s="661">
        <v>12</v>
      </c>
      <c r="P186" s="661">
        <v>12</v>
      </c>
      <c r="Q186" s="660">
        <v>48</v>
      </c>
      <c r="R186" s="665" t="s">
        <v>32</v>
      </c>
      <c r="S186" s="672"/>
      <c r="T186" s="673"/>
      <c r="U186" s="693"/>
      <c r="V186" s="386"/>
      <c r="W186" s="386"/>
      <c r="X186" s="386"/>
      <c r="Y186" s="386"/>
      <c r="Z186" s="386"/>
      <c r="AA186" s="386"/>
      <c r="AB186" s="386"/>
      <c r="AC186" s="386"/>
      <c r="AD186" s="386"/>
      <c r="AE186" s="386"/>
      <c r="AF186" s="386"/>
      <c r="AG186" s="386"/>
      <c r="AH186" s="386"/>
      <c r="AI186" s="386"/>
      <c r="AJ186" s="386"/>
      <c r="AK186" s="694"/>
      <c r="AM186" s="691"/>
      <c r="AN186" s="691"/>
      <c r="AO186" s="691"/>
      <c r="AP186" s="691"/>
      <c r="AQ186" s="691"/>
    </row>
    <row r="187" spans="1:43" s="690" customFormat="1" ht="35.25" hidden="1" customHeight="1" outlineLevel="3" thickTop="1" thickBot="1" x14ac:dyDescent="0.3">
      <c r="A187" s="386"/>
      <c r="B187" s="460" t="s">
        <v>1000</v>
      </c>
      <c r="C187" s="639" t="s">
        <v>198</v>
      </c>
      <c r="D187" s="854" t="s">
        <v>1369</v>
      </c>
      <c r="E187" s="855"/>
      <c r="F187" s="855"/>
      <c r="G187" s="855"/>
      <c r="H187" s="855"/>
      <c r="I187" s="855"/>
      <c r="J187" s="856"/>
      <c r="K187" s="602" t="s">
        <v>1320</v>
      </c>
      <c r="L187" s="662"/>
      <c r="M187" s="663">
        <v>100</v>
      </c>
      <c r="N187" s="663">
        <v>100</v>
      </c>
      <c r="O187" s="663">
        <v>100</v>
      </c>
      <c r="P187" s="663">
        <v>100</v>
      </c>
      <c r="Q187" s="664">
        <v>100</v>
      </c>
      <c r="R187" s="663" t="s">
        <v>1126</v>
      </c>
      <c r="S187" s="670"/>
      <c r="T187" s="671"/>
      <c r="U187" s="695"/>
      <c r="V187" s="386"/>
      <c r="W187" s="386"/>
      <c r="X187" s="386"/>
      <c r="Y187" s="386"/>
      <c r="Z187" s="386"/>
      <c r="AA187" s="386"/>
      <c r="AB187" s="386"/>
      <c r="AC187" s="386"/>
      <c r="AD187" s="386"/>
      <c r="AE187" s="386"/>
      <c r="AF187" s="386"/>
      <c r="AG187" s="386"/>
      <c r="AH187" s="691"/>
      <c r="AI187" s="691"/>
      <c r="AJ187" s="691"/>
      <c r="AK187" s="692"/>
      <c r="AM187" s="696"/>
      <c r="AN187" s="697"/>
      <c r="AO187" s="697"/>
      <c r="AP187" s="697"/>
      <c r="AQ187" s="697"/>
    </row>
    <row r="188" spans="1:43" s="690" customFormat="1" ht="35.25" hidden="1" customHeight="1" outlineLevel="3" thickTop="1" thickBot="1" x14ac:dyDescent="0.3">
      <c r="A188" s="386"/>
      <c r="B188" s="460" t="s">
        <v>1000</v>
      </c>
      <c r="C188" s="639" t="s">
        <v>200</v>
      </c>
      <c r="D188" s="854" t="s">
        <v>1594</v>
      </c>
      <c r="E188" s="855"/>
      <c r="F188" s="855"/>
      <c r="G188" s="855"/>
      <c r="H188" s="855"/>
      <c r="I188" s="855"/>
      <c r="J188" s="856"/>
      <c r="K188" s="602" t="s">
        <v>1287</v>
      </c>
      <c r="L188" s="662">
        <v>4</v>
      </c>
      <c r="M188" s="663">
        <v>1</v>
      </c>
      <c r="N188" s="663">
        <v>1</v>
      </c>
      <c r="O188" s="663">
        <v>1</v>
      </c>
      <c r="P188" s="663">
        <v>1</v>
      </c>
      <c r="Q188" s="664">
        <v>4</v>
      </c>
      <c r="R188" s="663" t="s">
        <v>32</v>
      </c>
      <c r="S188" s="670"/>
      <c r="T188" s="671"/>
      <c r="U188" s="695"/>
      <c r="V188" s="386"/>
      <c r="W188" s="386"/>
      <c r="X188" s="386"/>
      <c r="Y188" s="386"/>
      <c r="Z188" s="386"/>
      <c r="AA188" s="386"/>
      <c r="AB188" s="386"/>
      <c r="AC188" s="386"/>
      <c r="AD188" s="386"/>
      <c r="AE188" s="386"/>
      <c r="AF188" s="386"/>
      <c r="AG188" s="386"/>
      <c r="AH188" s="691"/>
      <c r="AI188" s="691"/>
      <c r="AJ188" s="691"/>
      <c r="AK188" s="692"/>
      <c r="AM188" s="696"/>
      <c r="AN188" s="697"/>
      <c r="AO188" s="697"/>
      <c r="AP188" s="697"/>
      <c r="AQ188" s="697"/>
    </row>
    <row r="189" spans="1:43" s="690" customFormat="1" ht="35.25" hidden="1" customHeight="1" outlineLevel="3" thickTop="1" thickBot="1" x14ac:dyDescent="0.3">
      <c r="A189" s="386"/>
      <c r="B189" s="460" t="s">
        <v>1000</v>
      </c>
      <c r="C189" s="639" t="s">
        <v>202</v>
      </c>
      <c r="D189" s="909" t="s">
        <v>1820</v>
      </c>
      <c r="E189" s="910"/>
      <c r="F189" s="910"/>
      <c r="G189" s="910"/>
      <c r="H189" s="910"/>
      <c r="I189" s="910"/>
      <c r="J189" s="911"/>
      <c r="K189" s="602" t="s">
        <v>460</v>
      </c>
      <c r="L189" s="662"/>
      <c r="M189" s="663">
        <v>4</v>
      </c>
      <c r="N189" s="663">
        <v>4</v>
      </c>
      <c r="O189" s="663">
        <v>4</v>
      </c>
      <c r="P189" s="663">
        <v>4</v>
      </c>
      <c r="Q189" s="664">
        <v>16</v>
      </c>
      <c r="R189" s="663" t="s">
        <v>32</v>
      </c>
      <c r="S189" s="670"/>
      <c r="T189" s="671"/>
      <c r="U189" s="695"/>
      <c r="V189" s="386"/>
      <c r="W189" s="386"/>
      <c r="X189" s="386"/>
      <c r="Y189" s="386"/>
      <c r="Z189" s="386"/>
      <c r="AA189" s="386"/>
      <c r="AB189" s="386"/>
      <c r="AC189" s="386"/>
      <c r="AD189" s="386"/>
      <c r="AE189" s="386"/>
      <c r="AF189" s="386"/>
      <c r="AG189" s="386"/>
      <c r="AH189" s="691"/>
      <c r="AI189" s="691"/>
      <c r="AJ189" s="691"/>
      <c r="AK189" s="692"/>
      <c r="AM189" s="696"/>
      <c r="AN189" s="697"/>
      <c r="AO189" s="697"/>
      <c r="AP189" s="697"/>
      <c r="AQ189" s="697"/>
    </row>
    <row r="190" spans="1:43" s="690" customFormat="1" ht="35.25" hidden="1" customHeight="1" outlineLevel="3" thickTop="1" thickBot="1" x14ac:dyDescent="0.3">
      <c r="A190" s="386"/>
      <c r="B190" s="460" t="s">
        <v>1000</v>
      </c>
      <c r="C190" s="639" t="s">
        <v>204</v>
      </c>
      <c r="D190" s="854" t="s">
        <v>1641</v>
      </c>
      <c r="E190" s="855"/>
      <c r="F190" s="855"/>
      <c r="G190" s="855"/>
      <c r="H190" s="855"/>
      <c r="I190" s="855"/>
      <c r="J190" s="856"/>
      <c r="K190" s="602" t="s">
        <v>460</v>
      </c>
      <c r="L190" s="662"/>
      <c r="M190" s="663">
        <v>100</v>
      </c>
      <c r="N190" s="663">
        <v>100</v>
      </c>
      <c r="O190" s="663">
        <v>100</v>
      </c>
      <c r="P190" s="663">
        <v>100</v>
      </c>
      <c r="Q190" s="664">
        <v>100</v>
      </c>
      <c r="R190" s="663" t="s">
        <v>1126</v>
      </c>
      <c r="S190" s="670"/>
      <c r="T190" s="671"/>
      <c r="U190" s="695"/>
      <c r="V190" s="386"/>
      <c r="W190" s="386"/>
      <c r="X190" s="386"/>
      <c r="Y190" s="386"/>
      <c r="Z190" s="386"/>
      <c r="AA190" s="386"/>
      <c r="AB190" s="386"/>
      <c r="AC190" s="386"/>
      <c r="AD190" s="386"/>
      <c r="AE190" s="386"/>
      <c r="AF190" s="386"/>
      <c r="AG190" s="386"/>
      <c r="AH190" s="691"/>
      <c r="AI190" s="691"/>
      <c r="AJ190" s="691"/>
      <c r="AK190" s="692"/>
      <c r="AM190" s="696"/>
      <c r="AN190" s="697"/>
      <c r="AO190" s="697"/>
      <c r="AP190" s="697"/>
      <c r="AQ190" s="697"/>
    </row>
    <row r="191" spans="1:43" s="690" customFormat="1" ht="35.25" hidden="1" customHeight="1" outlineLevel="3" thickTop="1" thickBot="1" x14ac:dyDescent="0.3">
      <c r="A191" s="386"/>
      <c r="B191" s="460" t="s">
        <v>1000</v>
      </c>
      <c r="C191" s="639" t="s">
        <v>206</v>
      </c>
      <c r="D191" s="854" t="s">
        <v>1642</v>
      </c>
      <c r="E191" s="855"/>
      <c r="F191" s="855"/>
      <c r="G191" s="855"/>
      <c r="H191" s="855"/>
      <c r="I191" s="855"/>
      <c r="J191" s="856"/>
      <c r="K191" s="602" t="s">
        <v>460</v>
      </c>
      <c r="L191" s="662"/>
      <c r="M191" s="663">
        <v>100</v>
      </c>
      <c r="N191" s="663">
        <v>100</v>
      </c>
      <c r="O191" s="663">
        <v>100</v>
      </c>
      <c r="P191" s="663">
        <v>100</v>
      </c>
      <c r="Q191" s="664">
        <v>100</v>
      </c>
      <c r="R191" s="663" t="s">
        <v>1126</v>
      </c>
      <c r="S191" s="670"/>
      <c r="T191" s="671"/>
      <c r="U191" s="695"/>
      <c r="V191" s="386"/>
      <c r="W191" s="386"/>
      <c r="X191" s="386"/>
      <c r="Y191" s="386"/>
      <c r="Z191" s="386"/>
      <c r="AA191" s="386"/>
      <c r="AB191" s="386"/>
      <c r="AC191" s="386"/>
      <c r="AD191" s="386"/>
      <c r="AE191" s="386"/>
      <c r="AF191" s="386"/>
      <c r="AG191" s="386"/>
      <c r="AH191" s="691"/>
      <c r="AI191" s="691"/>
      <c r="AJ191" s="691"/>
      <c r="AK191" s="692"/>
      <c r="AM191" s="696"/>
      <c r="AN191" s="697"/>
      <c r="AO191" s="697"/>
      <c r="AP191" s="697"/>
      <c r="AQ191" s="697"/>
    </row>
    <row r="192" spans="1:43" s="690" customFormat="1" ht="35.25" hidden="1" customHeight="1" outlineLevel="3" thickTop="1" thickBot="1" x14ac:dyDescent="0.3">
      <c r="A192" s="386"/>
      <c r="B192" s="460" t="s">
        <v>1000</v>
      </c>
      <c r="C192" s="639" t="s">
        <v>219</v>
      </c>
      <c r="D192" s="854" t="s">
        <v>1643</v>
      </c>
      <c r="E192" s="855"/>
      <c r="F192" s="855"/>
      <c r="G192" s="855"/>
      <c r="H192" s="855"/>
      <c r="I192" s="855"/>
      <c r="J192" s="856"/>
      <c r="K192" s="602" t="s">
        <v>460</v>
      </c>
      <c r="L192" s="662">
        <v>2</v>
      </c>
      <c r="M192" s="663">
        <v>2</v>
      </c>
      <c r="N192" s="663">
        <v>2</v>
      </c>
      <c r="O192" s="663">
        <v>2</v>
      </c>
      <c r="P192" s="663">
        <v>2</v>
      </c>
      <c r="Q192" s="664">
        <v>8</v>
      </c>
      <c r="R192" s="663" t="s">
        <v>32</v>
      </c>
      <c r="S192" s="670"/>
      <c r="T192" s="671"/>
      <c r="U192" s="695"/>
      <c r="V192" s="386"/>
      <c r="W192" s="386"/>
      <c r="X192" s="386"/>
      <c r="Y192" s="386"/>
      <c r="Z192" s="386"/>
      <c r="AA192" s="386"/>
      <c r="AB192" s="386"/>
      <c r="AC192" s="386"/>
      <c r="AD192" s="386"/>
      <c r="AE192" s="386"/>
      <c r="AF192" s="386"/>
      <c r="AG192" s="386"/>
      <c r="AH192" s="691"/>
      <c r="AI192" s="691"/>
      <c r="AJ192" s="691"/>
      <c r="AK192" s="692"/>
      <c r="AM192" s="696"/>
      <c r="AN192" s="697"/>
      <c r="AO192" s="697"/>
      <c r="AP192" s="697"/>
      <c r="AQ192" s="697"/>
    </row>
    <row r="193" spans="1:43" s="690" customFormat="1" ht="35.25" hidden="1" customHeight="1" outlineLevel="3" thickTop="1" thickBot="1" x14ac:dyDescent="0.3">
      <c r="A193" s="386"/>
      <c r="B193" s="460" t="s">
        <v>1000</v>
      </c>
      <c r="C193" s="639" t="s">
        <v>258</v>
      </c>
      <c r="D193" s="854" t="s">
        <v>1644</v>
      </c>
      <c r="E193" s="855"/>
      <c r="F193" s="855"/>
      <c r="G193" s="855"/>
      <c r="H193" s="855"/>
      <c r="I193" s="855"/>
      <c r="J193" s="856"/>
      <c r="K193" s="602" t="s">
        <v>460</v>
      </c>
      <c r="L193" s="662">
        <v>4</v>
      </c>
      <c r="M193" s="663">
        <v>4</v>
      </c>
      <c r="N193" s="663">
        <v>4</v>
      </c>
      <c r="O193" s="663">
        <v>4</v>
      </c>
      <c r="P193" s="663">
        <v>4</v>
      </c>
      <c r="Q193" s="664">
        <v>16</v>
      </c>
      <c r="R193" s="663" t="s">
        <v>32</v>
      </c>
      <c r="S193" s="670"/>
      <c r="T193" s="671"/>
      <c r="U193" s="695"/>
      <c r="V193" s="386"/>
      <c r="W193" s="386"/>
      <c r="X193" s="386"/>
      <c r="Y193" s="386"/>
      <c r="Z193" s="386"/>
      <c r="AA193" s="386"/>
      <c r="AB193" s="386"/>
      <c r="AC193" s="386"/>
      <c r="AD193" s="386"/>
      <c r="AE193" s="386"/>
      <c r="AF193" s="386"/>
      <c r="AG193" s="386"/>
      <c r="AH193" s="691"/>
      <c r="AI193" s="691"/>
      <c r="AJ193" s="691"/>
      <c r="AK193" s="692"/>
      <c r="AM193" s="696"/>
      <c r="AN193" s="697"/>
      <c r="AO193" s="697"/>
      <c r="AP193" s="697"/>
      <c r="AQ193" s="697"/>
    </row>
    <row r="194" spans="1:43" s="690" customFormat="1" ht="35.25" hidden="1" customHeight="1" outlineLevel="3" thickTop="1" thickBot="1" x14ac:dyDescent="0.3">
      <c r="A194" s="386"/>
      <c r="B194" s="460" t="s">
        <v>1000</v>
      </c>
      <c r="C194" s="639" t="s">
        <v>260</v>
      </c>
      <c r="D194" s="854" t="s">
        <v>1645</v>
      </c>
      <c r="E194" s="855"/>
      <c r="F194" s="855"/>
      <c r="G194" s="855"/>
      <c r="H194" s="855"/>
      <c r="I194" s="855"/>
      <c r="J194" s="856"/>
      <c r="K194" s="602" t="s">
        <v>460</v>
      </c>
      <c r="L194" s="662">
        <v>90</v>
      </c>
      <c r="M194" s="663">
        <v>90</v>
      </c>
      <c r="N194" s="663">
        <v>90</v>
      </c>
      <c r="O194" s="663">
        <v>90</v>
      </c>
      <c r="P194" s="663">
        <v>90</v>
      </c>
      <c r="Q194" s="664">
        <v>90</v>
      </c>
      <c r="R194" s="663" t="s">
        <v>1126</v>
      </c>
      <c r="S194" s="670"/>
      <c r="T194" s="671"/>
      <c r="U194" s="695"/>
      <c r="V194" s="386"/>
      <c r="W194" s="386"/>
      <c r="X194" s="386"/>
      <c r="Y194" s="386"/>
      <c r="Z194" s="386"/>
      <c r="AA194" s="386"/>
      <c r="AB194" s="386"/>
      <c r="AC194" s="386"/>
      <c r="AD194" s="386"/>
      <c r="AE194" s="386"/>
      <c r="AF194" s="386"/>
      <c r="AG194" s="386"/>
      <c r="AH194" s="691"/>
      <c r="AI194" s="691"/>
      <c r="AJ194" s="691"/>
      <c r="AK194" s="692"/>
      <c r="AM194" s="696"/>
      <c r="AN194" s="697"/>
      <c r="AO194" s="697"/>
      <c r="AP194" s="697"/>
      <c r="AQ194" s="697"/>
    </row>
    <row r="195" spans="1:43" s="690" customFormat="1" ht="35.25" hidden="1" customHeight="1" outlineLevel="3" thickTop="1" thickBot="1" x14ac:dyDescent="0.3">
      <c r="A195" s="386"/>
      <c r="B195" s="460" t="s">
        <v>1000</v>
      </c>
      <c r="C195" s="639" t="s">
        <v>1759</v>
      </c>
      <c r="D195" s="854" t="s">
        <v>1646</v>
      </c>
      <c r="E195" s="855"/>
      <c r="F195" s="855"/>
      <c r="G195" s="855"/>
      <c r="H195" s="855"/>
      <c r="I195" s="855"/>
      <c r="J195" s="856"/>
      <c r="K195" s="602" t="s">
        <v>460</v>
      </c>
      <c r="L195" s="662">
        <v>1</v>
      </c>
      <c r="M195" s="663">
        <v>1</v>
      </c>
      <c r="N195" s="663">
        <v>1</v>
      </c>
      <c r="O195" s="663">
        <v>1</v>
      </c>
      <c r="P195" s="663">
        <v>1</v>
      </c>
      <c r="Q195" s="664">
        <v>4</v>
      </c>
      <c r="R195" s="663" t="s">
        <v>32</v>
      </c>
      <c r="S195" s="670"/>
      <c r="T195" s="671"/>
      <c r="U195" s="695"/>
      <c r="V195" s="386"/>
      <c r="W195" s="386"/>
      <c r="X195" s="386"/>
      <c r="Y195" s="386"/>
      <c r="Z195" s="386"/>
      <c r="AA195" s="386"/>
      <c r="AB195" s="386"/>
      <c r="AC195" s="386"/>
      <c r="AD195" s="386"/>
      <c r="AE195" s="386"/>
      <c r="AF195" s="386"/>
      <c r="AG195" s="386"/>
      <c r="AH195" s="691"/>
      <c r="AI195" s="691"/>
      <c r="AJ195" s="691"/>
      <c r="AK195" s="692"/>
      <c r="AM195" s="696"/>
      <c r="AN195" s="697"/>
      <c r="AO195" s="697"/>
      <c r="AP195" s="697"/>
      <c r="AQ195" s="697"/>
    </row>
    <row r="196" spans="1:43" s="690" customFormat="1" ht="48.75" hidden="1" customHeight="1" outlineLevel="3" thickTop="1" thickBot="1" x14ac:dyDescent="0.3">
      <c r="A196" s="386"/>
      <c r="B196" s="460" t="s">
        <v>1000</v>
      </c>
      <c r="C196" s="639" t="s">
        <v>281</v>
      </c>
      <c r="D196" s="854" t="s">
        <v>1647</v>
      </c>
      <c r="E196" s="855"/>
      <c r="F196" s="855"/>
      <c r="G196" s="855"/>
      <c r="H196" s="855"/>
      <c r="I196" s="855"/>
      <c r="J196" s="856"/>
      <c r="K196" s="602" t="s">
        <v>460</v>
      </c>
      <c r="L196" s="662">
        <v>100</v>
      </c>
      <c r="M196" s="663">
        <v>100</v>
      </c>
      <c r="N196" s="663">
        <v>100</v>
      </c>
      <c r="O196" s="663">
        <v>100</v>
      </c>
      <c r="P196" s="663">
        <v>100</v>
      </c>
      <c r="Q196" s="664">
        <v>100</v>
      </c>
      <c r="R196" s="663" t="s">
        <v>1126</v>
      </c>
      <c r="S196" s="670"/>
      <c r="T196" s="671"/>
      <c r="U196" s="695"/>
      <c r="V196" s="386"/>
      <c r="W196" s="386"/>
      <c r="X196" s="386"/>
      <c r="Y196" s="386"/>
      <c r="Z196" s="386"/>
      <c r="AA196" s="386"/>
      <c r="AB196" s="386"/>
      <c r="AC196" s="386"/>
      <c r="AD196" s="386"/>
      <c r="AE196" s="386"/>
      <c r="AF196" s="386"/>
      <c r="AG196" s="386"/>
      <c r="AH196" s="691"/>
      <c r="AI196" s="691"/>
      <c r="AJ196" s="691"/>
      <c r="AK196" s="692"/>
      <c r="AM196" s="696"/>
      <c r="AN196" s="697"/>
      <c r="AO196" s="697"/>
      <c r="AP196" s="697"/>
      <c r="AQ196" s="697"/>
    </row>
    <row r="197" spans="1:43" s="690" customFormat="1" ht="35.25" hidden="1" customHeight="1" outlineLevel="3" thickTop="1" thickBot="1" x14ac:dyDescent="0.3">
      <c r="A197" s="386"/>
      <c r="B197" s="460" t="s">
        <v>1000</v>
      </c>
      <c r="C197" s="639" t="s">
        <v>283</v>
      </c>
      <c r="D197" s="909" t="s">
        <v>1821</v>
      </c>
      <c r="E197" s="910"/>
      <c r="F197" s="910"/>
      <c r="G197" s="910"/>
      <c r="H197" s="910"/>
      <c r="I197" s="910"/>
      <c r="J197" s="911"/>
      <c r="K197" s="602" t="s">
        <v>460</v>
      </c>
      <c r="L197" s="662"/>
      <c r="M197" s="663">
        <v>90</v>
      </c>
      <c r="N197" s="663">
        <v>90</v>
      </c>
      <c r="O197" s="663">
        <v>90</v>
      </c>
      <c r="P197" s="663">
        <v>90</v>
      </c>
      <c r="Q197" s="664">
        <v>90</v>
      </c>
      <c r="R197" s="663" t="s">
        <v>1126</v>
      </c>
      <c r="S197" s="670"/>
      <c r="T197" s="671"/>
      <c r="U197" s="695"/>
      <c r="V197" s="386"/>
      <c r="W197" s="386"/>
      <c r="X197" s="386"/>
      <c r="Y197" s="386"/>
      <c r="Z197" s="386"/>
      <c r="AA197" s="386"/>
      <c r="AB197" s="386"/>
      <c r="AC197" s="386"/>
      <c r="AD197" s="386"/>
      <c r="AE197" s="386"/>
      <c r="AF197" s="386"/>
      <c r="AG197" s="386"/>
      <c r="AH197" s="691"/>
      <c r="AI197" s="691"/>
      <c r="AJ197" s="691"/>
      <c r="AK197" s="692"/>
      <c r="AM197" s="696"/>
      <c r="AN197" s="697"/>
      <c r="AO197" s="697"/>
      <c r="AP197" s="697"/>
      <c r="AQ197" s="697"/>
    </row>
    <row r="198" spans="1:43" s="690" customFormat="1" ht="42" hidden="1" customHeight="1" outlineLevel="3" thickTop="1" thickBot="1" x14ac:dyDescent="0.3">
      <c r="A198" s="386"/>
      <c r="B198" s="460" t="s">
        <v>1000</v>
      </c>
      <c r="C198" s="639" t="s">
        <v>285</v>
      </c>
      <c r="D198" s="909" t="s">
        <v>1648</v>
      </c>
      <c r="E198" s="910"/>
      <c r="F198" s="910"/>
      <c r="G198" s="910"/>
      <c r="H198" s="910"/>
      <c r="I198" s="910"/>
      <c r="J198" s="911"/>
      <c r="K198" s="602" t="s">
        <v>460</v>
      </c>
      <c r="L198" s="662">
        <v>90</v>
      </c>
      <c r="M198" s="663">
        <v>90</v>
      </c>
      <c r="N198" s="663">
        <v>90</v>
      </c>
      <c r="O198" s="663">
        <v>90</v>
      </c>
      <c r="P198" s="663">
        <v>90</v>
      </c>
      <c r="Q198" s="664">
        <v>90</v>
      </c>
      <c r="R198" s="663" t="s">
        <v>1126</v>
      </c>
      <c r="S198" s="670"/>
      <c r="T198" s="671"/>
      <c r="U198" s="695"/>
      <c r="V198" s="386"/>
      <c r="W198" s="386"/>
      <c r="X198" s="386"/>
      <c r="Y198" s="386"/>
      <c r="Z198" s="386"/>
      <c r="AA198" s="386"/>
      <c r="AB198" s="386"/>
      <c r="AC198" s="386"/>
      <c r="AD198" s="386"/>
      <c r="AE198" s="386"/>
      <c r="AF198" s="386"/>
      <c r="AG198" s="386"/>
      <c r="AH198" s="691"/>
      <c r="AI198" s="691"/>
      <c r="AJ198" s="691"/>
      <c r="AK198" s="692"/>
      <c r="AM198" s="696"/>
      <c r="AN198" s="697"/>
      <c r="AO198" s="697"/>
      <c r="AP198" s="697"/>
      <c r="AQ198" s="697"/>
    </row>
    <row r="199" spans="1:43" s="690" customFormat="1" ht="42" hidden="1" customHeight="1" outlineLevel="3" thickTop="1" thickBot="1" x14ac:dyDescent="0.3">
      <c r="A199" s="386"/>
      <c r="B199" s="460" t="s">
        <v>1000</v>
      </c>
      <c r="C199" s="639" t="s">
        <v>287</v>
      </c>
      <c r="D199" s="909" t="s">
        <v>1649</v>
      </c>
      <c r="E199" s="910"/>
      <c r="F199" s="910"/>
      <c r="G199" s="910"/>
      <c r="H199" s="910"/>
      <c r="I199" s="910"/>
      <c r="J199" s="911"/>
      <c r="K199" s="602" t="s">
        <v>460</v>
      </c>
      <c r="L199" s="662">
        <v>90</v>
      </c>
      <c r="M199" s="663">
        <v>90</v>
      </c>
      <c r="N199" s="663">
        <v>90</v>
      </c>
      <c r="O199" s="663">
        <v>90</v>
      </c>
      <c r="P199" s="663">
        <v>90</v>
      </c>
      <c r="Q199" s="664">
        <v>90</v>
      </c>
      <c r="R199" s="663" t="s">
        <v>1126</v>
      </c>
      <c r="S199" s="670"/>
      <c r="T199" s="671"/>
      <c r="U199" s="695"/>
      <c r="V199" s="386"/>
      <c r="W199" s="386"/>
      <c r="X199" s="386"/>
      <c r="Y199" s="386"/>
      <c r="Z199" s="386"/>
      <c r="AA199" s="386"/>
      <c r="AB199" s="386"/>
      <c r="AC199" s="386"/>
      <c r="AD199" s="386"/>
      <c r="AE199" s="386"/>
      <c r="AF199" s="386"/>
      <c r="AG199" s="386"/>
      <c r="AH199" s="691"/>
      <c r="AI199" s="691"/>
      <c r="AJ199" s="691"/>
      <c r="AK199" s="692"/>
      <c r="AM199" s="696"/>
      <c r="AN199" s="697"/>
      <c r="AO199" s="697"/>
      <c r="AP199" s="697"/>
      <c r="AQ199" s="697"/>
    </row>
    <row r="200" spans="1:43" s="690" customFormat="1" ht="35.25" hidden="1" customHeight="1" outlineLevel="3" thickTop="1" thickBot="1" x14ac:dyDescent="0.3">
      <c r="A200" s="386"/>
      <c r="B200" s="460" t="s">
        <v>1000</v>
      </c>
      <c r="C200" s="639" t="s">
        <v>289</v>
      </c>
      <c r="D200" s="909" t="s">
        <v>1650</v>
      </c>
      <c r="E200" s="910"/>
      <c r="F200" s="910"/>
      <c r="G200" s="910"/>
      <c r="H200" s="910"/>
      <c r="I200" s="910"/>
      <c r="J200" s="911"/>
      <c r="K200" s="602" t="s">
        <v>460</v>
      </c>
      <c r="L200" s="662">
        <v>10</v>
      </c>
      <c r="M200" s="663">
        <v>10</v>
      </c>
      <c r="N200" s="663">
        <v>10</v>
      </c>
      <c r="O200" s="663">
        <v>10</v>
      </c>
      <c r="P200" s="663">
        <v>10</v>
      </c>
      <c r="Q200" s="664">
        <v>40</v>
      </c>
      <c r="R200" s="663" t="s">
        <v>32</v>
      </c>
      <c r="S200" s="670"/>
      <c r="T200" s="671"/>
      <c r="U200" s="695"/>
      <c r="V200" s="386"/>
      <c r="W200" s="386"/>
      <c r="X200" s="386"/>
      <c r="Y200" s="386"/>
      <c r="Z200" s="386"/>
      <c r="AA200" s="386"/>
      <c r="AB200" s="386"/>
      <c r="AC200" s="386"/>
      <c r="AD200" s="386"/>
      <c r="AE200" s="386"/>
      <c r="AF200" s="386"/>
      <c r="AG200" s="386"/>
      <c r="AH200" s="691"/>
      <c r="AI200" s="691"/>
      <c r="AJ200" s="691"/>
      <c r="AK200" s="692"/>
      <c r="AM200" s="696"/>
      <c r="AN200" s="697"/>
      <c r="AO200" s="697"/>
      <c r="AP200" s="697"/>
      <c r="AQ200" s="697"/>
    </row>
    <row r="201" spans="1:43" s="690" customFormat="1" ht="35.25" hidden="1" customHeight="1" outlineLevel="3" thickTop="1" thickBot="1" x14ac:dyDescent="0.3">
      <c r="A201" s="386"/>
      <c r="B201" s="460" t="s">
        <v>1000</v>
      </c>
      <c r="C201" s="639" t="s">
        <v>1760</v>
      </c>
      <c r="D201" s="909" t="s">
        <v>1651</v>
      </c>
      <c r="E201" s="910"/>
      <c r="F201" s="910"/>
      <c r="G201" s="910"/>
      <c r="H201" s="910"/>
      <c r="I201" s="910"/>
      <c r="J201" s="911"/>
      <c r="K201" s="602" t="s">
        <v>460</v>
      </c>
      <c r="L201" s="662"/>
      <c r="M201" s="663">
        <v>3</v>
      </c>
      <c r="N201" s="663">
        <v>3</v>
      </c>
      <c r="O201" s="663">
        <v>3</v>
      </c>
      <c r="P201" s="663">
        <v>3</v>
      </c>
      <c r="Q201" s="664">
        <v>12</v>
      </c>
      <c r="R201" s="663" t="s">
        <v>32</v>
      </c>
      <c r="S201" s="670"/>
      <c r="T201" s="671"/>
      <c r="U201" s="695"/>
      <c r="V201" s="386"/>
      <c r="W201" s="386"/>
      <c r="X201" s="386"/>
      <c r="Y201" s="386"/>
      <c r="Z201" s="386"/>
      <c r="AA201" s="386"/>
      <c r="AB201" s="386"/>
      <c r="AC201" s="386"/>
      <c r="AD201" s="386"/>
      <c r="AE201" s="386"/>
      <c r="AF201" s="386"/>
      <c r="AG201" s="386"/>
      <c r="AH201" s="691"/>
      <c r="AI201" s="691"/>
      <c r="AJ201" s="691"/>
      <c r="AK201" s="692"/>
      <c r="AM201" s="696"/>
      <c r="AN201" s="697"/>
      <c r="AO201" s="697"/>
      <c r="AP201" s="697"/>
      <c r="AQ201" s="697"/>
    </row>
    <row r="202" spans="1:43" s="690" customFormat="1" ht="35.25" hidden="1" customHeight="1" outlineLevel="3" thickTop="1" thickBot="1" x14ac:dyDescent="0.3">
      <c r="A202" s="386"/>
      <c r="B202" s="460" t="s">
        <v>1000</v>
      </c>
      <c r="C202" s="639" t="s">
        <v>1761</v>
      </c>
      <c r="D202" s="909" t="s">
        <v>1652</v>
      </c>
      <c r="E202" s="910"/>
      <c r="F202" s="910"/>
      <c r="G202" s="910"/>
      <c r="H202" s="910"/>
      <c r="I202" s="910"/>
      <c r="J202" s="911"/>
      <c r="K202" s="602" t="s">
        <v>460</v>
      </c>
      <c r="L202" s="662"/>
      <c r="M202" s="663">
        <v>100</v>
      </c>
      <c r="N202" s="663">
        <v>100</v>
      </c>
      <c r="O202" s="663">
        <v>100</v>
      </c>
      <c r="P202" s="663">
        <v>100</v>
      </c>
      <c r="Q202" s="664">
        <v>100</v>
      </c>
      <c r="R202" s="663" t="s">
        <v>1126</v>
      </c>
      <c r="S202" s="670"/>
      <c r="T202" s="671"/>
      <c r="U202" s="695"/>
      <c r="V202" s="386"/>
      <c r="W202" s="386"/>
      <c r="X202" s="386"/>
      <c r="Y202" s="386"/>
      <c r="Z202" s="386"/>
      <c r="AA202" s="386"/>
      <c r="AB202" s="386"/>
      <c r="AC202" s="386"/>
      <c r="AD202" s="386"/>
      <c r="AE202" s="386"/>
      <c r="AF202" s="386"/>
      <c r="AG202" s="386"/>
      <c r="AH202" s="691"/>
      <c r="AI202" s="691"/>
      <c r="AJ202" s="691"/>
      <c r="AK202" s="692"/>
      <c r="AM202" s="696"/>
      <c r="AN202" s="697"/>
      <c r="AO202" s="697"/>
      <c r="AP202" s="697"/>
      <c r="AQ202" s="697"/>
    </row>
    <row r="203" spans="1:43" s="690" customFormat="1" ht="35.25" hidden="1" customHeight="1" outlineLevel="3" thickTop="1" thickBot="1" x14ac:dyDescent="0.3">
      <c r="A203" s="386"/>
      <c r="B203" s="460" t="s">
        <v>1000</v>
      </c>
      <c r="C203" s="639" t="s">
        <v>1762</v>
      </c>
      <c r="D203" s="909" t="s">
        <v>1653</v>
      </c>
      <c r="E203" s="910"/>
      <c r="F203" s="910"/>
      <c r="G203" s="910"/>
      <c r="H203" s="910"/>
      <c r="I203" s="910"/>
      <c r="J203" s="911"/>
      <c r="K203" s="602" t="s">
        <v>460</v>
      </c>
      <c r="L203" s="662"/>
      <c r="M203" s="663">
        <v>3</v>
      </c>
      <c r="N203" s="663">
        <v>3</v>
      </c>
      <c r="O203" s="663">
        <v>3</v>
      </c>
      <c r="P203" s="663">
        <v>3</v>
      </c>
      <c r="Q203" s="664">
        <v>12</v>
      </c>
      <c r="R203" s="663" t="s">
        <v>32</v>
      </c>
      <c r="S203" s="670"/>
      <c r="T203" s="671"/>
      <c r="U203" s="695"/>
      <c r="V203" s="386"/>
      <c r="W203" s="386"/>
      <c r="X203" s="386"/>
      <c r="Y203" s="386"/>
      <c r="Z203" s="386"/>
      <c r="AA203" s="386"/>
      <c r="AB203" s="386"/>
      <c r="AC203" s="386"/>
      <c r="AD203" s="386"/>
      <c r="AE203" s="386"/>
      <c r="AF203" s="386"/>
      <c r="AG203" s="386"/>
      <c r="AH203" s="691"/>
      <c r="AI203" s="691"/>
      <c r="AJ203" s="691"/>
      <c r="AK203" s="692"/>
      <c r="AM203" s="696"/>
      <c r="AN203" s="697"/>
      <c r="AO203" s="697"/>
      <c r="AP203" s="697"/>
      <c r="AQ203" s="697"/>
    </row>
    <row r="204" spans="1:43" s="690" customFormat="1" ht="35.25" hidden="1" customHeight="1" outlineLevel="3" thickTop="1" thickBot="1" x14ac:dyDescent="0.3">
      <c r="A204" s="386"/>
      <c r="B204" s="460" t="s">
        <v>1000</v>
      </c>
      <c r="C204" s="639" t="s">
        <v>314</v>
      </c>
      <c r="D204" s="909" t="s">
        <v>1654</v>
      </c>
      <c r="E204" s="910"/>
      <c r="F204" s="910"/>
      <c r="G204" s="910"/>
      <c r="H204" s="910"/>
      <c r="I204" s="910"/>
      <c r="J204" s="911"/>
      <c r="K204" s="602" t="s">
        <v>460</v>
      </c>
      <c r="L204" s="662"/>
      <c r="M204" s="663">
        <v>100</v>
      </c>
      <c r="N204" s="663">
        <v>100</v>
      </c>
      <c r="O204" s="663">
        <v>100</v>
      </c>
      <c r="P204" s="663">
        <v>100</v>
      </c>
      <c r="Q204" s="664">
        <v>100</v>
      </c>
      <c r="R204" s="663" t="s">
        <v>1126</v>
      </c>
      <c r="S204" s="670"/>
      <c r="T204" s="671"/>
      <c r="U204" s="695"/>
      <c r="V204" s="386"/>
      <c r="W204" s="386"/>
      <c r="X204" s="386"/>
      <c r="Y204" s="386"/>
      <c r="Z204" s="386"/>
      <c r="AA204" s="386"/>
      <c r="AB204" s="386"/>
      <c r="AC204" s="386"/>
      <c r="AD204" s="386"/>
      <c r="AE204" s="386"/>
      <c r="AF204" s="386"/>
      <c r="AG204" s="386"/>
      <c r="AH204" s="691"/>
      <c r="AI204" s="691"/>
      <c r="AJ204" s="691"/>
      <c r="AK204" s="692"/>
      <c r="AM204" s="696"/>
      <c r="AN204" s="697"/>
      <c r="AO204" s="697"/>
      <c r="AP204" s="697"/>
      <c r="AQ204" s="697"/>
    </row>
    <row r="205" spans="1:43" s="690" customFormat="1" ht="35.25" hidden="1" customHeight="1" outlineLevel="3" thickTop="1" thickBot="1" x14ac:dyDescent="0.3">
      <c r="A205" s="386"/>
      <c r="B205" s="460" t="s">
        <v>1000</v>
      </c>
      <c r="C205" s="639" t="s">
        <v>567</v>
      </c>
      <c r="D205" s="909" t="s">
        <v>1655</v>
      </c>
      <c r="E205" s="910"/>
      <c r="F205" s="910"/>
      <c r="G205" s="910"/>
      <c r="H205" s="910"/>
      <c r="I205" s="910"/>
      <c r="J205" s="911"/>
      <c r="K205" s="602" t="s">
        <v>460</v>
      </c>
      <c r="L205" s="662"/>
      <c r="M205" s="663">
        <v>1</v>
      </c>
      <c r="N205" s="663">
        <v>1</v>
      </c>
      <c r="O205" s="663">
        <v>1</v>
      </c>
      <c r="P205" s="663">
        <v>1</v>
      </c>
      <c r="Q205" s="664">
        <v>4</v>
      </c>
      <c r="R205" s="663" t="s">
        <v>32</v>
      </c>
      <c r="S205" s="670"/>
      <c r="T205" s="671"/>
      <c r="U205" s="695"/>
      <c r="V205" s="386"/>
      <c r="W205" s="386"/>
      <c r="X205" s="386"/>
      <c r="Y205" s="386"/>
      <c r="Z205" s="386"/>
      <c r="AA205" s="386"/>
      <c r="AB205" s="386"/>
      <c r="AC205" s="386"/>
      <c r="AD205" s="386"/>
      <c r="AE205" s="386"/>
      <c r="AF205" s="386"/>
      <c r="AG205" s="386"/>
      <c r="AH205" s="691"/>
      <c r="AI205" s="691"/>
      <c r="AJ205" s="691"/>
      <c r="AK205" s="692"/>
      <c r="AM205" s="696"/>
      <c r="AN205" s="697"/>
      <c r="AO205" s="697"/>
      <c r="AP205" s="697"/>
      <c r="AQ205" s="697"/>
    </row>
    <row r="206" spans="1:43" s="690" customFormat="1" ht="40.5" hidden="1" customHeight="1" outlineLevel="3" thickTop="1" thickBot="1" x14ac:dyDescent="0.3">
      <c r="A206" s="386"/>
      <c r="B206" s="460" t="s">
        <v>1000</v>
      </c>
      <c r="C206" s="639" t="s">
        <v>344</v>
      </c>
      <c r="D206" s="909" t="s">
        <v>1657</v>
      </c>
      <c r="E206" s="910"/>
      <c r="F206" s="910"/>
      <c r="G206" s="910"/>
      <c r="H206" s="910"/>
      <c r="I206" s="910"/>
      <c r="J206" s="911"/>
      <c r="K206" s="602" t="s">
        <v>460</v>
      </c>
      <c r="L206" s="662">
        <v>75</v>
      </c>
      <c r="M206" s="663">
        <v>70</v>
      </c>
      <c r="N206" s="663">
        <v>80</v>
      </c>
      <c r="O206" s="663">
        <v>80</v>
      </c>
      <c r="P206" s="663">
        <v>80</v>
      </c>
      <c r="Q206" s="664">
        <v>80</v>
      </c>
      <c r="R206" s="663" t="s">
        <v>1126</v>
      </c>
      <c r="S206" s="670"/>
      <c r="T206" s="671"/>
      <c r="U206" s="695"/>
      <c r="V206" s="386"/>
      <c r="W206" s="386"/>
      <c r="X206" s="386"/>
      <c r="Y206" s="386"/>
      <c r="Z206" s="386"/>
      <c r="AA206" s="386"/>
      <c r="AB206" s="386"/>
      <c r="AC206" s="386"/>
      <c r="AD206" s="386"/>
      <c r="AE206" s="386"/>
      <c r="AF206" s="386"/>
      <c r="AG206" s="386"/>
      <c r="AH206" s="691"/>
      <c r="AI206" s="691"/>
      <c r="AJ206" s="691"/>
      <c r="AK206" s="692"/>
      <c r="AM206" s="696"/>
      <c r="AN206" s="697"/>
      <c r="AO206" s="697"/>
      <c r="AP206" s="697"/>
      <c r="AQ206" s="697"/>
    </row>
    <row r="207" spans="1:43" s="690" customFormat="1" ht="40.5" hidden="1" customHeight="1" outlineLevel="3" thickTop="1" thickBot="1" x14ac:dyDescent="0.3">
      <c r="A207" s="386"/>
      <c r="B207" s="460" t="s">
        <v>1000</v>
      </c>
      <c r="C207" s="639" t="s">
        <v>352</v>
      </c>
      <c r="D207" s="909" t="s">
        <v>1658</v>
      </c>
      <c r="E207" s="910"/>
      <c r="F207" s="910"/>
      <c r="G207" s="910"/>
      <c r="H207" s="910"/>
      <c r="I207" s="910"/>
      <c r="J207" s="911"/>
      <c r="K207" s="602" t="s">
        <v>460</v>
      </c>
      <c r="L207" s="662">
        <v>90</v>
      </c>
      <c r="M207" s="663">
        <v>90</v>
      </c>
      <c r="N207" s="663">
        <v>90</v>
      </c>
      <c r="O207" s="663">
        <v>90</v>
      </c>
      <c r="P207" s="663">
        <v>90</v>
      </c>
      <c r="Q207" s="664">
        <v>90</v>
      </c>
      <c r="R207" s="663" t="s">
        <v>1126</v>
      </c>
      <c r="S207" s="670"/>
      <c r="T207" s="671"/>
      <c r="U207" s="695"/>
      <c r="V207" s="386"/>
      <c r="W207" s="386"/>
      <c r="X207" s="386"/>
      <c r="Y207" s="386"/>
      <c r="Z207" s="386"/>
      <c r="AA207" s="386"/>
      <c r="AB207" s="386"/>
      <c r="AC207" s="386"/>
      <c r="AD207" s="386"/>
      <c r="AE207" s="386"/>
      <c r="AF207" s="386"/>
      <c r="AG207" s="386"/>
      <c r="AH207" s="691"/>
      <c r="AI207" s="691"/>
      <c r="AJ207" s="691"/>
      <c r="AK207" s="692"/>
      <c r="AM207" s="696"/>
      <c r="AN207" s="697"/>
      <c r="AO207" s="697"/>
      <c r="AP207" s="697"/>
      <c r="AQ207" s="697"/>
    </row>
    <row r="208" spans="1:43" s="690" customFormat="1" ht="35.25" hidden="1" customHeight="1" outlineLevel="3" thickTop="1" thickBot="1" x14ac:dyDescent="0.3">
      <c r="A208" s="386"/>
      <c r="B208" s="460" t="s">
        <v>1000</v>
      </c>
      <c r="C208" s="639" t="s">
        <v>362</v>
      </c>
      <c r="D208" s="909" t="s">
        <v>1659</v>
      </c>
      <c r="E208" s="910"/>
      <c r="F208" s="910"/>
      <c r="G208" s="910"/>
      <c r="H208" s="910"/>
      <c r="I208" s="910"/>
      <c r="J208" s="911"/>
      <c r="K208" s="602" t="s">
        <v>460</v>
      </c>
      <c r="L208" s="662"/>
      <c r="M208" s="663">
        <v>100</v>
      </c>
      <c r="N208" s="663">
        <v>100</v>
      </c>
      <c r="O208" s="663">
        <v>100</v>
      </c>
      <c r="P208" s="663">
        <v>100</v>
      </c>
      <c r="Q208" s="664">
        <v>10</v>
      </c>
      <c r="R208" s="663" t="s">
        <v>1126</v>
      </c>
      <c r="S208" s="670"/>
      <c r="T208" s="671"/>
      <c r="U208" s="695"/>
      <c r="V208" s="386"/>
      <c r="W208" s="386"/>
      <c r="X208" s="386"/>
      <c r="Y208" s="386"/>
      <c r="Z208" s="386"/>
      <c r="AA208" s="386"/>
      <c r="AB208" s="386"/>
      <c r="AC208" s="386"/>
      <c r="AD208" s="386"/>
      <c r="AE208" s="386"/>
      <c r="AF208" s="386"/>
      <c r="AG208" s="386"/>
      <c r="AH208" s="691"/>
      <c r="AI208" s="691"/>
      <c r="AJ208" s="691"/>
      <c r="AK208" s="692"/>
      <c r="AM208" s="696"/>
      <c r="AN208" s="697"/>
      <c r="AO208" s="697"/>
      <c r="AP208" s="697"/>
      <c r="AQ208" s="697"/>
    </row>
    <row r="209" spans="1:43" s="690" customFormat="1" ht="35.25" hidden="1" customHeight="1" outlineLevel="3" thickTop="1" thickBot="1" x14ac:dyDescent="0.3">
      <c r="A209" s="386"/>
      <c r="B209" s="460" t="s">
        <v>1000</v>
      </c>
      <c r="C209" s="639" t="s">
        <v>664</v>
      </c>
      <c r="D209" s="909" t="s">
        <v>1660</v>
      </c>
      <c r="E209" s="910"/>
      <c r="F209" s="910"/>
      <c r="G209" s="910"/>
      <c r="H209" s="910"/>
      <c r="I209" s="910"/>
      <c r="J209" s="911"/>
      <c r="K209" s="602" t="s">
        <v>460</v>
      </c>
      <c r="L209" s="662"/>
      <c r="M209" s="663">
        <v>100</v>
      </c>
      <c r="N209" s="663">
        <v>100</v>
      </c>
      <c r="O209" s="663">
        <v>100</v>
      </c>
      <c r="P209" s="663">
        <v>100</v>
      </c>
      <c r="Q209" s="664">
        <v>100</v>
      </c>
      <c r="R209" s="663" t="s">
        <v>1126</v>
      </c>
      <c r="S209" s="670"/>
      <c r="T209" s="671"/>
      <c r="U209" s="695"/>
      <c r="V209" s="386"/>
      <c r="W209" s="386"/>
      <c r="X209" s="386"/>
      <c r="Y209" s="386"/>
      <c r="Z209" s="386"/>
      <c r="AA209" s="386"/>
      <c r="AB209" s="386"/>
      <c r="AC209" s="386"/>
      <c r="AD209" s="386"/>
      <c r="AE209" s="386"/>
      <c r="AF209" s="386"/>
      <c r="AG209" s="386"/>
      <c r="AH209" s="691"/>
      <c r="AI209" s="691"/>
      <c r="AJ209" s="691"/>
      <c r="AK209" s="692"/>
      <c r="AM209" s="696"/>
      <c r="AN209" s="697"/>
      <c r="AO209" s="697"/>
      <c r="AP209" s="697"/>
      <c r="AQ209" s="697"/>
    </row>
    <row r="210" spans="1:43" s="690" customFormat="1" ht="35.25" hidden="1" customHeight="1" outlineLevel="3" thickTop="1" thickBot="1" x14ac:dyDescent="0.3">
      <c r="A210" s="386"/>
      <c r="B210" s="460" t="s">
        <v>1000</v>
      </c>
      <c r="C210" s="639" t="s">
        <v>374</v>
      </c>
      <c r="D210" s="909" t="s">
        <v>1661</v>
      </c>
      <c r="E210" s="910"/>
      <c r="F210" s="910"/>
      <c r="G210" s="910"/>
      <c r="H210" s="910"/>
      <c r="I210" s="910"/>
      <c r="J210" s="911"/>
      <c r="K210" s="602" t="s">
        <v>460</v>
      </c>
      <c r="L210" s="662"/>
      <c r="M210" s="663">
        <v>100</v>
      </c>
      <c r="N210" s="663">
        <v>100</v>
      </c>
      <c r="O210" s="663">
        <v>100</v>
      </c>
      <c r="P210" s="663">
        <v>100</v>
      </c>
      <c r="Q210" s="664">
        <v>100</v>
      </c>
      <c r="R210" s="663" t="s">
        <v>1126</v>
      </c>
      <c r="S210" s="670"/>
      <c r="T210" s="671"/>
      <c r="U210" s="695"/>
      <c r="V210" s="386"/>
      <c r="W210" s="386"/>
      <c r="X210" s="386"/>
      <c r="Y210" s="386"/>
      <c r="Z210" s="386"/>
      <c r="AA210" s="386"/>
      <c r="AB210" s="386"/>
      <c r="AC210" s="386"/>
      <c r="AD210" s="386"/>
      <c r="AE210" s="386"/>
      <c r="AF210" s="386"/>
      <c r="AG210" s="386"/>
      <c r="AH210" s="691"/>
      <c r="AI210" s="691"/>
      <c r="AJ210" s="691"/>
      <c r="AK210" s="692"/>
      <c r="AM210" s="696"/>
      <c r="AN210" s="697"/>
      <c r="AO210" s="697"/>
      <c r="AP210" s="697"/>
      <c r="AQ210" s="697"/>
    </row>
    <row r="211" spans="1:43" s="690" customFormat="1" ht="35.25" hidden="1" customHeight="1" outlineLevel="3" thickTop="1" thickBot="1" x14ac:dyDescent="0.3">
      <c r="A211" s="386"/>
      <c r="B211" s="460" t="s">
        <v>1000</v>
      </c>
      <c r="C211" s="639" t="s">
        <v>376</v>
      </c>
      <c r="D211" s="909" t="s">
        <v>1663</v>
      </c>
      <c r="E211" s="910"/>
      <c r="F211" s="910"/>
      <c r="G211" s="910"/>
      <c r="H211" s="910"/>
      <c r="I211" s="910"/>
      <c r="J211" s="911"/>
      <c r="K211" s="602" t="s">
        <v>460</v>
      </c>
      <c r="L211" s="662"/>
      <c r="M211" s="663">
        <v>96</v>
      </c>
      <c r="N211" s="663">
        <v>96</v>
      </c>
      <c r="O211" s="663">
        <v>96</v>
      </c>
      <c r="P211" s="663">
        <v>96</v>
      </c>
      <c r="Q211" s="664">
        <v>96</v>
      </c>
      <c r="R211" s="663" t="s">
        <v>1126</v>
      </c>
      <c r="S211" s="670"/>
      <c r="T211" s="671"/>
      <c r="U211" s="695"/>
      <c r="V211" s="386"/>
      <c r="W211" s="386"/>
      <c r="X211" s="386"/>
      <c r="Y211" s="386"/>
      <c r="Z211" s="386"/>
      <c r="AA211" s="386"/>
      <c r="AB211" s="386"/>
      <c r="AC211" s="386"/>
      <c r="AD211" s="386"/>
      <c r="AE211" s="386"/>
      <c r="AF211" s="386"/>
      <c r="AG211" s="386"/>
      <c r="AH211" s="691"/>
      <c r="AI211" s="691"/>
      <c r="AJ211" s="691"/>
      <c r="AK211" s="692"/>
      <c r="AM211" s="696"/>
      <c r="AN211" s="697"/>
      <c r="AO211" s="697"/>
      <c r="AP211" s="697"/>
      <c r="AQ211" s="697"/>
    </row>
    <row r="212" spans="1:43" s="690" customFormat="1" ht="35.25" hidden="1" customHeight="1" outlineLevel="3" thickTop="1" thickBot="1" x14ac:dyDescent="0.3">
      <c r="A212" s="386"/>
      <c r="B212" s="460" t="s">
        <v>1000</v>
      </c>
      <c r="C212" s="639" t="s">
        <v>378</v>
      </c>
      <c r="D212" s="909" t="s">
        <v>1664</v>
      </c>
      <c r="E212" s="910"/>
      <c r="F212" s="910"/>
      <c r="G212" s="910"/>
      <c r="H212" s="910"/>
      <c r="I212" s="910"/>
      <c r="J212" s="911"/>
      <c r="K212" s="602" t="s">
        <v>460</v>
      </c>
      <c r="L212" s="662"/>
      <c r="M212" s="663">
        <v>3</v>
      </c>
      <c r="N212" s="663">
        <v>3</v>
      </c>
      <c r="O212" s="663">
        <v>3</v>
      </c>
      <c r="P212" s="663">
        <v>3</v>
      </c>
      <c r="Q212" s="664">
        <v>12</v>
      </c>
      <c r="R212" s="663" t="s">
        <v>32</v>
      </c>
      <c r="S212" s="670"/>
      <c r="T212" s="671"/>
      <c r="U212" s="695"/>
      <c r="V212" s="386"/>
      <c r="W212" s="386"/>
      <c r="X212" s="386"/>
      <c r="Y212" s="386"/>
      <c r="Z212" s="386"/>
      <c r="AA212" s="386"/>
      <c r="AB212" s="386"/>
      <c r="AC212" s="386"/>
      <c r="AD212" s="386"/>
      <c r="AE212" s="386"/>
      <c r="AF212" s="386"/>
      <c r="AG212" s="386"/>
      <c r="AH212" s="691"/>
      <c r="AI212" s="691"/>
      <c r="AJ212" s="691"/>
      <c r="AK212" s="692"/>
      <c r="AM212" s="696"/>
      <c r="AN212" s="697"/>
      <c r="AO212" s="697"/>
      <c r="AP212" s="697"/>
      <c r="AQ212" s="697"/>
    </row>
    <row r="213" spans="1:43" s="690" customFormat="1" ht="35.25" hidden="1" customHeight="1" outlineLevel="3" thickTop="1" thickBot="1" x14ac:dyDescent="0.3">
      <c r="A213" s="386"/>
      <c r="B213" s="460" t="s">
        <v>1000</v>
      </c>
      <c r="C213" s="639" t="s">
        <v>392</v>
      </c>
      <c r="D213" s="909" t="s">
        <v>1665</v>
      </c>
      <c r="E213" s="910"/>
      <c r="F213" s="910"/>
      <c r="G213" s="910"/>
      <c r="H213" s="910"/>
      <c r="I213" s="910"/>
      <c r="J213" s="911"/>
      <c r="K213" s="602" t="s">
        <v>460</v>
      </c>
      <c r="L213" s="662"/>
      <c r="M213" s="663">
        <v>100</v>
      </c>
      <c r="N213" s="663">
        <v>100</v>
      </c>
      <c r="O213" s="663">
        <v>100</v>
      </c>
      <c r="P213" s="663">
        <v>100</v>
      </c>
      <c r="Q213" s="664">
        <v>100</v>
      </c>
      <c r="R213" s="663" t="s">
        <v>1126</v>
      </c>
      <c r="S213" s="670"/>
      <c r="T213" s="671"/>
      <c r="U213" s="695"/>
      <c r="V213" s="386"/>
      <c r="W213" s="386"/>
      <c r="X213" s="386"/>
      <c r="Y213" s="386"/>
      <c r="Z213" s="386"/>
      <c r="AA213" s="386"/>
      <c r="AB213" s="386"/>
      <c r="AC213" s="386"/>
      <c r="AD213" s="386"/>
      <c r="AE213" s="386"/>
      <c r="AF213" s="386"/>
      <c r="AG213" s="386"/>
      <c r="AH213" s="691"/>
      <c r="AI213" s="691"/>
      <c r="AJ213" s="691"/>
      <c r="AK213" s="692"/>
      <c r="AM213" s="696"/>
      <c r="AN213" s="697"/>
      <c r="AO213" s="697"/>
      <c r="AP213" s="697"/>
      <c r="AQ213" s="697"/>
    </row>
    <row r="214" spans="1:43" s="690" customFormat="1" ht="35.25" hidden="1" customHeight="1" outlineLevel="3" thickTop="1" thickBot="1" x14ac:dyDescent="0.3">
      <c r="A214" s="386"/>
      <c r="B214" s="460" t="s">
        <v>1000</v>
      </c>
      <c r="C214" s="639" t="s">
        <v>394</v>
      </c>
      <c r="D214" s="909" t="s">
        <v>1816</v>
      </c>
      <c r="E214" s="910"/>
      <c r="F214" s="910"/>
      <c r="G214" s="910"/>
      <c r="H214" s="910"/>
      <c r="I214" s="910"/>
      <c r="J214" s="911"/>
      <c r="K214" s="602" t="s">
        <v>460</v>
      </c>
      <c r="L214" s="662">
        <v>12</v>
      </c>
      <c r="M214" s="663">
        <v>12</v>
      </c>
      <c r="N214" s="663">
        <v>12</v>
      </c>
      <c r="O214" s="663">
        <v>12</v>
      </c>
      <c r="P214" s="663">
        <v>12</v>
      </c>
      <c r="Q214" s="664">
        <v>48</v>
      </c>
      <c r="R214" s="663" t="s">
        <v>32</v>
      </c>
      <c r="S214" s="670"/>
      <c r="T214" s="671"/>
      <c r="U214" s="695"/>
      <c r="V214" s="386"/>
      <c r="W214" s="386"/>
      <c r="X214" s="386"/>
      <c r="Y214" s="386"/>
      <c r="Z214" s="386"/>
      <c r="AA214" s="386"/>
      <c r="AB214" s="386"/>
      <c r="AC214" s="386"/>
      <c r="AD214" s="386"/>
      <c r="AE214" s="386"/>
      <c r="AF214" s="386"/>
      <c r="AG214" s="386"/>
      <c r="AH214" s="691"/>
      <c r="AI214" s="691"/>
      <c r="AJ214" s="691"/>
      <c r="AK214" s="692"/>
      <c r="AM214" s="696"/>
      <c r="AN214" s="697"/>
      <c r="AO214" s="697"/>
      <c r="AP214" s="697"/>
      <c r="AQ214" s="697"/>
    </row>
    <row r="215" spans="1:43" s="690" customFormat="1" ht="35.25" hidden="1" customHeight="1" outlineLevel="3" thickTop="1" thickBot="1" x14ac:dyDescent="0.3">
      <c r="A215" s="386"/>
      <c r="B215" s="460" t="s">
        <v>1000</v>
      </c>
      <c r="C215" s="639" t="s">
        <v>396</v>
      </c>
      <c r="D215" s="909" t="s">
        <v>1817</v>
      </c>
      <c r="E215" s="910"/>
      <c r="F215" s="910"/>
      <c r="G215" s="910"/>
      <c r="H215" s="910"/>
      <c r="I215" s="910"/>
      <c r="J215" s="911"/>
      <c r="K215" s="602" t="s">
        <v>460</v>
      </c>
      <c r="L215" s="662">
        <v>1</v>
      </c>
      <c r="M215" s="663">
        <v>1</v>
      </c>
      <c r="N215" s="663">
        <v>1</v>
      </c>
      <c r="O215" s="663">
        <v>1</v>
      </c>
      <c r="P215" s="663">
        <v>1</v>
      </c>
      <c r="Q215" s="664">
        <v>4</v>
      </c>
      <c r="R215" s="663" t="s">
        <v>32</v>
      </c>
      <c r="S215" s="670"/>
      <c r="T215" s="671"/>
      <c r="U215" s="695"/>
      <c r="V215" s="386"/>
      <c r="W215" s="386"/>
      <c r="X215" s="386"/>
      <c r="Y215" s="386"/>
      <c r="Z215" s="386"/>
      <c r="AA215" s="386"/>
      <c r="AB215" s="386"/>
      <c r="AC215" s="386"/>
      <c r="AD215" s="386"/>
      <c r="AE215" s="386"/>
      <c r="AF215" s="386"/>
      <c r="AG215" s="386"/>
      <c r="AH215" s="691"/>
      <c r="AI215" s="691"/>
      <c r="AJ215" s="691"/>
      <c r="AK215" s="692"/>
      <c r="AM215" s="696"/>
      <c r="AN215" s="697"/>
      <c r="AO215" s="697"/>
      <c r="AP215" s="697"/>
      <c r="AQ215" s="697"/>
    </row>
    <row r="216" spans="1:43" s="690" customFormat="1" ht="47.25" hidden="1" customHeight="1" outlineLevel="3" thickTop="1" thickBot="1" x14ac:dyDescent="0.3">
      <c r="A216" s="386"/>
      <c r="B216" s="460" t="s">
        <v>1000</v>
      </c>
      <c r="C216" s="639" t="s">
        <v>398</v>
      </c>
      <c r="D216" s="909" t="s">
        <v>1818</v>
      </c>
      <c r="E216" s="910"/>
      <c r="F216" s="910"/>
      <c r="G216" s="910"/>
      <c r="H216" s="910"/>
      <c r="I216" s="910"/>
      <c r="J216" s="911"/>
      <c r="K216" s="602" t="s">
        <v>460</v>
      </c>
      <c r="L216" s="662">
        <v>1</v>
      </c>
      <c r="M216" s="663">
        <v>1</v>
      </c>
      <c r="N216" s="663">
        <v>1</v>
      </c>
      <c r="O216" s="663">
        <v>1</v>
      </c>
      <c r="P216" s="663">
        <v>1</v>
      </c>
      <c r="Q216" s="664">
        <v>1</v>
      </c>
      <c r="R216" s="663" t="s">
        <v>32</v>
      </c>
      <c r="S216" s="670"/>
      <c r="T216" s="671"/>
      <c r="U216" s="695"/>
      <c r="V216" s="386"/>
      <c r="W216" s="386"/>
      <c r="X216" s="386"/>
      <c r="Y216" s="386"/>
      <c r="Z216" s="386"/>
      <c r="AA216" s="386"/>
      <c r="AB216" s="386"/>
      <c r="AC216" s="386"/>
      <c r="AD216" s="386"/>
      <c r="AE216" s="386"/>
      <c r="AF216" s="386"/>
      <c r="AG216" s="386"/>
      <c r="AH216" s="691"/>
      <c r="AI216" s="691"/>
      <c r="AJ216" s="691"/>
      <c r="AK216" s="692"/>
      <c r="AM216" s="696"/>
      <c r="AN216" s="697"/>
      <c r="AO216" s="697"/>
      <c r="AP216" s="697"/>
      <c r="AQ216" s="697"/>
    </row>
    <row r="217" spans="1:43" s="690" customFormat="1" ht="54" customHeight="1" outlineLevel="2" thickTop="1" thickBot="1" x14ac:dyDescent="0.3">
      <c r="A217" s="386"/>
      <c r="B217" s="872" t="s">
        <v>1046</v>
      </c>
      <c r="C217" s="860" t="s">
        <v>815</v>
      </c>
      <c r="D217" s="865" t="s">
        <v>1203</v>
      </c>
      <c r="E217" s="884"/>
      <c r="F217" s="870" t="s">
        <v>1022</v>
      </c>
      <c r="G217" s="698" t="s">
        <v>1444</v>
      </c>
      <c r="H217" s="902" t="s">
        <v>1309</v>
      </c>
      <c r="I217" s="903"/>
      <c r="J217" s="904"/>
      <c r="K217" s="603" t="s">
        <v>1036</v>
      </c>
      <c r="L217" s="660">
        <v>0</v>
      </c>
      <c r="M217" s="661">
        <v>100</v>
      </c>
      <c r="N217" s="661">
        <v>100</v>
      </c>
      <c r="O217" s="661">
        <v>100</v>
      </c>
      <c r="P217" s="661">
        <v>100</v>
      </c>
      <c r="Q217" s="660">
        <v>100</v>
      </c>
      <c r="R217" s="665" t="s">
        <v>1126</v>
      </c>
      <c r="S217" s="672"/>
      <c r="T217" s="673"/>
      <c r="U217" s="693"/>
      <c r="V217" s="386"/>
      <c r="W217" s="386"/>
      <c r="X217" s="386"/>
      <c r="Y217" s="386"/>
      <c r="Z217" s="386"/>
      <c r="AA217" s="386"/>
      <c r="AB217" s="386"/>
      <c r="AC217" s="386"/>
      <c r="AD217" s="386"/>
      <c r="AE217" s="386"/>
      <c r="AF217" s="386"/>
      <c r="AG217" s="386"/>
      <c r="AH217" s="386"/>
      <c r="AI217" s="386"/>
      <c r="AJ217" s="386"/>
      <c r="AK217" s="694"/>
      <c r="AM217" s="691"/>
      <c r="AN217" s="691"/>
      <c r="AO217" s="691"/>
      <c r="AP217" s="691"/>
      <c r="AQ217" s="691"/>
    </row>
    <row r="218" spans="1:43" s="690" customFormat="1" ht="54" customHeight="1" outlineLevel="2" collapsed="1" thickTop="1" thickBot="1" x14ac:dyDescent="0.3">
      <c r="A218" s="386"/>
      <c r="B218" s="874"/>
      <c r="C218" s="862"/>
      <c r="D218" s="867"/>
      <c r="E218" s="885"/>
      <c r="F218" s="871"/>
      <c r="G218" s="652" t="s">
        <v>1445</v>
      </c>
      <c r="H218" s="896" t="s">
        <v>1308</v>
      </c>
      <c r="I218" s="897"/>
      <c r="J218" s="898"/>
      <c r="K218" s="603" t="s">
        <v>1036</v>
      </c>
      <c r="L218" s="660">
        <v>0</v>
      </c>
      <c r="M218" s="661">
        <v>100</v>
      </c>
      <c r="N218" s="661">
        <v>100</v>
      </c>
      <c r="O218" s="661">
        <v>100</v>
      </c>
      <c r="P218" s="661">
        <v>100</v>
      </c>
      <c r="Q218" s="660">
        <v>100</v>
      </c>
      <c r="R218" s="665" t="s">
        <v>1126</v>
      </c>
      <c r="S218" s="672"/>
      <c r="T218" s="673"/>
      <c r="U218" s="693"/>
      <c r="V218" s="386"/>
      <c r="W218" s="386"/>
      <c r="X218" s="386"/>
      <c r="Y218" s="386"/>
      <c r="Z218" s="386"/>
      <c r="AA218" s="386"/>
      <c r="AB218" s="386"/>
      <c r="AC218" s="386"/>
      <c r="AD218" s="386"/>
      <c r="AE218" s="386"/>
      <c r="AF218" s="386"/>
      <c r="AG218" s="386"/>
      <c r="AH218" s="386"/>
      <c r="AI218" s="386"/>
      <c r="AJ218" s="386"/>
      <c r="AK218" s="694"/>
      <c r="AM218" s="691"/>
      <c r="AN218" s="691"/>
      <c r="AO218" s="691"/>
      <c r="AP218" s="691"/>
      <c r="AQ218" s="691"/>
    </row>
    <row r="219" spans="1:43" s="690" customFormat="1" ht="35.25" hidden="1" customHeight="1" outlineLevel="3" thickTop="1" thickBot="1" x14ac:dyDescent="0.3">
      <c r="A219" s="386"/>
      <c r="B219" s="460" t="s">
        <v>1000</v>
      </c>
      <c r="C219" s="639" t="s">
        <v>400</v>
      </c>
      <c r="D219" s="854" t="s">
        <v>1609</v>
      </c>
      <c r="E219" s="855"/>
      <c r="F219" s="855"/>
      <c r="G219" s="855"/>
      <c r="H219" s="855"/>
      <c r="I219" s="855"/>
      <c r="J219" s="856"/>
      <c r="K219" s="602" t="s">
        <v>1036</v>
      </c>
      <c r="L219" s="662"/>
      <c r="M219" s="663">
        <v>0</v>
      </c>
      <c r="N219" s="663">
        <v>100</v>
      </c>
      <c r="O219" s="663">
        <v>0</v>
      </c>
      <c r="P219" s="663">
        <v>0</v>
      </c>
      <c r="Q219" s="664">
        <v>100</v>
      </c>
      <c r="R219" s="663" t="s">
        <v>1126</v>
      </c>
      <c r="S219" s="670"/>
      <c r="T219" s="671"/>
      <c r="U219" s="695"/>
      <c r="V219" s="386"/>
      <c r="W219" s="386"/>
      <c r="X219" s="386"/>
      <c r="Y219" s="386"/>
      <c r="Z219" s="386"/>
      <c r="AA219" s="386"/>
      <c r="AB219" s="386"/>
      <c r="AC219" s="386"/>
      <c r="AD219" s="386"/>
      <c r="AE219" s="386"/>
      <c r="AF219" s="386"/>
      <c r="AG219" s="386"/>
      <c r="AH219" s="691"/>
      <c r="AI219" s="691"/>
      <c r="AJ219" s="691"/>
      <c r="AK219" s="692"/>
      <c r="AM219" s="696"/>
      <c r="AN219" s="697"/>
      <c r="AO219" s="697"/>
      <c r="AP219" s="697"/>
      <c r="AQ219" s="697"/>
    </row>
    <row r="220" spans="1:43" s="690" customFormat="1" ht="35.25" hidden="1" customHeight="1" outlineLevel="3" thickTop="1" thickBot="1" x14ac:dyDescent="0.3">
      <c r="A220" s="386"/>
      <c r="B220" s="460" t="s">
        <v>1000</v>
      </c>
      <c r="C220" s="639" t="s">
        <v>402</v>
      </c>
      <c r="D220" s="854" t="s">
        <v>1610</v>
      </c>
      <c r="E220" s="855"/>
      <c r="F220" s="855"/>
      <c r="G220" s="855"/>
      <c r="H220" s="855"/>
      <c r="I220" s="855"/>
      <c r="J220" s="856"/>
      <c r="K220" s="602" t="s">
        <v>1036</v>
      </c>
      <c r="L220" s="662"/>
      <c r="M220" s="663">
        <v>25</v>
      </c>
      <c r="N220" s="663">
        <v>25</v>
      </c>
      <c r="O220" s="663">
        <v>25</v>
      </c>
      <c r="P220" s="663">
        <v>25</v>
      </c>
      <c r="Q220" s="664">
        <v>100</v>
      </c>
      <c r="R220" s="663" t="s">
        <v>1126</v>
      </c>
      <c r="S220" s="670"/>
      <c r="T220" s="671"/>
      <c r="U220" s="695"/>
      <c r="V220" s="386"/>
      <c r="W220" s="386"/>
      <c r="X220" s="386"/>
      <c r="Y220" s="386"/>
      <c r="Z220" s="386"/>
      <c r="AA220" s="386"/>
      <c r="AB220" s="386"/>
      <c r="AC220" s="386"/>
      <c r="AD220" s="386"/>
      <c r="AE220" s="386"/>
      <c r="AF220" s="386"/>
      <c r="AG220" s="386"/>
      <c r="AH220" s="691"/>
      <c r="AI220" s="691"/>
      <c r="AJ220" s="691"/>
      <c r="AK220" s="692"/>
      <c r="AM220" s="696"/>
      <c r="AN220" s="697"/>
      <c r="AO220" s="697"/>
      <c r="AP220" s="697"/>
      <c r="AQ220" s="697"/>
    </row>
    <row r="221" spans="1:43" s="690" customFormat="1" ht="35.25" hidden="1" customHeight="1" outlineLevel="3" thickTop="1" thickBot="1" x14ac:dyDescent="0.3">
      <c r="A221" s="386"/>
      <c r="B221" s="460" t="s">
        <v>1000</v>
      </c>
      <c r="C221" s="639" t="s">
        <v>436</v>
      </c>
      <c r="D221" s="854" t="s">
        <v>1628</v>
      </c>
      <c r="E221" s="855"/>
      <c r="F221" s="855"/>
      <c r="G221" s="855"/>
      <c r="H221" s="855"/>
      <c r="I221" s="855"/>
      <c r="J221" s="856"/>
      <c r="K221" s="602" t="s">
        <v>1036</v>
      </c>
      <c r="L221" s="662"/>
      <c r="M221" s="663">
        <v>25</v>
      </c>
      <c r="N221" s="663">
        <v>25</v>
      </c>
      <c r="O221" s="663">
        <v>25</v>
      </c>
      <c r="P221" s="663">
        <v>25</v>
      </c>
      <c r="Q221" s="664">
        <v>100</v>
      </c>
      <c r="R221" s="663" t="s">
        <v>1126</v>
      </c>
      <c r="S221" s="670"/>
      <c r="T221" s="671"/>
      <c r="U221" s="695"/>
      <c r="V221" s="386"/>
      <c r="W221" s="386"/>
      <c r="X221" s="386"/>
      <c r="Y221" s="386"/>
      <c r="Z221" s="386"/>
      <c r="AA221" s="386"/>
      <c r="AB221" s="386"/>
      <c r="AC221" s="386"/>
      <c r="AD221" s="386"/>
      <c r="AE221" s="386"/>
      <c r="AF221" s="386"/>
      <c r="AG221" s="386"/>
      <c r="AH221" s="691"/>
      <c r="AI221" s="691"/>
      <c r="AJ221" s="691"/>
      <c r="AK221" s="692"/>
      <c r="AM221" s="696"/>
      <c r="AN221" s="697"/>
      <c r="AO221" s="697"/>
      <c r="AP221" s="697"/>
      <c r="AQ221" s="697"/>
    </row>
    <row r="222" spans="1:43" s="690" customFormat="1" ht="35.25" hidden="1" customHeight="1" outlineLevel="3" thickTop="1" thickBot="1" x14ac:dyDescent="0.3">
      <c r="A222" s="386"/>
      <c r="B222" s="460" t="s">
        <v>1000</v>
      </c>
      <c r="C222" s="639" t="s">
        <v>437</v>
      </c>
      <c r="D222" s="854" t="s">
        <v>1888</v>
      </c>
      <c r="E222" s="855"/>
      <c r="F222" s="855"/>
      <c r="G222" s="855"/>
      <c r="H222" s="855"/>
      <c r="I222" s="855"/>
      <c r="J222" s="856"/>
      <c r="K222" s="602" t="s">
        <v>1036</v>
      </c>
      <c r="L222" s="662"/>
      <c r="M222" s="663">
        <v>25</v>
      </c>
      <c r="N222" s="663">
        <v>25</v>
      </c>
      <c r="O222" s="663">
        <v>25</v>
      </c>
      <c r="P222" s="663">
        <v>25</v>
      </c>
      <c r="Q222" s="664">
        <v>100</v>
      </c>
      <c r="R222" s="663" t="s">
        <v>1126</v>
      </c>
      <c r="S222" s="670"/>
      <c r="T222" s="671"/>
      <c r="U222" s="695"/>
      <c r="V222" s="386"/>
      <c r="W222" s="386"/>
      <c r="X222" s="386"/>
      <c r="Y222" s="386"/>
      <c r="Z222" s="386"/>
      <c r="AA222" s="386"/>
      <c r="AB222" s="386"/>
      <c r="AC222" s="386"/>
      <c r="AD222" s="386"/>
      <c r="AE222" s="386"/>
      <c r="AF222" s="386"/>
      <c r="AG222" s="386"/>
      <c r="AH222" s="691"/>
      <c r="AI222" s="691"/>
      <c r="AJ222" s="691"/>
      <c r="AK222" s="692"/>
      <c r="AM222" s="696"/>
      <c r="AN222" s="697"/>
      <c r="AO222" s="697"/>
      <c r="AP222" s="697"/>
      <c r="AQ222" s="697"/>
    </row>
    <row r="223" spans="1:43" s="690" customFormat="1" ht="35.25" hidden="1" customHeight="1" outlineLevel="3" thickTop="1" thickBot="1" x14ac:dyDescent="0.3">
      <c r="A223" s="386"/>
      <c r="B223" s="460" t="s">
        <v>1000</v>
      </c>
      <c r="C223" s="639" t="s">
        <v>439</v>
      </c>
      <c r="D223" s="854" t="s">
        <v>1889</v>
      </c>
      <c r="E223" s="855"/>
      <c r="F223" s="855"/>
      <c r="G223" s="855"/>
      <c r="H223" s="855"/>
      <c r="I223" s="855"/>
      <c r="J223" s="856"/>
      <c r="K223" s="602" t="s">
        <v>1036</v>
      </c>
      <c r="L223" s="662"/>
      <c r="M223" s="663">
        <v>25</v>
      </c>
      <c r="N223" s="663">
        <v>25</v>
      </c>
      <c r="O223" s="663">
        <v>25</v>
      </c>
      <c r="P223" s="663">
        <v>25</v>
      </c>
      <c r="Q223" s="664">
        <v>100</v>
      </c>
      <c r="R223" s="663" t="s">
        <v>1126</v>
      </c>
      <c r="S223" s="670"/>
      <c r="T223" s="671"/>
      <c r="U223" s="695"/>
      <c r="V223" s="386"/>
      <c r="W223" s="386"/>
      <c r="X223" s="386"/>
      <c r="Y223" s="386"/>
      <c r="Z223" s="386"/>
      <c r="AA223" s="386"/>
      <c r="AB223" s="386"/>
      <c r="AC223" s="386"/>
      <c r="AD223" s="386"/>
      <c r="AE223" s="386"/>
      <c r="AF223" s="386"/>
      <c r="AG223" s="386"/>
      <c r="AH223" s="691"/>
      <c r="AI223" s="691"/>
      <c r="AJ223" s="691"/>
      <c r="AK223" s="692"/>
      <c r="AM223" s="696"/>
      <c r="AN223" s="697"/>
      <c r="AO223" s="697"/>
      <c r="AP223" s="697"/>
      <c r="AQ223" s="697"/>
    </row>
    <row r="224" spans="1:43" s="690" customFormat="1" ht="54" customHeight="1" outlineLevel="2" thickTop="1" thickBot="1" x14ac:dyDescent="0.3">
      <c r="A224" s="386"/>
      <c r="B224" s="872" t="s">
        <v>1047</v>
      </c>
      <c r="C224" s="860" t="s">
        <v>817</v>
      </c>
      <c r="D224" s="865" t="s">
        <v>1229</v>
      </c>
      <c r="E224" s="884"/>
      <c r="F224" s="870" t="s">
        <v>1022</v>
      </c>
      <c r="G224" s="698" t="s">
        <v>1446</v>
      </c>
      <c r="H224" s="902" t="s">
        <v>1310</v>
      </c>
      <c r="I224" s="903"/>
      <c r="J224" s="904"/>
      <c r="K224" s="603" t="s">
        <v>1036</v>
      </c>
      <c r="L224" s="660">
        <v>0</v>
      </c>
      <c r="M224" s="661">
        <v>25</v>
      </c>
      <c r="N224" s="661">
        <v>25</v>
      </c>
      <c r="O224" s="661">
        <v>25</v>
      </c>
      <c r="P224" s="661">
        <v>25</v>
      </c>
      <c r="Q224" s="660">
        <v>100</v>
      </c>
      <c r="R224" s="665" t="s">
        <v>1126</v>
      </c>
      <c r="S224" s="672"/>
      <c r="T224" s="673"/>
      <c r="U224" s="693"/>
      <c r="V224" s="386"/>
      <c r="W224" s="386"/>
      <c r="X224" s="386"/>
      <c r="Y224" s="386"/>
      <c r="Z224" s="386"/>
      <c r="AA224" s="386"/>
      <c r="AB224" s="386"/>
      <c r="AC224" s="386"/>
      <c r="AD224" s="386"/>
      <c r="AE224" s="386"/>
      <c r="AF224" s="386"/>
      <c r="AG224" s="386"/>
      <c r="AH224" s="386"/>
      <c r="AI224" s="386"/>
      <c r="AJ224" s="386"/>
      <c r="AK224" s="694"/>
      <c r="AM224" s="691"/>
      <c r="AN224" s="691"/>
      <c r="AO224" s="691"/>
      <c r="AP224" s="691"/>
      <c r="AQ224" s="691"/>
    </row>
    <row r="225" spans="1:43" s="690" customFormat="1" ht="54" customHeight="1" outlineLevel="2" thickTop="1" thickBot="1" x14ac:dyDescent="0.3">
      <c r="A225" s="386"/>
      <c r="B225" s="873"/>
      <c r="C225" s="861"/>
      <c r="D225" s="865"/>
      <c r="E225" s="884"/>
      <c r="F225" s="870"/>
      <c r="G225" s="652" t="s">
        <v>1447</v>
      </c>
      <c r="H225" s="896" t="s">
        <v>1311</v>
      </c>
      <c r="I225" s="897"/>
      <c r="J225" s="898"/>
      <c r="K225" s="603" t="s">
        <v>1036</v>
      </c>
      <c r="L225" s="660">
        <v>0</v>
      </c>
      <c r="M225" s="661">
        <v>25</v>
      </c>
      <c r="N225" s="661">
        <v>25</v>
      </c>
      <c r="O225" s="661">
        <v>25</v>
      </c>
      <c r="P225" s="661">
        <v>25</v>
      </c>
      <c r="Q225" s="660">
        <v>100</v>
      </c>
      <c r="R225" s="665" t="s">
        <v>1126</v>
      </c>
      <c r="S225" s="672"/>
      <c r="T225" s="673"/>
      <c r="U225" s="693"/>
      <c r="V225" s="386"/>
      <c r="W225" s="386"/>
      <c r="X225" s="386"/>
      <c r="Y225" s="386"/>
      <c r="Z225" s="386"/>
      <c r="AA225" s="386"/>
      <c r="AB225" s="386"/>
      <c r="AC225" s="386"/>
      <c r="AD225" s="386"/>
      <c r="AE225" s="386"/>
      <c r="AF225" s="386"/>
      <c r="AG225" s="386"/>
      <c r="AH225" s="386"/>
      <c r="AI225" s="386"/>
      <c r="AJ225" s="386"/>
      <c r="AK225" s="694"/>
      <c r="AM225" s="691"/>
      <c r="AN225" s="691"/>
      <c r="AO225" s="691"/>
      <c r="AP225" s="691"/>
      <c r="AQ225" s="691"/>
    </row>
    <row r="226" spans="1:43" s="690" customFormat="1" ht="54" customHeight="1" outlineLevel="2" thickTop="1" thickBot="1" x14ac:dyDescent="0.3">
      <c r="A226" s="386"/>
      <c r="B226" s="873"/>
      <c r="C226" s="861"/>
      <c r="D226" s="865"/>
      <c r="E226" s="884"/>
      <c r="F226" s="870"/>
      <c r="G226" s="652" t="s">
        <v>1448</v>
      </c>
      <c r="H226" s="896" t="s">
        <v>1312</v>
      </c>
      <c r="I226" s="897"/>
      <c r="J226" s="898"/>
      <c r="K226" s="603" t="s">
        <v>1036</v>
      </c>
      <c r="L226" s="660">
        <v>0</v>
      </c>
      <c r="M226" s="661">
        <v>25</v>
      </c>
      <c r="N226" s="661">
        <v>25</v>
      </c>
      <c r="O226" s="661">
        <v>25</v>
      </c>
      <c r="P226" s="661">
        <v>25</v>
      </c>
      <c r="Q226" s="660">
        <v>100</v>
      </c>
      <c r="R226" s="665" t="s">
        <v>1126</v>
      </c>
      <c r="S226" s="672"/>
      <c r="T226" s="673"/>
      <c r="U226" s="693"/>
      <c r="V226" s="386"/>
      <c r="W226" s="386"/>
      <c r="X226" s="386"/>
      <c r="Y226" s="386"/>
      <c r="Z226" s="386"/>
      <c r="AA226" s="386"/>
      <c r="AB226" s="386"/>
      <c r="AC226" s="386"/>
      <c r="AD226" s="386"/>
      <c r="AE226" s="386"/>
      <c r="AF226" s="386"/>
      <c r="AG226" s="386"/>
      <c r="AH226" s="386"/>
      <c r="AI226" s="386"/>
      <c r="AJ226" s="386"/>
      <c r="AK226" s="694"/>
      <c r="AM226" s="691"/>
      <c r="AN226" s="691"/>
      <c r="AO226" s="691"/>
      <c r="AP226" s="691"/>
      <c r="AQ226" s="691"/>
    </row>
    <row r="227" spans="1:43" s="690" customFormat="1" ht="54" customHeight="1" outlineLevel="2" thickTop="1" thickBot="1" x14ac:dyDescent="0.3">
      <c r="A227" s="386"/>
      <c r="B227" s="873"/>
      <c r="C227" s="861"/>
      <c r="D227" s="865"/>
      <c r="E227" s="884"/>
      <c r="F227" s="870"/>
      <c r="G227" s="652" t="s">
        <v>1449</v>
      </c>
      <c r="H227" s="896" t="s">
        <v>1328</v>
      </c>
      <c r="I227" s="897"/>
      <c r="J227" s="898"/>
      <c r="K227" s="603" t="s">
        <v>1036</v>
      </c>
      <c r="L227" s="660">
        <v>0</v>
      </c>
      <c r="M227" s="661">
        <v>25</v>
      </c>
      <c r="N227" s="661">
        <v>25</v>
      </c>
      <c r="O227" s="661">
        <v>25</v>
      </c>
      <c r="P227" s="661">
        <v>25</v>
      </c>
      <c r="Q227" s="660">
        <v>100</v>
      </c>
      <c r="R227" s="665" t="s">
        <v>1126</v>
      </c>
      <c r="S227" s="672"/>
      <c r="T227" s="673"/>
      <c r="U227" s="693"/>
      <c r="V227" s="386"/>
      <c r="W227" s="386"/>
      <c r="X227" s="386"/>
      <c r="Y227" s="386"/>
      <c r="Z227" s="386"/>
      <c r="AA227" s="386"/>
      <c r="AB227" s="386"/>
      <c r="AC227" s="386"/>
      <c r="AD227" s="386"/>
      <c r="AE227" s="386"/>
      <c r="AF227" s="386"/>
      <c r="AG227" s="386"/>
      <c r="AH227" s="386"/>
      <c r="AI227" s="386"/>
      <c r="AJ227" s="386"/>
      <c r="AK227" s="694"/>
      <c r="AM227" s="691"/>
      <c r="AN227" s="691"/>
      <c r="AO227" s="691"/>
      <c r="AP227" s="691"/>
      <c r="AQ227" s="691"/>
    </row>
    <row r="228" spans="1:43" s="690" customFormat="1" ht="54" customHeight="1" outlineLevel="2" collapsed="1" thickTop="1" thickBot="1" x14ac:dyDescent="0.3">
      <c r="A228" s="386"/>
      <c r="B228" s="874"/>
      <c r="C228" s="862"/>
      <c r="D228" s="867"/>
      <c r="E228" s="885"/>
      <c r="F228" s="871"/>
      <c r="G228" s="652" t="s">
        <v>1450</v>
      </c>
      <c r="H228" s="896" t="s">
        <v>1329</v>
      </c>
      <c r="I228" s="897"/>
      <c r="J228" s="898"/>
      <c r="K228" s="603" t="s">
        <v>1036</v>
      </c>
      <c r="L228" s="660">
        <v>0</v>
      </c>
      <c r="M228" s="661">
        <v>100</v>
      </c>
      <c r="N228" s="661">
        <v>100</v>
      </c>
      <c r="O228" s="661">
        <v>100</v>
      </c>
      <c r="P228" s="661">
        <v>100</v>
      </c>
      <c r="Q228" s="660">
        <v>100</v>
      </c>
      <c r="R228" s="665" t="s">
        <v>1126</v>
      </c>
      <c r="S228" s="672"/>
      <c r="T228" s="673"/>
      <c r="U228" s="693"/>
      <c r="V228" s="386"/>
      <c r="W228" s="386"/>
      <c r="X228" s="386"/>
      <c r="Y228" s="386"/>
      <c r="Z228" s="386"/>
      <c r="AA228" s="386"/>
      <c r="AB228" s="386"/>
      <c r="AC228" s="386"/>
      <c r="AD228" s="386"/>
      <c r="AE228" s="386"/>
      <c r="AF228" s="386"/>
      <c r="AG228" s="386"/>
      <c r="AH228" s="386"/>
      <c r="AI228" s="386"/>
      <c r="AJ228" s="386"/>
      <c r="AK228" s="694"/>
      <c r="AM228" s="691"/>
      <c r="AN228" s="691"/>
      <c r="AO228" s="691"/>
      <c r="AP228" s="691"/>
      <c r="AQ228" s="691"/>
    </row>
    <row r="229" spans="1:43" s="690" customFormat="1" ht="35.25" hidden="1" customHeight="1" outlineLevel="3" thickTop="1" thickBot="1" x14ac:dyDescent="0.3">
      <c r="A229" s="386"/>
      <c r="B229" s="460" t="s">
        <v>1000</v>
      </c>
      <c r="C229" s="639" t="s">
        <v>450</v>
      </c>
      <c r="D229" s="854" t="s">
        <v>1890</v>
      </c>
      <c r="E229" s="855"/>
      <c r="F229" s="855"/>
      <c r="G229" s="855"/>
      <c r="H229" s="855"/>
      <c r="I229" s="855"/>
      <c r="J229" s="856"/>
      <c r="K229" s="602" t="s">
        <v>1036</v>
      </c>
      <c r="L229" s="662"/>
      <c r="M229" s="663">
        <v>70</v>
      </c>
      <c r="N229" s="663">
        <v>30</v>
      </c>
      <c r="O229" s="663">
        <v>0</v>
      </c>
      <c r="P229" s="663">
        <v>0</v>
      </c>
      <c r="Q229" s="664">
        <v>100</v>
      </c>
      <c r="R229" s="663" t="s">
        <v>1126</v>
      </c>
      <c r="S229" s="670"/>
      <c r="T229" s="671"/>
      <c r="U229" s="695"/>
      <c r="V229" s="386"/>
      <c r="W229" s="386"/>
      <c r="X229" s="386"/>
      <c r="Y229" s="386"/>
      <c r="Z229" s="386"/>
      <c r="AA229" s="386"/>
      <c r="AB229" s="386"/>
      <c r="AC229" s="386"/>
      <c r="AD229" s="386"/>
      <c r="AE229" s="386"/>
      <c r="AF229" s="386"/>
      <c r="AG229" s="386"/>
      <c r="AH229" s="691"/>
      <c r="AI229" s="691"/>
      <c r="AJ229" s="691"/>
      <c r="AK229" s="692"/>
      <c r="AM229" s="696"/>
      <c r="AN229" s="697"/>
      <c r="AO229" s="697"/>
      <c r="AP229" s="697"/>
      <c r="AQ229" s="697"/>
    </row>
    <row r="230" spans="1:43" s="690" customFormat="1" ht="35.25" hidden="1" customHeight="1" outlineLevel="3" thickTop="1" thickBot="1" x14ac:dyDescent="0.3">
      <c r="A230" s="386"/>
      <c r="B230" s="460" t="s">
        <v>1000</v>
      </c>
      <c r="C230" s="639" t="s">
        <v>456</v>
      </c>
      <c r="D230" s="854" t="s">
        <v>1891</v>
      </c>
      <c r="E230" s="855"/>
      <c r="F230" s="855"/>
      <c r="G230" s="855"/>
      <c r="H230" s="855"/>
      <c r="I230" s="855"/>
      <c r="J230" s="856"/>
      <c r="K230" s="602" t="s">
        <v>1036</v>
      </c>
      <c r="L230" s="662"/>
      <c r="M230" s="663">
        <v>60</v>
      </c>
      <c r="N230" s="663">
        <v>15</v>
      </c>
      <c r="O230" s="663">
        <v>15</v>
      </c>
      <c r="P230" s="663">
        <v>10</v>
      </c>
      <c r="Q230" s="664">
        <v>100</v>
      </c>
      <c r="R230" s="663" t="s">
        <v>1126</v>
      </c>
      <c r="S230" s="670"/>
      <c r="T230" s="671"/>
      <c r="U230" s="695"/>
      <c r="V230" s="386"/>
      <c r="W230" s="386"/>
      <c r="X230" s="386"/>
      <c r="Y230" s="386"/>
      <c r="Z230" s="386"/>
      <c r="AA230" s="386"/>
      <c r="AB230" s="386"/>
      <c r="AC230" s="386"/>
      <c r="AD230" s="386"/>
      <c r="AE230" s="386"/>
      <c r="AF230" s="386"/>
      <c r="AG230" s="386"/>
      <c r="AH230" s="691"/>
      <c r="AI230" s="691"/>
      <c r="AJ230" s="691"/>
      <c r="AK230" s="692"/>
      <c r="AM230" s="696"/>
      <c r="AN230" s="697"/>
      <c r="AO230" s="697"/>
      <c r="AP230" s="697"/>
      <c r="AQ230" s="697"/>
    </row>
    <row r="231" spans="1:43" s="690" customFormat="1" ht="35.25" hidden="1" customHeight="1" outlineLevel="3" thickTop="1" thickBot="1" x14ac:dyDescent="0.3">
      <c r="A231" s="386"/>
      <c r="B231" s="460" t="s">
        <v>1000</v>
      </c>
      <c r="C231" s="639" t="s">
        <v>458</v>
      </c>
      <c r="D231" s="854" t="s">
        <v>1892</v>
      </c>
      <c r="E231" s="855"/>
      <c r="F231" s="855"/>
      <c r="G231" s="855"/>
      <c r="H231" s="855"/>
      <c r="I231" s="855"/>
      <c r="J231" s="856"/>
      <c r="K231" s="602" t="s">
        <v>1036</v>
      </c>
      <c r="L231" s="662"/>
      <c r="M231" s="663">
        <v>25</v>
      </c>
      <c r="N231" s="663">
        <v>25</v>
      </c>
      <c r="O231" s="663">
        <v>25</v>
      </c>
      <c r="P231" s="663">
        <v>25</v>
      </c>
      <c r="Q231" s="664">
        <v>100</v>
      </c>
      <c r="R231" s="663" t="s">
        <v>1126</v>
      </c>
      <c r="S231" s="670"/>
      <c r="T231" s="671"/>
      <c r="U231" s="695"/>
      <c r="V231" s="386"/>
      <c r="W231" s="386"/>
      <c r="X231" s="386"/>
      <c r="Y231" s="386"/>
      <c r="Z231" s="386"/>
      <c r="AA231" s="386"/>
      <c r="AB231" s="386"/>
      <c r="AC231" s="386"/>
      <c r="AD231" s="386"/>
      <c r="AE231" s="386"/>
      <c r="AF231" s="386"/>
      <c r="AG231" s="386"/>
      <c r="AH231" s="691"/>
      <c r="AI231" s="691"/>
      <c r="AJ231" s="691"/>
      <c r="AK231" s="692"/>
      <c r="AM231" s="696"/>
      <c r="AN231" s="697"/>
      <c r="AO231" s="697"/>
      <c r="AP231" s="697"/>
      <c r="AQ231" s="697"/>
    </row>
    <row r="232" spans="1:43" s="690" customFormat="1" ht="54" customHeight="1" outlineLevel="2" thickTop="1" thickBot="1" x14ac:dyDescent="0.3">
      <c r="A232" s="386"/>
      <c r="B232" s="872" t="s">
        <v>1048</v>
      </c>
      <c r="C232" s="860" t="s">
        <v>788</v>
      </c>
      <c r="D232" s="865" t="s">
        <v>961</v>
      </c>
      <c r="E232" s="884"/>
      <c r="F232" s="870" t="s">
        <v>1022</v>
      </c>
      <c r="G232" s="698" t="s">
        <v>1451</v>
      </c>
      <c r="H232" s="902" t="s">
        <v>1706</v>
      </c>
      <c r="I232" s="903"/>
      <c r="J232" s="904"/>
      <c r="K232" s="603" t="s">
        <v>1320</v>
      </c>
      <c r="L232" s="660"/>
      <c r="M232" s="661">
        <v>100</v>
      </c>
      <c r="N232" s="661">
        <v>100</v>
      </c>
      <c r="O232" s="661">
        <v>100</v>
      </c>
      <c r="P232" s="661">
        <v>100</v>
      </c>
      <c r="Q232" s="660">
        <v>100</v>
      </c>
      <c r="R232" s="665" t="s">
        <v>1126</v>
      </c>
      <c r="S232" s="672"/>
      <c r="T232" s="673"/>
      <c r="U232" s="693"/>
      <c r="V232" s="386"/>
      <c r="W232" s="386"/>
      <c r="X232" s="386"/>
      <c r="Y232" s="386"/>
      <c r="Z232" s="386"/>
      <c r="AA232" s="386"/>
      <c r="AB232" s="386"/>
      <c r="AC232" s="386"/>
      <c r="AD232" s="386"/>
      <c r="AE232" s="386"/>
      <c r="AF232" s="386"/>
      <c r="AG232" s="386"/>
      <c r="AH232" s="386"/>
      <c r="AI232" s="386"/>
      <c r="AJ232" s="386"/>
      <c r="AK232" s="694"/>
      <c r="AM232" s="691"/>
      <c r="AN232" s="691"/>
      <c r="AO232" s="691"/>
      <c r="AP232" s="691"/>
      <c r="AQ232" s="691"/>
    </row>
    <row r="233" spans="1:43" s="690" customFormat="1" ht="54" customHeight="1" outlineLevel="2" thickTop="1" thickBot="1" x14ac:dyDescent="0.3">
      <c r="A233" s="386"/>
      <c r="B233" s="873"/>
      <c r="C233" s="861"/>
      <c r="D233" s="865"/>
      <c r="E233" s="884"/>
      <c r="F233" s="870"/>
      <c r="G233" s="652" t="s">
        <v>1452</v>
      </c>
      <c r="H233" s="896" t="s">
        <v>1333</v>
      </c>
      <c r="I233" s="897"/>
      <c r="J233" s="898"/>
      <c r="K233" s="603" t="s">
        <v>1370</v>
      </c>
      <c r="L233" s="660">
        <v>436</v>
      </c>
      <c r="M233" s="661">
        <v>60</v>
      </c>
      <c r="N233" s="661">
        <v>40</v>
      </c>
      <c r="O233" s="661"/>
      <c r="P233" s="661"/>
      <c r="Q233" s="660">
        <v>100</v>
      </c>
      <c r="R233" s="665" t="s">
        <v>1126</v>
      </c>
      <c r="S233" s="672"/>
      <c r="T233" s="673"/>
      <c r="U233" s="693"/>
      <c r="V233" s="386"/>
      <c r="W233" s="386"/>
      <c r="X233" s="386"/>
      <c r="Y233" s="386"/>
      <c r="Z233" s="386"/>
      <c r="AA233" s="386"/>
      <c r="AB233" s="386"/>
      <c r="AC233" s="386"/>
      <c r="AD233" s="386"/>
      <c r="AE233" s="386"/>
      <c r="AF233" s="386"/>
      <c r="AG233" s="386"/>
      <c r="AH233" s="386"/>
      <c r="AI233" s="386"/>
      <c r="AJ233" s="386"/>
      <c r="AK233" s="694"/>
      <c r="AM233" s="691"/>
      <c r="AN233" s="691"/>
      <c r="AO233" s="691"/>
      <c r="AP233" s="691"/>
      <c r="AQ233" s="691"/>
    </row>
    <row r="234" spans="1:43" s="690" customFormat="1" ht="54" customHeight="1" outlineLevel="2" thickTop="1" thickBot="1" x14ac:dyDescent="0.3">
      <c r="A234" s="386"/>
      <c r="B234" s="873"/>
      <c r="C234" s="861"/>
      <c r="D234" s="865"/>
      <c r="E234" s="884"/>
      <c r="F234" s="870"/>
      <c r="G234" s="652" t="s">
        <v>1453</v>
      </c>
      <c r="H234" s="896" t="s">
        <v>1334</v>
      </c>
      <c r="I234" s="897"/>
      <c r="J234" s="898"/>
      <c r="K234" s="603" t="s">
        <v>1370</v>
      </c>
      <c r="L234" s="660">
        <v>607</v>
      </c>
      <c r="M234" s="661">
        <v>20</v>
      </c>
      <c r="N234" s="661">
        <v>50</v>
      </c>
      <c r="O234" s="661">
        <v>30</v>
      </c>
      <c r="P234" s="661"/>
      <c r="Q234" s="660">
        <v>100</v>
      </c>
      <c r="R234" s="665" t="s">
        <v>1126</v>
      </c>
      <c r="S234" s="672"/>
      <c r="T234" s="673"/>
      <c r="U234" s="693"/>
      <c r="V234" s="386"/>
      <c r="W234" s="386"/>
      <c r="X234" s="386"/>
      <c r="Y234" s="386"/>
      <c r="Z234" s="386"/>
      <c r="AA234" s="386"/>
      <c r="AB234" s="386"/>
      <c r="AC234" s="386"/>
      <c r="AD234" s="386"/>
      <c r="AE234" s="386"/>
      <c r="AF234" s="386"/>
      <c r="AG234" s="386"/>
      <c r="AH234" s="386"/>
      <c r="AI234" s="386"/>
      <c r="AJ234" s="386"/>
      <c r="AK234" s="694"/>
      <c r="AM234" s="691"/>
      <c r="AN234" s="691"/>
      <c r="AO234" s="691"/>
      <c r="AP234" s="691"/>
      <c r="AQ234" s="691"/>
    </row>
    <row r="235" spans="1:43" s="690" customFormat="1" ht="54" customHeight="1" outlineLevel="2" thickTop="1" thickBot="1" x14ac:dyDescent="0.3">
      <c r="A235" s="386"/>
      <c r="B235" s="873"/>
      <c r="C235" s="861"/>
      <c r="D235" s="865"/>
      <c r="E235" s="884"/>
      <c r="F235" s="870"/>
      <c r="G235" s="652" t="s">
        <v>1454</v>
      </c>
      <c r="H235" s="896" t="s">
        <v>1335</v>
      </c>
      <c r="I235" s="897"/>
      <c r="J235" s="898"/>
      <c r="K235" s="603" t="s">
        <v>1370</v>
      </c>
      <c r="L235" s="660">
        <v>1464</v>
      </c>
      <c r="M235" s="661">
        <v>5</v>
      </c>
      <c r="N235" s="661">
        <v>20</v>
      </c>
      <c r="O235" s="661">
        <v>50</v>
      </c>
      <c r="P235" s="661">
        <v>25</v>
      </c>
      <c r="Q235" s="660">
        <v>100</v>
      </c>
      <c r="R235" s="665" t="s">
        <v>1126</v>
      </c>
      <c r="S235" s="672"/>
      <c r="T235" s="673"/>
      <c r="U235" s="693"/>
      <c r="V235" s="386"/>
      <c r="W235" s="386"/>
      <c r="X235" s="386"/>
      <c r="Y235" s="386"/>
      <c r="Z235" s="386"/>
      <c r="AA235" s="386"/>
      <c r="AB235" s="386"/>
      <c r="AC235" s="386"/>
      <c r="AD235" s="386"/>
      <c r="AE235" s="386"/>
      <c r="AF235" s="386"/>
      <c r="AG235" s="386"/>
      <c r="AH235" s="386"/>
      <c r="AI235" s="386"/>
      <c r="AJ235" s="386"/>
      <c r="AK235" s="694"/>
      <c r="AM235" s="691"/>
      <c r="AN235" s="691"/>
      <c r="AO235" s="691"/>
      <c r="AP235" s="691"/>
      <c r="AQ235" s="691"/>
    </row>
    <row r="236" spans="1:43" s="690" customFormat="1" ht="54" customHeight="1" outlineLevel="2" thickTop="1" thickBot="1" x14ac:dyDescent="0.3">
      <c r="A236" s="386"/>
      <c r="B236" s="873"/>
      <c r="C236" s="861"/>
      <c r="D236" s="865"/>
      <c r="E236" s="884"/>
      <c r="F236" s="870"/>
      <c r="G236" s="652" t="s">
        <v>1455</v>
      </c>
      <c r="H236" s="896" t="s">
        <v>1336</v>
      </c>
      <c r="I236" s="897"/>
      <c r="J236" s="898"/>
      <c r="K236" s="603" t="s">
        <v>1370</v>
      </c>
      <c r="L236" s="660">
        <v>2118</v>
      </c>
      <c r="M236" s="661"/>
      <c r="N236" s="661"/>
      <c r="O236" s="661">
        <v>10</v>
      </c>
      <c r="P236" s="661">
        <v>60</v>
      </c>
      <c r="Q236" s="660">
        <v>70</v>
      </c>
      <c r="R236" s="665" t="s">
        <v>1126</v>
      </c>
      <c r="S236" s="672"/>
      <c r="T236" s="673"/>
      <c r="U236" s="693"/>
      <c r="V236" s="386"/>
      <c r="W236" s="386"/>
      <c r="X236" s="386"/>
      <c r="Y236" s="386"/>
      <c r="Z236" s="386"/>
      <c r="AA236" s="386"/>
      <c r="AB236" s="386"/>
      <c r="AC236" s="386"/>
      <c r="AD236" s="386"/>
      <c r="AE236" s="386"/>
      <c r="AF236" s="386"/>
      <c r="AG236" s="386"/>
      <c r="AH236" s="386"/>
      <c r="AI236" s="386"/>
      <c r="AJ236" s="386"/>
      <c r="AK236" s="694"/>
      <c r="AM236" s="691"/>
      <c r="AN236" s="691"/>
      <c r="AO236" s="691"/>
      <c r="AP236" s="691"/>
      <c r="AQ236" s="691"/>
    </row>
    <row r="237" spans="1:43" s="690" customFormat="1" ht="54" customHeight="1" outlineLevel="2" thickTop="1" thickBot="1" x14ac:dyDescent="0.3">
      <c r="A237" s="386"/>
      <c r="B237" s="873"/>
      <c r="C237" s="861"/>
      <c r="D237" s="865"/>
      <c r="E237" s="884"/>
      <c r="F237" s="870"/>
      <c r="G237" s="652" t="s">
        <v>1456</v>
      </c>
      <c r="H237" s="896" t="s">
        <v>1337</v>
      </c>
      <c r="I237" s="897"/>
      <c r="J237" s="898"/>
      <c r="K237" s="603" t="s">
        <v>1370</v>
      </c>
      <c r="L237" s="660">
        <v>5440</v>
      </c>
      <c r="M237" s="661">
        <v>70</v>
      </c>
      <c r="N237" s="661">
        <v>70</v>
      </c>
      <c r="O237" s="661">
        <v>70</v>
      </c>
      <c r="P237" s="661">
        <v>70</v>
      </c>
      <c r="Q237" s="660">
        <v>70</v>
      </c>
      <c r="R237" s="665" t="s">
        <v>1126</v>
      </c>
      <c r="S237" s="672"/>
      <c r="T237" s="673"/>
      <c r="U237" s="693"/>
      <c r="V237" s="386"/>
      <c r="W237" s="386"/>
      <c r="X237" s="386"/>
      <c r="Y237" s="386"/>
      <c r="Z237" s="386"/>
      <c r="AA237" s="386"/>
      <c r="AB237" s="386"/>
      <c r="AC237" s="386"/>
      <c r="AD237" s="386"/>
      <c r="AE237" s="386"/>
      <c r="AF237" s="386"/>
      <c r="AG237" s="386"/>
      <c r="AH237" s="386"/>
      <c r="AI237" s="386"/>
      <c r="AJ237" s="386"/>
      <c r="AK237" s="694"/>
      <c r="AM237" s="691"/>
      <c r="AN237" s="691"/>
      <c r="AO237" s="691"/>
      <c r="AP237" s="691"/>
      <c r="AQ237" s="691"/>
    </row>
    <row r="238" spans="1:43" s="690" customFormat="1" ht="54" customHeight="1" outlineLevel="2" thickTop="1" thickBot="1" x14ac:dyDescent="0.3">
      <c r="A238" s="386"/>
      <c r="B238" s="873"/>
      <c r="C238" s="861"/>
      <c r="D238" s="865"/>
      <c r="E238" s="884"/>
      <c r="F238" s="870"/>
      <c r="G238" s="652" t="s">
        <v>1457</v>
      </c>
      <c r="H238" s="896" t="s">
        <v>1338</v>
      </c>
      <c r="I238" s="897"/>
      <c r="J238" s="898"/>
      <c r="K238" s="603" t="s">
        <v>1370</v>
      </c>
      <c r="L238" s="660">
        <v>2727</v>
      </c>
      <c r="M238" s="661">
        <v>30</v>
      </c>
      <c r="N238" s="661">
        <v>30</v>
      </c>
      <c r="O238" s="661">
        <v>30</v>
      </c>
      <c r="P238" s="661">
        <v>30</v>
      </c>
      <c r="Q238" s="660">
        <v>30</v>
      </c>
      <c r="R238" s="665" t="s">
        <v>1126</v>
      </c>
      <c r="S238" s="672"/>
      <c r="T238" s="673"/>
      <c r="U238" s="693"/>
      <c r="V238" s="386"/>
      <c r="W238" s="386"/>
      <c r="X238" s="386"/>
      <c r="Y238" s="386"/>
      <c r="Z238" s="386"/>
      <c r="AA238" s="386"/>
      <c r="AB238" s="386"/>
      <c r="AC238" s="386"/>
      <c r="AD238" s="386"/>
      <c r="AE238" s="386"/>
      <c r="AF238" s="386"/>
      <c r="AG238" s="386"/>
      <c r="AH238" s="386"/>
      <c r="AI238" s="386"/>
      <c r="AJ238" s="386"/>
      <c r="AK238" s="694"/>
      <c r="AM238" s="691"/>
      <c r="AN238" s="691"/>
      <c r="AO238" s="691"/>
      <c r="AP238" s="691"/>
      <c r="AQ238" s="691"/>
    </row>
    <row r="239" spans="1:43" s="690" customFormat="1" ht="54" customHeight="1" outlineLevel="2" collapsed="1" thickTop="1" thickBot="1" x14ac:dyDescent="0.3">
      <c r="A239" s="386"/>
      <c r="B239" s="874"/>
      <c r="C239" s="862"/>
      <c r="D239" s="867"/>
      <c r="E239" s="885"/>
      <c r="F239" s="871"/>
      <c r="G239" s="652" t="s">
        <v>1458</v>
      </c>
      <c r="H239" s="896" t="s">
        <v>1371</v>
      </c>
      <c r="I239" s="897"/>
      <c r="J239" s="898"/>
      <c r="K239" s="603" t="s">
        <v>1370</v>
      </c>
      <c r="L239" s="660">
        <v>6</v>
      </c>
      <c r="M239" s="661">
        <v>25</v>
      </c>
      <c r="N239" s="661">
        <v>25</v>
      </c>
      <c r="O239" s="661">
        <v>25</v>
      </c>
      <c r="P239" s="661">
        <v>25</v>
      </c>
      <c r="Q239" s="660">
        <v>100</v>
      </c>
      <c r="R239" s="665" t="s">
        <v>1126</v>
      </c>
      <c r="S239" s="672"/>
      <c r="T239" s="673"/>
      <c r="U239" s="693"/>
      <c r="V239" s="386"/>
      <c r="W239" s="386"/>
      <c r="X239" s="386"/>
      <c r="Y239" s="386"/>
      <c r="Z239" s="386"/>
      <c r="AA239" s="386"/>
      <c r="AB239" s="386"/>
      <c r="AC239" s="386"/>
      <c r="AD239" s="386"/>
      <c r="AE239" s="386"/>
      <c r="AF239" s="386"/>
      <c r="AG239" s="386"/>
      <c r="AH239" s="386"/>
      <c r="AI239" s="386"/>
      <c r="AJ239" s="386"/>
      <c r="AK239" s="694"/>
      <c r="AM239" s="691"/>
      <c r="AN239" s="691"/>
      <c r="AO239" s="691"/>
      <c r="AP239" s="691"/>
      <c r="AQ239" s="691"/>
    </row>
    <row r="240" spans="1:43" s="690" customFormat="1" ht="35.25" hidden="1" customHeight="1" outlineLevel="3" thickTop="1" thickBot="1" x14ac:dyDescent="0.3">
      <c r="A240" s="386"/>
      <c r="B240" s="460" t="s">
        <v>1000</v>
      </c>
      <c r="C240" s="639" t="s">
        <v>461</v>
      </c>
      <c r="D240" s="1024" t="s">
        <v>1563</v>
      </c>
      <c r="E240" s="1025"/>
      <c r="F240" s="1025"/>
      <c r="G240" s="1025"/>
      <c r="H240" s="1025"/>
      <c r="I240" s="1025"/>
      <c r="J240" s="1026"/>
      <c r="K240" s="602" t="s">
        <v>1320</v>
      </c>
      <c r="L240" s="662"/>
      <c r="M240" s="663">
        <v>100</v>
      </c>
      <c r="N240" s="663">
        <v>100</v>
      </c>
      <c r="O240" s="663">
        <v>100</v>
      </c>
      <c r="P240" s="663">
        <v>100</v>
      </c>
      <c r="Q240" s="664">
        <v>100</v>
      </c>
      <c r="R240" s="663" t="s">
        <v>1126</v>
      </c>
      <c r="S240" s="670"/>
      <c r="T240" s="671"/>
      <c r="U240" s="695"/>
      <c r="V240" s="386"/>
      <c r="W240" s="386"/>
      <c r="X240" s="386"/>
      <c r="Y240" s="386"/>
      <c r="Z240" s="386"/>
      <c r="AA240" s="386"/>
      <c r="AB240" s="386"/>
      <c r="AC240" s="386"/>
      <c r="AD240" s="386"/>
      <c r="AE240" s="386"/>
      <c r="AF240" s="386"/>
      <c r="AG240" s="386"/>
      <c r="AH240" s="691"/>
      <c r="AI240" s="691"/>
      <c r="AJ240" s="691"/>
      <c r="AK240" s="692"/>
      <c r="AM240" s="696"/>
      <c r="AN240" s="697"/>
      <c r="AO240" s="697"/>
      <c r="AP240" s="697"/>
      <c r="AQ240" s="697"/>
    </row>
    <row r="241" spans="1:43" s="690" customFormat="1" ht="35.25" hidden="1" customHeight="1" outlineLevel="3" thickTop="1" thickBot="1" x14ac:dyDescent="0.3">
      <c r="A241" s="386"/>
      <c r="B241" s="460" t="s">
        <v>1000</v>
      </c>
      <c r="C241" s="639" t="s">
        <v>691</v>
      </c>
      <c r="D241" s="1024" t="s">
        <v>1564</v>
      </c>
      <c r="E241" s="1025"/>
      <c r="F241" s="1025"/>
      <c r="G241" s="1025"/>
      <c r="H241" s="1025"/>
      <c r="I241" s="1025"/>
      <c r="J241" s="1026"/>
      <c r="K241" s="602" t="s">
        <v>1320</v>
      </c>
      <c r="L241" s="662"/>
      <c r="M241" s="663">
        <v>100</v>
      </c>
      <c r="N241" s="663">
        <v>100</v>
      </c>
      <c r="O241" s="663">
        <v>100</v>
      </c>
      <c r="P241" s="663">
        <v>100</v>
      </c>
      <c r="Q241" s="664">
        <v>100</v>
      </c>
      <c r="R241" s="663" t="s">
        <v>1126</v>
      </c>
      <c r="S241" s="670"/>
      <c r="T241" s="671"/>
      <c r="U241" s="695"/>
      <c r="V241" s="386"/>
      <c r="W241" s="386"/>
      <c r="X241" s="386"/>
      <c r="Y241" s="386"/>
      <c r="Z241" s="386"/>
      <c r="AA241" s="386"/>
      <c r="AB241" s="386"/>
      <c r="AC241" s="386"/>
      <c r="AD241" s="386"/>
      <c r="AE241" s="386"/>
      <c r="AF241" s="386"/>
      <c r="AG241" s="386"/>
      <c r="AH241" s="691"/>
      <c r="AI241" s="691"/>
      <c r="AJ241" s="691"/>
      <c r="AK241" s="692"/>
      <c r="AM241" s="696"/>
      <c r="AN241" s="697"/>
      <c r="AO241" s="697"/>
      <c r="AP241" s="697"/>
      <c r="AQ241" s="697"/>
    </row>
    <row r="242" spans="1:43" s="690" customFormat="1" ht="35.25" hidden="1" customHeight="1" outlineLevel="3" thickTop="1" thickBot="1" x14ac:dyDescent="0.3">
      <c r="A242" s="386"/>
      <c r="B242" s="460" t="s">
        <v>1000</v>
      </c>
      <c r="C242" s="639" t="s">
        <v>693</v>
      </c>
      <c r="D242" s="984" t="s">
        <v>1317</v>
      </c>
      <c r="E242" s="985"/>
      <c r="F242" s="985"/>
      <c r="G242" s="985"/>
      <c r="H242" s="985"/>
      <c r="I242" s="985"/>
      <c r="J242" s="986"/>
      <c r="K242" s="602" t="s">
        <v>1320</v>
      </c>
      <c r="L242" s="662"/>
      <c r="M242" s="663">
        <v>100</v>
      </c>
      <c r="N242" s="663">
        <v>100</v>
      </c>
      <c r="O242" s="663">
        <v>100</v>
      </c>
      <c r="P242" s="663">
        <v>100</v>
      </c>
      <c r="Q242" s="664">
        <v>100</v>
      </c>
      <c r="R242" s="663" t="s">
        <v>1126</v>
      </c>
      <c r="S242" s="670"/>
      <c r="T242" s="671"/>
      <c r="U242" s="695"/>
      <c r="V242" s="386"/>
      <c r="W242" s="386"/>
      <c r="X242" s="386"/>
      <c r="Y242" s="386"/>
      <c r="Z242" s="386"/>
      <c r="AA242" s="386"/>
      <c r="AB242" s="386"/>
      <c r="AC242" s="386"/>
      <c r="AD242" s="386"/>
      <c r="AE242" s="386"/>
      <c r="AF242" s="386"/>
      <c r="AG242" s="386"/>
      <c r="AH242" s="691"/>
      <c r="AI242" s="691"/>
      <c r="AJ242" s="691"/>
      <c r="AK242" s="692"/>
      <c r="AM242" s="696"/>
      <c r="AN242" s="697"/>
      <c r="AO242" s="697"/>
      <c r="AP242" s="697"/>
      <c r="AQ242" s="697"/>
    </row>
    <row r="243" spans="1:43" s="690" customFormat="1" ht="37.5" hidden="1" customHeight="1" outlineLevel="3" thickTop="1" thickBot="1" x14ac:dyDescent="0.3">
      <c r="A243" s="386"/>
      <c r="B243" s="460" t="s">
        <v>1000</v>
      </c>
      <c r="C243" s="639" t="s">
        <v>695</v>
      </c>
      <c r="D243" s="984" t="s">
        <v>1318</v>
      </c>
      <c r="E243" s="985"/>
      <c r="F243" s="985"/>
      <c r="G243" s="985"/>
      <c r="H243" s="985"/>
      <c r="I243" s="985"/>
      <c r="J243" s="986"/>
      <c r="K243" s="602" t="s">
        <v>1320</v>
      </c>
      <c r="L243" s="662"/>
      <c r="M243" s="663">
        <v>100</v>
      </c>
      <c r="N243" s="663">
        <v>100</v>
      </c>
      <c r="O243" s="663">
        <v>100</v>
      </c>
      <c r="P243" s="663">
        <v>100</v>
      </c>
      <c r="Q243" s="664">
        <v>100</v>
      </c>
      <c r="R243" s="663" t="s">
        <v>1126</v>
      </c>
      <c r="S243" s="670"/>
      <c r="T243" s="671"/>
      <c r="U243" s="695"/>
      <c r="V243" s="386"/>
      <c r="W243" s="386"/>
      <c r="X243" s="386"/>
      <c r="Y243" s="386"/>
      <c r="Z243" s="386"/>
      <c r="AA243" s="386"/>
      <c r="AB243" s="386"/>
      <c r="AC243" s="386"/>
      <c r="AD243" s="386"/>
      <c r="AE243" s="386"/>
      <c r="AF243" s="386"/>
      <c r="AG243" s="386"/>
      <c r="AH243" s="691"/>
      <c r="AI243" s="691"/>
      <c r="AJ243" s="691"/>
      <c r="AK243" s="692"/>
      <c r="AM243" s="696"/>
      <c r="AN243" s="697"/>
      <c r="AO243" s="697"/>
      <c r="AP243" s="697"/>
      <c r="AQ243" s="697"/>
    </row>
    <row r="244" spans="1:43" s="690" customFormat="1" ht="35.25" hidden="1" customHeight="1" outlineLevel="3" thickTop="1" thickBot="1" x14ac:dyDescent="0.3">
      <c r="A244" s="386"/>
      <c r="B244" s="460" t="s">
        <v>1000</v>
      </c>
      <c r="C244" s="639" t="s">
        <v>697</v>
      </c>
      <c r="D244" s="984" t="s">
        <v>1319</v>
      </c>
      <c r="E244" s="985"/>
      <c r="F244" s="985"/>
      <c r="G244" s="985"/>
      <c r="H244" s="985"/>
      <c r="I244" s="985"/>
      <c r="J244" s="986"/>
      <c r="K244" s="602" t="s">
        <v>1320</v>
      </c>
      <c r="L244" s="662"/>
      <c r="M244" s="663">
        <v>100</v>
      </c>
      <c r="N244" s="663">
        <v>100</v>
      </c>
      <c r="O244" s="663">
        <v>100</v>
      </c>
      <c r="P244" s="663">
        <v>100</v>
      </c>
      <c r="Q244" s="664">
        <v>100</v>
      </c>
      <c r="R244" s="663" t="s">
        <v>1126</v>
      </c>
      <c r="S244" s="670"/>
      <c r="T244" s="671"/>
      <c r="U244" s="695"/>
      <c r="V244" s="386"/>
      <c r="W244" s="386"/>
      <c r="X244" s="386"/>
      <c r="Y244" s="386"/>
      <c r="Z244" s="386"/>
      <c r="AA244" s="386"/>
      <c r="AB244" s="386"/>
      <c r="AC244" s="386"/>
      <c r="AD244" s="386"/>
      <c r="AE244" s="386"/>
      <c r="AF244" s="386"/>
      <c r="AG244" s="386"/>
      <c r="AH244" s="691"/>
      <c r="AI244" s="691"/>
      <c r="AJ244" s="691"/>
      <c r="AK244" s="692"/>
      <c r="AM244" s="696"/>
      <c r="AN244" s="697"/>
      <c r="AO244" s="697"/>
      <c r="AP244" s="697"/>
      <c r="AQ244" s="697"/>
    </row>
    <row r="245" spans="1:43" s="690" customFormat="1" ht="38.25" hidden="1" customHeight="1" outlineLevel="3" thickTop="1" thickBot="1" x14ac:dyDescent="0.3">
      <c r="A245" s="386"/>
      <c r="B245" s="460" t="s">
        <v>1000</v>
      </c>
      <c r="C245" s="639" t="s">
        <v>699</v>
      </c>
      <c r="D245" s="984" t="s">
        <v>1565</v>
      </c>
      <c r="E245" s="985"/>
      <c r="F245" s="985"/>
      <c r="G245" s="985"/>
      <c r="H245" s="985"/>
      <c r="I245" s="985"/>
      <c r="J245" s="986"/>
      <c r="K245" s="602" t="s">
        <v>1320</v>
      </c>
      <c r="L245" s="662"/>
      <c r="M245" s="663">
        <v>100</v>
      </c>
      <c r="N245" s="663">
        <v>100</v>
      </c>
      <c r="O245" s="663">
        <v>100</v>
      </c>
      <c r="P245" s="663">
        <v>100</v>
      </c>
      <c r="Q245" s="664">
        <v>100</v>
      </c>
      <c r="R245" s="663" t="s">
        <v>1126</v>
      </c>
      <c r="S245" s="670"/>
      <c r="T245" s="671"/>
      <c r="U245" s="695"/>
      <c r="V245" s="386"/>
      <c r="W245" s="386"/>
      <c r="X245" s="386"/>
      <c r="Y245" s="386"/>
      <c r="Z245" s="386"/>
      <c r="AA245" s="386"/>
      <c r="AB245" s="386"/>
      <c r="AC245" s="386"/>
      <c r="AD245" s="386"/>
      <c r="AE245" s="386"/>
      <c r="AF245" s="386"/>
      <c r="AG245" s="386"/>
      <c r="AH245" s="691"/>
      <c r="AI245" s="691"/>
      <c r="AJ245" s="691"/>
      <c r="AK245" s="692"/>
      <c r="AM245" s="696"/>
      <c r="AN245" s="697"/>
      <c r="AO245" s="697"/>
      <c r="AP245" s="697"/>
      <c r="AQ245" s="697"/>
    </row>
    <row r="246" spans="1:43" s="690" customFormat="1" ht="35.25" hidden="1" customHeight="1" outlineLevel="3" thickTop="1" thickBot="1" x14ac:dyDescent="0.3">
      <c r="A246" s="386"/>
      <c r="B246" s="460" t="s">
        <v>1000</v>
      </c>
      <c r="C246" s="639" t="s">
        <v>701</v>
      </c>
      <c r="D246" s="984" t="s">
        <v>594</v>
      </c>
      <c r="E246" s="985"/>
      <c r="F246" s="985"/>
      <c r="G246" s="985"/>
      <c r="H246" s="985"/>
      <c r="I246" s="985"/>
      <c r="J246" s="986"/>
      <c r="K246" s="602" t="s">
        <v>1320</v>
      </c>
      <c r="L246" s="662"/>
      <c r="M246" s="663">
        <v>100</v>
      </c>
      <c r="N246" s="663">
        <v>100</v>
      </c>
      <c r="O246" s="663">
        <v>100</v>
      </c>
      <c r="P246" s="663">
        <v>100</v>
      </c>
      <c r="Q246" s="664">
        <v>100</v>
      </c>
      <c r="R246" s="663" t="s">
        <v>1126</v>
      </c>
      <c r="S246" s="670"/>
      <c r="T246" s="671"/>
      <c r="U246" s="695"/>
      <c r="V246" s="386"/>
      <c r="W246" s="386"/>
      <c r="X246" s="386"/>
      <c r="Y246" s="386"/>
      <c r="Z246" s="386"/>
      <c r="AA246" s="386"/>
      <c r="AB246" s="386"/>
      <c r="AC246" s="386"/>
      <c r="AD246" s="386"/>
      <c r="AE246" s="386"/>
      <c r="AF246" s="386"/>
      <c r="AG246" s="386"/>
      <c r="AH246" s="691"/>
      <c r="AI246" s="691"/>
      <c r="AJ246" s="691"/>
      <c r="AK246" s="692"/>
      <c r="AM246" s="696"/>
      <c r="AN246" s="697"/>
      <c r="AO246" s="697"/>
      <c r="AP246" s="697"/>
      <c r="AQ246" s="697"/>
    </row>
    <row r="247" spans="1:43" s="690" customFormat="1" ht="35.25" hidden="1" customHeight="1" outlineLevel="3" thickTop="1" thickBot="1" x14ac:dyDescent="0.3">
      <c r="A247" s="386"/>
      <c r="B247" s="460" t="s">
        <v>1000</v>
      </c>
      <c r="C247" s="639" t="s">
        <v>703</v>
      </c>
      <c r="D247" s="1015" t="s">
        <v>1822</v>
      </c>
      <c r="E247" s="1016"/>
      <c r="F247" s="1016"/>
      <c r="G247" s="1016"/>
      <c r="H247" s="1016"/>
      <c r="I247" s="1016"/>
      <c r="J247" s="1017"/>
      <c r="K247" s="602" t="s">
        <v>1370</v>
      </c>
      <c r="L247" s="662">
        <v>2507</v>
      </c>
      <c r="M247" s="663">
        <v>60</v>
      </c>
      <c r="N247" s="663">
        <v>60</v>
      </c>
      <c r="O247" s="663">
        <v>60</v>
      </c>
      <c r="P247" s="663">
        <v>60</v>
      </c>
      <c r="Q247" s="664">
        <v>60</v>
      </c>
      <c r="R247" s="663" t="s">
        <v>1126</v>
      </c>
      <c r="S247" s="670"/>
      <c r="T247" s="671"/>
      <c r="U247" s="695"/>
      <c r="V247" s="386"/>
      <c r="W247" s="386"/>
      <c r="X247" s="386"/>
      <c r="Y247" s="386"/>
      <c r="Z247" s="386"/>
      <c r="AA247" s="386"/>
      <c r="AB247" s="386"/>
      <c r="AC247" s="386"/>
      <c r="AD247" s="386"/>
      <c r="AE247" s="386"/>
      <c r="AF247" s="386"/>
      <c r="AG247" s="386"/>
      <c r="AH247" s="691"/>
      <c r="AI247" s="691"/>
      <c r="AJ247" s="691"/>
      <c r="AK247" s="692"/>
      <c r="AM247" s="696"/>
      <c r="AN247" s="697"/>
      <c r="AO247" s="697"/>
      <c r="AP247" s="697"/>
      <c r="AQ247" s="697"/>
    </row>
    <row r="248" spans="1:43" s="690" customFormat="1" ht="35.25" hidden="1" customHeight="1" outlineLevel="3" thickTop="1" thickBot="1" x14ac:dyDescent="0.3">
      <c r="A248" s="386"/>
      <c r="B248" s="460" t="s">
        <v>1000</v>
      </c>
      <c r="C248" s="639" t="s">
        <v>705</v>
      </c>
      <c r="D248" s="1027" t="s">
        <v>1339</v>
      </c>
      <c r="E248" s="1028"/>
      <c r="F248" s="1028"/>
      <c r="G248" s="1028"/>
      <c r="H248" s="1028"/>
      <c r="I248" s="1028"/>
      <c r="J248" s="1029"/>
      <c r="K248" s="602" t="s">
        <v>1370</v>
      </c>
      <c r="L248" s="662">
        <v>5440</v>
      </c>
      <c r="M248" s="663">
        <v>70</v>
      </c>
      <c r="N248" s="663">
        <v>70</v>
      </c>
      <c r="O248" s="663">
        <v>70</v>
      </c>
      <c r="P248" s="663">
        <v>70</v>
      </c>
      <c r="Q248" s="664">
        <v>70</v>
      </c>
      <c r="R248" s="663" t="s">
        <v>1126</v>
      </c>
      <c r="S248" s="670"/>
      <c r="T248" s="671"/>
      <c r="U248" s="695"/>
      <c r="V248" s="386"/>
      <c r="W248" s="386"/>
      <c r="X248" s="386"/>
      <c r="Y248" s="386"/>
      <c r="Z248" s="386"/>
      <c r="AA248" s="386"/>
      <c r="AB248" s="386"/>
      <c r="AC248" s="386"/>
      <c r="AD248" s="386"/>
      <c r="AE248" s="386"/>
      <c r="AF248" s="386"/>
      <c r="AG248" s="386"/>
      <c r="AH248" s="691"/>
      <c r="AI248" s="691"/>
      <c r="AJ248" s="691"/>
      <c r="AK248" s="692"/>
      <c r="AM248" s="696"/>
      <c r="AN248" s="697"/>
      <c r="AO248" s="697"/>
      <c r="AP248" s="697"/>
      <c r="AQ248" s="697"/>
    </row>
    <row r="249" spans="1:43" s="690" customFormat="1" ht="35.25" hidden="1" customHeight="1" outlineLevel="3" thickTop="1" thickBot="1" x14ac:dyDescent="0.3">
      <c r="A249" s="386"/>
      <c r="B249" s="460" t="s">
        <v>1000</v>
      </c>
      <c r="C249" s="639" t="s">
        <v>707</v>
      </c>
      <c r="D249" s="937" t="s">
        <v>1707</v>
      </c>
      <c r="E249" s="938"/>
      <c r="F249" s="938"/>
      <c r="G249" s="938"/>
      <c r="H249" s="938"/>
      <c r="I249" s="938"/>
      <c r="J249" s="939"/>
      <c r="K249" s="602" t="s">
        <v>1370</v>
      </c>
      <c r="L249" s="662">
        <v>6</v>
      </c>
      <c r="M249" s="663">
        <v>100</v>
      </c>
      <c r="N249" s="663">
        <v>100</v>
      </c>
      <c r="O249" s="663">
        <v>100</v>
      </c>
      <c r="P249" s="663">
        <v>100</v>
      </c>
      <c r="Q249" s="664">
        <v>100</v>
      </c>
      <c r="R249" s="663" t="s">
        <v>1126</v>
      </c>
      <c r="S249" s="670"/>
      <c r="T249" s="671"/>
      <c r="U249" s="695"/>
      <c r="V249" s="386"/>
      <c r="W249" s="386"/>
      <c r="X249" s="386"/>
      <c r="Y249" s="386"/>
      <c r="Z249" s="386"/>
      <c r="AA249" s="386"/>
      <c r="AB249" s="386"/>
      <c r="AC249" s="386"/>
      <c r="AD249" s="386"/>
      <c r="AE249" s="386"/>
      <c r="AF249" s="386"/>
      <c r="AG249" s="386"/>
      <c r="AH249" s="691"/>
      <c r="AI249" s="691"/>
      <c r="AJ249" s="691"/>
      <c r="AK249" s="692"/>
      <c r="AM249" s="696"/>
      <c r="AN249" s="697"/>
      <c r="AO249" s="697"/>
      <c r="AP249" s="697"/>
      <c r="AQ249" s="697"/>
    </row>
    <row r="250" spans="1:43" s="690" customFormat="1" ht="35.25" hidden="1" customHeight="1" outlineLevel="3" thickTop="1" thickBot="1" x14ac:dyDescent="0.3">
      <c r="A250" s="386"/>
      <c r="B250" s="460" t="s">
        <v>1000</v>
      </c>
      <c r="C250" s="639" t="s">
        <v>709</v>
      </c>
      <c r="D250" s="937" t="s">
        <v>1823</v>
      </c>
      <c r="E250" s="938"/>
      <c r="F250" s="938"/>
      <c r="G250" s="938"/>
      <c r="H250" s="938"/>
      <c r="I250" s="938"/>
      <c r="J250" s="939"/>
      <c r="K250" s="602" t="s">
        <v>1370</v>
      </c>
      <c r="L250" s="662"/>
      <c r="M250" s="663">
        <v>25</v>
      </c>
      <c r="N250" s="663">
        <v>75</v>
      </c>
      <c r="O250" s="663"/>
      <c r="P250" s="663"/>
      <c r="Q250" s="664">
        <v>100</v>
      </c>
      <c r="R250" s="663" t="s">
        <v>1126</v>
      </c>
      <c r="S250" s="670"/>
      <c r="T250" s="671"/>
      <c r="U250" s="695"/>
      <c r="V250" s="386"/>
      <c r="W250" s="386"/>
      <c r="X250" s="386"/>
      <c r="Y250" s="386"/>
      <c r="Z250" s="386"/>
      <c r="AA250" s="386"/>
      <c r="AB250" s="386"/>
      <c r="AC250" s="386"/>
      <c r="AD250" s="386"/>
      <c r="AE250" s="386"/>
      <c r="AF250" s="386"/>
      <c r="AG250" s="386"/>
      <c r="AH250" s="691"/>
      <c r="AI250" s="691"/>
      <c r="AJ250" s="691"/>
      <c r="AK250" s="692"/>
      <c r="AM250" s="696"/>
      <c r="AN250" s="697"/>
      <c r="AO250" s="697"/>
      <c r="AP250" s="697"/>
      <c r="AQ250" s="697"/>
    </row>
    <row r="251" spans="1:43" s="690" customFormat="1" ht="54" customHeight="1" outlineLevel="2" thickTop="1" thickBot="1" x14ac:dyDescent="0.3">
      <c r="A251" s="386"/>
      <c r="B251" s="872" t="s">
        <v>1049</v>
      </c>
      <c r="C251" s="860" t="s">
        <v>785</v>
      </c>
      <c r="D251" s="865" t="s">
        <v>1204</v>
      </c>
      <c r="E251" s="884"/>
      <c r="F251" s="870" t="s">
        <v>1022</v>
      </c>
      <c r="G251" s="698" t="s">
        <v>1543</v>
      </c>
      <c r="H251" s="902" t="s">
        <v>1332</v>
      </c>
      <c r="I251" s="903"/>
      <c r="J251" s="904"/>
      <c r="K251" s="603" t="s">
        <v>1320</v>
      </c>
      <c r="L251" s="660"/>
      <c r="M251" s="661">
        <v>86</v>
      </c>
      <c r="N251" s="661">
        <v>90</v>
      </c>
      <c r="O251" s="661">
        <v>92</v>
      </c>
      <c r="P251" s="661">
        <v>94</v>
      </c>
      <c r="Q251" s="660">
        <v>94</v>
      </c>
      <c r="R251" s="665" t="s">
        <v>1126</v>
      </c>
      <c r="S251" s="672"/>
      <c r="T251" s="673"/>
      <c r="U251" s="693"/>
      <c r="V251" s="386"/>
      <c r="W251" s="386"/>
      <c r="X251" s="386"/>
      <c r="Y251" s="386"/>
      <c r="Z251" s="386"/>
      <c r="AA251" s="386"/>
      <c r="AB251" s="386"/>
      <c r="AC251" s="386"/>
      <c r="AD251" s="386"/>
      <c r="AE251" s="386"/>
      <c r="AF251" s="386"/>
      <c r="AG251" s="386"/>
      <c r="AH251" s="386"/>
      <c r="AI251" s="386"/>
      <c r="AJ251" s="386"/>
      <c r="AK251" s="694"/>
      <c r="AM251" s="691"/>
      <c r="AN251" s="691"/>
      <c r="AO251" s="691"/>
      <c r="AP251" s="691"/>
      <c r="AQ251" s="691"/>
    </row>
    <row r="252" spans="1:43" s="690" customFormat="1" ht="54" customHeight="1" outlineLevel="2" collapsed="1" thickTop="1" thickBot="1" x14ac:dyDescent="0.3">
      <c r="A252" s="386"/>
      <c r="B252" s="874"/>
      <c r="C252" s="862"/>
      <c r="D252" s="867"/>
      <c r="E252" s="885"/>
      <c r="F252" s="871"/>
      <c r="G252" s="652" t="s">
        <v>1764</v>
      </c>
      <c r="H252" s="896" t="s">
        <v>1708</v>
      </c>
      <c r="I252" s="897"/>
      <c r="J252" s="898"/>
      <c r="K252" s="603" t="s">
        <v>1320</v>
      </c>
      <c r="L252" s="660"/>
      <c r="M252" s="661">
        <v>84</v>
      </c>
      <c r="N252" s="661">
        <v>87</v>
      </c>
      <c r="O252" s="661">
        <v>90</v>
      </c>
      <c r="P252" s="661">
        <v>94</v>
      </c>
      <c r="Q252" s="660">
        <v>94</v>
      </c>
      <c r="R252" s="665" t="s">
        <v>1126</v>
      </c>
      <c r="S252" s="672"/>
      <c r="T252" s="673"/>
      <c r="U252" s="693"/>
      <c r="V252" s="386"/>
      <c r="W252" s="386"/>
      <c r="X252" s="386"/>
      <c r="Y252" s="386"/>
      <c r="Z252" s="386"/>
      <c r="AA252" s="386"/>
      <c r="AB252" s="386"/>
      <c r="AC252" s="386"/>
      <c r="AD252" s="386"/>
      <c r="AE252" s="386"/>
      <c r="AF252" s="386"/>
      <c r="AG252" s="386"/>
      <c r="AH252" s="386"/>
      <c r="AI252" s="386"/>
      <c r="AJ252" s="386"/>
      <c r="AK252" s="694"/>
      <c r="AM252" s="691"/>
      <c r="AN252" s="691"/>
      <c r="AO252" s="691"/>
      <c r="AP252" s="691"/>
      <c r="AQ252" s="691"/>
    </row>
    <row r="253" spans="1:43" s="690" customFormat="1" ht="39.75" hidden="1" customHeight="1" outlineLevel="3" thickTop="1" thickBot="1" x14ac:dyDescent="0.3">
      <c r="A253" s="386"/>
      <c r="B253" s="460" t="s">
        <v>1000</v>
      </c>
      <c r="C253" s="639" t="s">
        <v>711</v>
      </c>
      <c r="D253" s="854" t="s">
        <v>564</v>
      </c>
      <c r="E253" s="855"/>
      <c r="F253" s="855"/>
      <c r="G253" s="855"/>
      <c r="H253" s="855"/>
      <c r="I253" s="855"/>
      <c r="J253" s="856"/>
      <c r="K253" s="602" t="s">
        <v>1320</v>
      </c>
      <c r="L253" s="662"/>
      <c r="M253" s="663">
        <v>75</v>
      </c>
      <c r="N253" s="663">
        <v>80</v>
      </c>
      <c r="O253" s="663">
        <v>85</v>
      </c>
      <c r="P253" s="663">
        <v>90</v>
      </c>
      <c r="Q253" s="664">
        <v>90</v>
      </c>
      <c r="R253" s="663" t="s">
        <v>1126</v>
      </c>
      <c r="S253" s="670"/>
      <c r="T253" s="671"/>
      <c r="U253" s="695"/>
      <c r="V253" s="386"/>
      <c r="W253" s="386"/>
      <c r="X253" s="386"/>
      <c r="Y253" s="386"/>
      <c r="Z253" s="386"/>
      <c r="AA253" s="386"/>
      <c r="AB253" s="386"/>
      <c r="AC253" s="386"/>
      <c r="AD253" s="386"/>
      <c r="AE253" s="386"/>
      <c r="AF253" s="386"/>
      <c r="AG253" s="386"/>
      <c r="AH253" s="691"/>
      <c r="AI253" s="691"/>
      <c r="AJ253" s="691"/>
      <c r="AK253" s="692"/>
      <c r="AM253" s="696"/>
      <c r="AN253" s="697"/>
      <c r="AO253" s="697"/>
      <c r="AP253" s="697"/>
      <c r="AQ253" s="697"/>
    </row>
    <row r="254" spans="1:43" s="690" customFormat="1" ht="35.25" hidden="1" customHeight="1" outlineLevel="3" thickTop="1" thickBot="1" x14ac:dyDescent="0.3">
      <c r="A254" s="386"/>
      <c r="B254" s="460" t="s">
        <v>1000</v>
      </c>
      <c r="C254" s="639" t="s">
        <v>727</v>
      </c>
      <c r="D254" s="909" t="s">
        <v>568</v>
      </c>
      <c r="E254" s="910"/>
      <c r="F254" s="910"/>
      <c r="G254" s="910"/>
      <c r="H254" s="910"/>
      <c r="I254" s="910"/>
      <c r="J254" s="911"/>
      <c r="K254" s="602" t="s">
        <v>1320</v>
      </c>
      <c r="L254" s="662"/>
      <c r="M254" s="663">
        <v>75</v>
      </c>
      <c r="N254" s="663">
        <v>80</v>
      </c>
      <c r="O254" s="663">
        <v>85</v>
      </c>
      <c r="P254" s="663">
        <v>90</v>
      </c>
      <c r="Q254" s="664">
        <v>90</v>
      </c>
      <c r="R254" s="663" t="s">
        <v>1126</v>
      </c>
      <c r="S254" s="670"/>
      <c r="T254" s="671"/>
      <c r="U254" s="695"/>
      <c r="V254" s="386"/>
      <c r="W254" s="386"/>
      <c r="X254" s="386"/>
      <c r="Y254" s="386"/>
      <c r="Z254" s="386"/>
      <c r="AA254" s="386"/>
      <c r="AB254" s="386"/>
      <c r="AC254" s="386"/>
      <c r="AD254" s="386"/>
      <c r="AE254" s="386"/>
      <c r="AF254" s="386"/>
      <c r="AG254" s="386"/>
      <c r="AH254" s="691"/>
      <c r="AI254" s="691"/>
      <c r="AJ254" s="691"/>
      <c r="AK254" s="692"/>
      <c r="AM254" s="696"/>
      <c r="AN254" s="697"/>
      <c r="AO254" s="697"/>
      <c r="AP254" s="697"/>
      <c r="AQ254" s="697"/>
    </row>
    <row r="255" spans="1:43" s="690" customFormat="1" ht="35.25" hidden="1" customHeight="1" outlineLevel="3" thickTop="1" thickBot="1" x14ac:dyDescent="0.3">
      <c r="A255" s="386"/>
      <c r="B255" s="460" t="s">
        <v>1000</v>
      </c>
      <c r="C255" s="639" t="s">
        <v>739</v>
      </c>
      <c r="D255" s="909" t="s">
        <v>574</v>
      </c>
      <c r="E255" s="910"/>
      <c r="F255" s="910"/>
      <c r="G255" s="910"/>
      <c r="H255" s="910"/>
      <c r="I255" s="910"/>
      <c r="J255" s="911"/>
      <c r="K255" s="602" t="s">
        <v>1320</v>
      </c>
      <c r="L255" s="662"/>
      <c r="M255" s="663">
        <v>12</v>
      </c>
      <c r="N255" s="663">
        <v>12</v>
      </c>
      <c r="O255" s="663">
        <v>12</v>
      </c>
      <c r="P255" s="663">
        <v>12</v>
      </c>
      <c r="Q255" s="664">
        <v>48</v>
      </c>
      <c r="R255" s="663" t="s">
        <v>32</v>
      </c>
      <c r="S255" s="670"/>
      <c r="T255" s="671"/>
      <c r="U255" s="695"/>
      <c r="V255" s="386"/>
      <c r="W255" s="386"/>
      <c r="X255" s="386"/>
      <c r="Y255" s="386"/>
      <c r="Z255" s="386"/>
      <c r="AA255" s="386"/>
      <c r="AB255" s="386"/>
      <c r="AC255" s="386"/>
      <c r="AD255" s="386"/>
      <c r="AE255" s="386"/>
      <c r="AF255" s="386"/>
      <c r="AG255" s="386"/>
      <c r="AH255" s="691"/>
      <c r="AI255" s="691"/>
      <c r="AJ255" s="691"/>
      <c r="AK255" s="692"/>
      <c r="AM255" s="696"/>
      <c r="AN255" s="697"/>
      <c r="AO255" s="697"/>
      <c r="AP255" s="697"/>
      <c r="AQ255" s="697"/>
    </row>
    <row r="256" spans="1:43" s="690" customFormat="1" ht="35.25" hidden="1" customHeight="1" outlineLevel="3" thickTop="1" thickBot="1" x14ac:dyDescent="0.3">
      <c r="A256" s="386"/>
      <c r="B256" s="460" t="s">
        <v>1000</v>
      </c>
      <c r="C256" s="639" t="s">
        <v>737</v>
      </c>
      <c r="D256" s="909" t="s">
        <v>584</v>
      </c>
      <c r="E256" s="910"/>
      <c r="F256" s="910"/>
      <c r="G256" s="910"/>
      <c r="H256" s="910"/>
      <c r="I256" s="910"/>
      <c r="J256" s="911"/>
      <c r="K256" s="602" t="s">
        <v>1320</v>
      </c>
      <c r="L256" s="662"/>
      <c r="M256" s="663">
        <v>80</v>
      </c>
      <c r="N256" s="663">
        <v>85</v>
      </c>
      <c r="O256" s="663">
        <v>90</v>
      </c>
      <c r="P256" s="663">
        <v>95</v>
      </c>
      <c r="Q256" s="664">
        <v>95</v>
      </c>
      <c r="R256" s="663" t="s">
        <v>1126</v>
      </c>
      <c r="S256" s="670"/>
      <c r="T256" s="671"/>
      <c r="U256" s="695"/>
      <c r="V256" s="386"/>
      <c r="W256" s="386"/>
      <c r="X256" s="386"/>
      <c r="Y256" s="386"/>
      <c r="Z256" s="386"/>
      <c r="AA256" s="386"/>
      <c r="AB256" s="386"/>
      <c r="AC256" s="386"/>
      <c r="AD256" s="386"/>
      <c r="AE256" s="386"/>
      <c r="AF256" s="386"/>
      <c r="AG256" s="386"/>
      <c r="AH256" s="691"/>
      <c r="AI256" s="691"/>
      <c r="AJ256" s="691"/>
      <c r="AK256" s="692"/>
      <c r="AM256" s="696"/>
      <c r="AN256" s="697"/>
      <c r="AO256" s="697"/>
      <c r="AP256" s="697"/>
      <c r="AQ256" s="697"/>
    </row>
    <row r="257" spans="1:2414" s="690" customFormat="1" ht="35.25" hidden="1" customHeight="1" outlineLevel="3" thickTop="1" thickBot="1" x14ac:dyDescent="0.3">
      <c r="A257" s="386"/>
      <c r="B257" s="460" t="s">
        <v>1000</v>
      </c>
      <c r="C257" s="639" t="s">
        <v>729</v>
      </c>
      <c r="D257" s="909" t="s">
        <v>1709</v>
      </c>
      <c r="E257" s="910"/>
      <c r="F257" s="910"/>
      <c r="G257" s="910"/>
      <c r="H257" s="910"/>
      <c r="I257" s="910"/>
      <c r="J257" s="911"/>
      <c r="K257" s="602" t="s">
        <v>1320</v>
      </c>
      <c r="L257" s="662"/>
      <c r="M257" s="663">
        <v>100</v>
      </c>
      <c r="N257" s="663">
        <v>100</v>
      </c>
      <c r="O257" s="663">
        <v>100</v>
      </c>
      <c r="P257" s="663">
        <v>100</v>
      </c>
      <c r="Q257" s="664">
        <v>100</v>
      </c>
      <c r="R257" s="663" t="s">
        <v>1126</v>
      </c>
      <c r="S257" s="670"/>
      <c r="T257" s="671"/>
      <c r="U257" s="695"/>
      <c r="V257" s="386"/>
      <c r="W257" s="386"/>
      <c r="X257" s="386"/>
      <c r="Y257" s="386"/>
      <c r="Z257" s="386"/>
      <c r="AA257" s="386"/>
      <c r="AB257" s="386"/>
      <c r="AC257" s="386"/>
      <c r="AD257" s="386"/>
      <c r="AE257" s="386"/>
      <c r="AF257" s="386"/>
      <c r="AG257" s="386"/>
      <c r="AH257" s="691"/>
      <c r="AI257" s="691"/>
      <c r="AJ257" s="691"/>
      <c r="AK257" s="692"/>
      <c r="AM257" s="696"/>
      <c r="AN257" s="697"/>
      <c r="AO257" s="697"/>
      <c r="AP257" s="697"/>
      <c r="AQ257" s="697"/>
    </row>
    <row r="258" spans="1:2414" s="682" customFormat="1" ht="66" customHeight="1" thickTop="1" thickBot="1" x14ac:dyDescent="0.3">
      <c r="A258" s="386"/>
      <c r="B258" s="683" t="s">
        <v>1078</v>
      </c>
      <c r="C258" s="684" t="s">
        <v>1083</v>
      </c>
      <c r="D258" s="977" t="s">
        <v>966</v>
      </c>
      <c r="E258" s="977"/>
      <c r="F258" s="977"/>
      <c r="G258" s="977"/>
      <c r="H258" s="977"/>
      <c r="I258" s="977"/>
      <c r="J258" s="977"/>
      <c r="K258" s="977"/>
      <c r="L258" s="678"/>
      <c r="M258" s="678"/>
      <c r="N258" s="678"/>
      <c r="O258" s="677"/>
      <c r="P258" s="678"/>
      <c r="Q258" s="678"/>
      <c r="R258" s="678"/>
      <c r="S258" s="677"/>
      <c r="T258" s="678"/>
      <c r="U258" s="678"/>
      <c r="V258" s="386"/>
      <c r="W258" s="386"/>
      <c r="X258" s="386"/>
      <c r="Y258" s="386"/>
      <c r="Z258" s="386"/>
      <c r="AA258" s="386"/>
      <c r="AB258" s="386"/>
      <c r="AC258" s="679"/>
      <c r="AD258" s="680"/>
      <c r="AE258" s="680"/>
      <c r="AF258" s="680"/>
      <c r="AG258" s="680"/>
      <c r="AH258" s="680"/>
      <c r="AI258" s="680"/>
      <c r="AJ258" s="680"/>
      <c r="AK258" s="680"/>
      <c r="AL258" s="680"/>
      <c r="AM258" s="680"/>
      <c r="AN258" s="680"/>
      <c r="AO258" s="680"/>
      <c r="AP258" s="680"/>
      <c r="AQ258" s="680"/>
      <c r="AR258" s="680"/>
      <c r="AS258" s="680"/>
      <c r="AT258" s="680"/>
      <c r="AU258" s="680"/>
      <c r="AV258" s="680"/>
      <c r="AW258" s="680"/>
      <c r="AX258" s="680"/>
      <c r="AY258" s="680"/>
      <c r="AZ258" s="680"/>
      <c r="BA258" s="680"/>
      <c r="BB258" s="680"/>
      <c r="BC258" s="680"/>
      <c r="BD258" s="680"/>
      <c r="BE258" s="680"/>
      <c r="BF258" s="680"/>
      <c r="BG258" s="680"/>
      <c r="BH258" s="680"/>
      <c r="BI258" s="680"/>
      <c r="BJ258" s="680"/>
      <c r="BK258" s="680"/>
      <c r="BL258" s="680"/>
      <c r="BM258" s="680"/>
      <c r="BN258" s="680"/>
      <c r="BO258" s="680"/>
      <c r="BP258" s="680"/>
      <c r="BQ258" s="680"/>
      <c r="BR258" s="680"/>
      <c r="BS258" s="680"/>
      <c r="BT258" s="680"/>
      <c r="BU258" s="680"/>
      <c r="BV258" s="680"/>
      <c r="BW258" s="680"/>
      <c r="BX258" s="680"/>
      <c r="BY258" s="680"/>
      <c r="BZ258" s="680"/>
      <c r="CA258" s="680"/>
      <c r="CB258" s="680"/>
      <c r="CC258" s="680"/>
      <c r="CD258" s="680"/>
      <c r="CE258" s="680"/>
      <c r="CF258" s="680"/>
      <c r="CG258" s="681"/>
      <c r="CH258" s="681"/>
      <c r="CI258" s="681"/>
      <c r="CJ258" s="681"/>
      <c r="CK258" s="681"/>
      <c r="CL258" s="681"/>
      <c r="CM258" s="681"/>
      <c r="CN258" s="681"/>
      <c r="CO258" s="681"/>
      <c r="CP258" s="681"/>
      <c r="CQ258" s="681"/>
      <c r="CR258" s="681"/>
      <c r="CS258" s="681"/>
      <c r="CT258" s="681"/>
      <c r="CU258" s="681"/>
      <c r="CV258" s="681"/>
      <c r="CW258" s="681"/>
      <c r="CX258" s="681"/>
      <c r="CY258" s="681"/>
      <c r="CZ258" s="681"/>
      <c r="DA258" s="681"/>
      <c r="DB258" s="681"/>
      <c r="DC258" s="681"/>
      <c r="DD258" s="681"/>
      <c r="DE258" s="681"/>
      <c r="DF258" s="681"/>
      <c r="DG258" s="681"/>
      <c r="DH258" s="681"/>
      <c r="DI258" s="681"/>
      <c r="DJ258" s="681"/>
      <c r="DK258" s="681"/>
      <c r="DL258" s="681"/>
      <c r="DM258" s="681"/>
      <c r="DN258" s="681"/>
      <c r="DO258" s="681"/>
      <c r="DP258" s="681"/>
      <c r="DQ258" s="681"/>
      <c r="DR258" s="681"/>
      <c r="DS258" s="681"/>
      <c r="DT258" s="681"/>
      <c r="DU258" s="681"/>
      <c r="DV258" s="681"/>
      <c r="DW258" s="681"/>
      <c r="DX258" s="681"/>
      <c r="DY258" s="681"/>
      <c r="DZ258" s="681"/>
      <c r="EA258" s="681"/>
      <c r="EB258" s="681"/>
      <c r="EC258" s="681"/>
      <c r="ED258" s="681"/>
      <c r="EE258" s="681"/>
      <c r="EF258" s="681"/>
      <c r="EG258" s="681"/>
      <c r="EH258" s="681"/>
      <c r="EI258" s="681"/>
      <c r="EJ258" s="681"/>
      <c r="EK258" s="681"/>
      <c r="EL258" s="681"/>
      <c r="EM258" s="681"/>
      <c r="EN258" s="681"/>
      <c r="EO258" s="681"/>
      <c r="EP258" s="681"/>
      <c r="EQ258" s="681"/>
      <c r="ER258" s="681"/>
      <c r="ES258" s="681"/>
      <c r="ET258" s="681"/>
      <c r="EU258" s="681"/>
      <c r="EV258" s="681"/>
      <c r="EW258" s="681"/>
      <c r="EX258" s="681"/>
      <c r="EY258" s="681"/>
      <c r="EZ258" s="681"/>
      <c r="FA258" s="681"/>
      <c r="FB258" s="681"/>
      <c r="FC258" s="681"/>
      <c r="FD258" s="681"/>
      <c r="FE258" s="681"/>
      <c r="FF258" s="681"/>
      <c r="FG258" s="681"/>
      <c r="FH258" s="681"/>
      <c r="FI258" s="681"/>
      <c r="FJ258" s="681"/>
      <c r="FK258" s="681"/>
      <c r="FL258" s="681"/>
      <c r="FM258" s="681"/>
      <c r="FN258" s="681"/>
      <c r="FO258" s="681"/>
      <c r="FP258" s="681"/>
      <c r="FQ258" s="681"/>
      <c r="FR258" s="681"/>
      <c r="FS258" s="681"/>
      <c r="FT258" s="681"/>
      <c r="FU258" s="681"/>
      <c r="FV258" s="681"/>
      <c r="FW258" s="681"/>
      <c r="FX258" s="681"/>
      <c r="FY258" s="681"/>
      <c r="FZ258" s="681"/>
      <c r="GA258" s="681"/>
      <c r="GB258" s="681"/>
      <c r="GC258" s="681"/>
      <c r="GD258" s="681"/>
      <c r="GE258" s="681"/>
      <c r="GF258" s="681"/>
      <c r="GG258" s="681"/>
      <c r="GH258" s="681"/>
      <c r="GI258" s="681"/>
      <c r="GJ258" s="681"/>
      <c r="GK258" s="681"/>
      <c r="GL258" s="681"/>
      <c r="GM258" s="681"/>
      <c r="GN258" s="681"/>
      <c r="GO258" s="681"/>
      <c r="GP258" s="681"/>
      <c r="GQ258" s="681"/>
      <c r="GR258" s="681"/>
      <c r="GS258" s="681"/>
      <c r="GT258" s="681"/>
      <c r="GU258" s="681"/>
      <c r="GV258" s="681"/>
      <c r="GW258" s="681"/>
      <c r="GX258" s="681"/>
      <c r="GY258" s="681"/>
      <c r="GZ258" s="681"/>
      <c r="HA258" s="681"/>
      <c r="HB258" s="681"/>
      <c r="HC258" s="681"/>
      <c r="HD258" s="681"/>
      <c r="HE258" s="681"/>
      <c r="HF258" s="681"/>
      <c r="HG258" s="681"/>
      <c r="HH258" s="681"/>
      <c r="HI258" s="681"/>
      <c r="HJ258" s="681"/>
      <c r="HK258" s="681"/>
      <c r="HL258" s="681"/>
      <c r="HM258" s="681"/>
      <c r="HN258" s="681"/>
      <c r="HO258" s="681"/>
      <c r="HP258" s="681"/>
      <c r="HQ258" s="681"/>
      <c r="HR258" s="681"/>
      <c r="HS258" s="681"/>
      <c r="HT258" s="681"/>
      <c r="HU258" s="681"/>
      <c r="HV258" s="681"/>
      <c r="HW258" s="681"/>
      <c r="HX258" s="681"/>
      <c r="HY258" s="681"/>
      <c r="HZ258" s="681"/>
      <c r="IA258" s="681"/>
      <c r="IB258" s="681"/>
      <c r="IC258" s="681"/>
      <c r="ID258" s="681"/>
      <c r="IE258" s="681"/>
      <c r="IF258" s="681"/>
      <c r="IG258" s="681"/>
      <c r="IH258" s="681"/>
      <c r="II258" s="681"/>
      <c r="IJ258" s="681"/>
      <c r="IK258" s="681"/>
      <c r="IL258" s="681"/>
      <c r="IM258" s="681"/>
      <c r="IN258" s="681"/>
      <c r="IO258" s="681"/>
      <c r="IP258" s="681"/>
      <c r="IQ258" s="681"/>
      <c r="IR258" s="681"/>
      <c r="IS258" s="681"/>
      <c r="IT258" s="681"/>
      <c r="IU258" s="681"/>
      <c r="IV258" s="681"/>
      <c r="IW258" s="681"/>
      <c r="IX258" s="681"/>
      <c r="IY258" s="681"/>
      <c r="IZ258" s="681"/>
      <c r="JA258" s="681"/>
      <c r="JB258" s="681"/>
      <c r="JC258" s="681"/>
      <c r="JD258" s="681"/>
      <c r="JE258" s="681"/>
      <c r="JF258" s="681"/>
      <c r="JG258" s="681"/>
      <c r="JH258" s="681"/>
      <c r="JI258" s="681"/>
      <c r="JJ258" s="681"/>
      <c r="JK258" s="681"/>
      <c r="JL258" s="681"/>
      <c r="JM258" s="681"/>
      <c r="JN258" s="681"/>
      <c r="JO258" s="681"/>
      <c r="JP258" s="681"/>
      <c r="JQ258" s="681"/>
      <c r="JR258" s="681"/>
      <c r="JS258" s="681"/>
      <c r="JT258" s="681"/>
      <c r="JU258" s="681"/>
      <c r="JV258" s="681"/>
      <c r="JW258" s="681"/>
      <c r="JX258" s="681"/>
      <c r="JY258" s="681"/>
      <c r="JZ258" s="681"/>
      <c r="KA258" s="681"/>
      <c r="KB258" s="681"/>
      <c r="KC258" s="681"/>
      <c r="KD258" s="681"/>
      <c r="KE258" s="681"/>
      <c r="KF258" s="681"/>
      <c r="KG258" s="681"/>
      <c r="KH258" s="681"/>
      <c r="KI258" s="681"/>
      <c r="KJ258" s="681"/>
      <c r="KK258" s="681"/>
      <c r="KL258" s="681"/>
      <c r="KM258" s="681"/>
      <c r="KN258" s="681"/>
      <c r="KO258" s="681"/>
      <c r="KP258" s="681"/>
      <c r="KQ258" s="681"/>
      <c r="KR258" s="681"/>
      <c r="KS258" s="681"/>
      <c r="KT258" s="681"/>
      <c r="KU258" s="681"/>
      <c r="KV258" s="681"/>
      <c r="KW258" s="681"/>
      <c r="KX258" s="681"/>
      <c r="KY258" s="681"/>
      <c r="KZ258" s="681"/>
      <c r="LA258" s="681"/>
      <c r="LB258" s="681"/>
      <c r="LC258" s="681"/>
      <c r="LD258" s="681"/>
      <c r="LE258" s="681"/>
      <c r="LF258" s="681"/>
      <c r="LG258" s="681"/>
      <c r="LH258" s="681"/>
      <c r="LI258" s="681"/>
      <c r="LJ258" s="681"/>
      <c r="LK258" s="681"/>
      <c r="LL258" s="681"/>
      <c r="LM258" s="681"/>
      <c r="LN258" s="681"/>
      <c r="LO258" s="681"/>
      <c r="LP258" s="681"/>
      <c r="LQ258" s="681"/>
      <c r="LR258" s="681"/>
      <c r="LS258" s="681"/>
      <c r="LT258" s="681"/>
      <c r="LU258" s="681"/>
      <c r="LV258" s="681"/>
      <c r="LW258" s="681"/>
      <c r="LX258" s="681"/>
      <c r="LY258" s="681"/>
      <c r="LZ258" s="681"/>
      <c r="MA258" s="681"/>
      <c r="MB258" s="681"/>
      <c r="MC258" s="681"/>
      <c r="MD258" s="681"/>
      <c r="ME258" s="681"/>
      <c r="MF258" s="681"/>
      <c r="MG258" s="681"/>
      <c r="MH258" s="681"/>
      <c r="MI258" s="681"/>
      <c r="MJ258" s="681"/>
      <c r="MK258" s="681"/>
      <c r="ML258" s="681"/>
      <c r="MM258" s="681"/>
      <c r="MN258" s="681"/>
      <c r="MO258" s="681"/>
      <c r="MP258" s="681"/>
      <c r="MQ258" s="681"/>
      <c r="MR258" s="681"/>
      <c r="MS258" s="681"/>
      <c r="MT258" s="681"/>
      <c r="MU258" s="681"/>
      <c r="MV258" s="681"/>
      <c r="MW258" s="681"/>
      <c r="MX258" s="681"/>
      <c r="MY258" s="681"/>
      <c r="MZ258" s="681"/>
      <c r="NA258" s="681"/>
      <c r="NB258" s="681"/>
      <c r="NC258" s="681"/>
      <c r="ND258" s="681"/>
      <c r="NE258" s="681"/>
      <c r="NF258" s="681"/>
      <c r="NG258" s="681"/>
      <c r="NH258" s="681"/>
      <c r="NI258" s="681"/>
      <c r="NJ258" s="681"/>
      <c r="NK258" s="681"/>
      <c r="NL258" s="681"/>
      <c r="NM258" s="681"/>
      <c r="NN258" s="681"/>
      <c r="NO258" s="681"/>
      <c r="NP258" s="681"/>
      <c r="NQ258" s="681"/>
      <c r="NR258" s="681"/>
      <c r="NS258" s="681"/>
      <c r="NT258" s="681"/>
      <c r="NU258" s="681"/>
      <c r="NV258" s="681"/>
      <c r="NW258" s="681"/>
      <c r="NX258" s="681"/>
      <c r="NY258" s="681"/>
      <c r="NZ258" s="681"/>
      <c r="OA258" s="681"/>
      <c r="OB258" s="681"/>
      <c r="OC258" s="681"/>
      <c r="OD258" s="681"/>
      <c r="OE258" s="681"/>
      <c r="OF258" s="681"/>
      <c r="OG258" s="681"/>
      <c r="OH258" s="681"/>
      <c r="OI258" s="681"/>
      <c r="OJ258" s="681"/>
      <c r="OK258" s="681"/>
      <c r="OL258" s="681"/>
      <c r="OM258" s="681"/>
      <c r="ON258" s="681"/>
      <c r="OO258" s="681"/>
      <c r="OP258" s="681"/>
      <c r="OQ258" s="681"/>
      <c r="OR258" s="681"/>
      <c r="OS258" s="681"/>
      <c r="OT258" s="681"/>
      <c r="OU258" s="681"/>
      <c r="OV258" s="681"/>
      <c r="OW258" s="681"/>
      <c r="OX258" s="681"/>
      <c r="OY258" s="681"/>
      <c r="OZ258" s="681"/>
      <c r="PA258" s="681"/>
      <c r="PB258" s="681"/>
      <c r="PC258" s="681"/>
      <c r="PD258" s="681"/>
      <c r="PE258" s="681"/>
      <c r="PF258" s="681"/>
      <c r="PG258" s="681"/>
      <c r="PH258" s="681"/>
      <c r="PI258" s="681"/>
      <c r="PJ258" s="681"/>
      <c r="PK258" s="681"/>
      <c r="PL258" s="681"/>
      <c r="PM258" s="681"/>
      <c r="PN258" s="681"/>
      <c r="PO258" s="681"/>
      <c r="PP258" s="681"/>
      <c r="PQ258" s="681"/>
      <c r="PR258" s="681"/>
      <c r="PS258" s="681"/>
      <c r="PT258" s="681"/>
      <c r="PU258" s="681"/>
      <c r="PV258" s="681"/>
      <c r="PW258" s="681"/>
      <c r="PX258" s="681"/>
      <c r="PY258" s="681"/>
      <c r="PZ258" s="681"/>
      <c r="QA258" s="681"/>
      <c r="QB258" s="681"/>
      <c r="QC258" s="681"/>
      <c r="QD258" s="681"/>
      <c r="QE258" s="681"/>
      <c r="QF258" s="681"/>
      <c r="QG258" s="681"/>
      <c r="QH258" s="681"/>
      <c r="QI258" s="681"/>
      <c r="QJ258" s="681"/>
      <c r="QK258" s="681"/>
      <c r="QL258" s="681"/>
      <c r="QM258" s="681"/>
      <c r="QN258" s="681"/>
      <c r="QO258" s="681"/>
      <c r="QP258" s="681"/>
      <c r="QQ258" s="681"/>
      <c r="QR258" s="681"/>
      <c r="QS258" s="681"/>
      <c r="QT258" s="681"/>
      <c r="QU258" s="681"/>
      <c r="QV258" s="681"/>
      <c r="QW258" s="681"/>
      <c r="QX258" s="681"/>
      <c r="QY258" s="681"/>
      <c r="QZ258" s="681"/>
      <c r="RA258" s="681"/>
      <c r="RB258" s="681"/>
      <c r="RC258" s="681"/>
      <c r="RD258" s="681"/>
      <c r="RE258" s="681"/>
      <c r="RF258" s="681"/>
      <c r="RG258" s="681"/>
      <c r="RH258" s="681"/>
      <c r="RI258" s="681"/>
      <c r="RJ258" s="681"/>
      <c r="RK258" s="681"/>
      <c r="RL258" s="681"/>
      <c r="RM258" s="681"/>
      <c r="RN258" s="681"/>
      <c r="RO258" s="681"/>
      <c r="RP258" s="681"/>
      <c r="RQ258" s="681"/>
      <c r="RR258" s="681"/>
      <c r="RS258" s="681"/>
      <c r="RT258" s="681"/>
      <c r="RU258" s="681"/>
      <c r="RV258" s="681"/>
      <c r="RW258" s="681"/>
      <c r="RX258" s="681"/>
      <c r="RY258" s="681"/>
      <c r="RZ258" s="681"/>
      <c r="SA258" s="681"/>
      <c r="SB258" s="681"/>
      <c r="SC258" s="681"/>
      <c r="SD258" s="681"/>
      <c r="SE258" s="681"/>
      <c r="SF258" s="681"/>
      <c r="SG258" s="681"/>
      <c r="SH258" s="681"/>
      <c r="SI258" s="681"/>
      <c r="SJ258" s="681"/>
      <c r="SK258" s="681"/>
      <c r="SL258" s="681"/>
      <c r="SM258" s="681"/>
      <c r="SN258" s="681"/>
      <c r="SO258" s="681"/>
      <c r="SP258" s="681"/>
      <c r="SQ258" s="681"/>
      <c r="SR258" s="681"/>
      <c r="SS258" s="681"/>
      <c r="ST258" s="681"/>
      <c r="SU258" s="681"/>
      <c r="SV258" s="681"/>
      <c r="SW258" s="681"/>
      <c r="SX258" s="681"/>
      <c r="SY258" s="681"/>
      <c r="SZ258" s="681"/>
      <c r="TA258" s="681"/>
      <c r="TB258" s="681"/>
      <c r="TC258" s="681"/>
      <c r="TD258" s="681"/>
      <c r="TE258" s="681"/>
      <c r="TF258" s="681"/>
      <c r="TG258" s="681"/>
      <c r="TH258" s="681"/>
      <c r="TI258" s="681"/>
      <c r="TJ258" s="681"/>
      <c r="TK258" s="681"/>
      <c r="TL258" s="681"/>
      <c r="TM258" s="681"/>
      <c r="TN258" s="681"/>
      <c r="TO258" s="681"/>
      <c r="TP258" s="681"/>
      <c r="TQ258" s="681"/>
      <c r="TR258" s="681"/>
      <c r="TS258" s="681"/>
      <c r="TT258" s="681"/>
      <c r="TU258" s="681"/>
      <c r="TV258" s="681"/>
      <c r="TW258" s="681"/>
      <c r="TX258" s="681"/>
      <c r="TY258" s="681"/>
      <c r="TZ258" s="681"/>
      <c r="UA258" s="681"/>
      <c r="UB258" s="681"/>
      <c r="UC258" s="681"/>
      <c r="UD258" s="681"/>
      <c r="UE258" s="681"/>
      <c r="UF258" s="681"/>
      <c r="UG258" s="681"/>
      <c r="UH258" s="681"/>
      <c r="UI258" s="681"/>
      <c r="UJ258" s="681"/>
      <c r="UK258" s="681"/>
      <c r="UL258" s="681"/>
      <c r="UM258" s="681"/>
      <c r="UN258" s="681"/>
      <c r="UO258" s="681"/>
      <c r="UP258" s="681"/>
      <c r="UQ258" s="681"/>
      <c r="UR258" s="681"/>
      <c r="US258" s="681"/>
      <c r="UT258" s="681"/>
      <c r="UU258" s="681"/>
      <c r="UV258" s="681"/>
      <c r="UW258" s="681"/>
      <c r="UX258" s="681"/>
      <c r="UY258" s="681"/>
      <c r="UZ258" s="681"/>
      <c r="VA258" s="681"/>
      <c r="VB258" s="681"/>
      <c r="VC258" s="681"/>
      <c r="VD258" s="681"/>
      <c r="VE258" s="681"/>
      <c r="VF258" s="681"/>
      <c r="VG258" s="681"/>
      <c r="VH258" s="681"/>
      <c r="VI258" s="681"/>
      <c r="VJ258" s="681"/>
      <c r="VK258" s="681"/>
      <c r="VL258" s="681"/>
      <c r="VM258" s="681"/>
      <c r="VN258" s="681"/>
      <c r="VO258" s="681"/>
      <c r="VP258" s="681"/>
      <c r="VQ258" s="681"/>
      <c r="VR258" s="681"/>
      <c r="VS258" s="681"/>
      <c r="VT258" s="681"/>
      <c r="VU258" s="681"/>
      <c r="VV258" s="681"/>
      <c r="VW258" s="681"/>
      <c r="VX258" s="681"/>
      <c r="VY258" s="681"/>
      <c r="VZ258" s="681"/>
      <c r="WA258" s="681"/>
      <c r="WB258" s="681"/>
      <c r="WC258" s="681"/>
      <c r="WD258" s="681"/>
      <c r="WE258" s="681"/>
      <c r="WF258" s="681"/>
      <c r="WG258" s="681"/>
      <c r="WH258" s="681"/>
      <c r="WI258" s="681"/>
      <c r="WJ258" s="681"/>
      <c r="WK258" s="681"/>
      <c r="WL258" s="681"/>
      <c r="WM258" s="681"/>
      <c r="WN258" s="681"/>
      <c r="WO258" s="681"/>
      <c r="WP258" s="681"/>
      <c r="WQ258" s="681"/>
      <c r="WR258" s="681"/>
      <c r="WS258" s="681"/>
      <c r="WT258" s="681"/>
      <c r="WU258" s="681"/>
      <c r="WV258" s="681"/>
      <c r="WW258" s="681"/>
      <c r="WX258" s="681"/>
      <c r="WY258" s="681"/>
      <c r="WZ258" s="681"/>
      <c r="XA258" s="681"/>
      <c r="XB258" s="681"/>
      <c r="XC258" s="681"/>
      <c r="XD258" s="681"/>
      <c r="XE258" s="681"/>
      <c r="XF258" s="681"/>
      <c r="XG258" s="681"/>
      <c r="XH258" s="681"/>
      <c r="XI258" s="681"/>
      <c r="XJ258" s="681"/>
      <c r="XK258" s="681"/>
      <c r="XL258" s="681"/>
      <c r="XM258" s="681"/>
      <c r="XN258" s="681"/>
      <c r="XO258" s="681"/>
      <c r="XP258" s="681"/>
      <c r="XQ258" s="681"/>
      <c r="XR258" s="681"/>
      <c r="XS258" s="681"/>
      <c r="XT258" s="681"/>
      <c r="XU258" s="681"/>
      <c r="XV258" s="681"/>
      <c r="XW258" s="681"/>
      <c r="XX258" s="681"/>
      <c r="XY258" s="681"/>
      <c r="XZ258" s="681"/>
      <c r="YA258" s="681"/>
      <c r="YB258" s="681"/>
      <c r="YC258" s="681"/>
      <c r="YD258" s="681"/>
      <c r="YE258" s="681"/>
      <c r="YF258" s="681"/>
      <c r="YG258" s="681"/>
      <c r="YH258" s="681"/>
      <c r="YI258" s="681"/>
      <c r="YJ258" s="681"/>
      <c r="YK258" s="681"/>
      <c r="YL258" s="681"/>
      <c r="YM258" s="681"/>
      <c r="YN258" s="681"/>
      <c r="YO258" s="681"/>
      <c r="YP258" s="681"/>
      <c r="YQ258" s="681"/>
      <c r="YR258" s="681"/>
      <c r="YS258" s="681"/>
      <c r="YT258" s="681"/>
      <c r="YU258" s="681"/>
      <c r="YV258" s="681"/>
      <c r="YW258" s="681"/>
      <c r="YX258" s="681"/>
      <c r="YY258" s="681"/>
      <c r="YZ258" s="681"/>
      <c r="ZA258" s="681"/>
      <c r="ZB258" s="681"/>
      <c r="ZC258" s="681"/>
      <c r="ZD258" s="681"/>
      <c r="ZE258" s="681"/>
      <c r="ZF258" s="681"/>
      <c r="ZG258" s="681"/>
      <c r="ZH258" s="681"/>
      <c r="ZI258" s="681"/>
      <c r="ZJ258" s="681"/>
      <c r="ZK258" s="681"/>
      <c r="ZL258" s="681"/>
      <c r="ZM258" s="681"/>
      <c r="ZN258" s="681"/>
      <c r="ZO258" s="681"/>
      <c r="ZP258" s="681"/>
      <c r="ZQ258" s="681"/>
      <c r="ZR258" s="681"/>
      <c r="ZS258" s="681"/>
      <c r="ZT258" s="681"/>
      <c r="ZU258" s="681"/>
      <c r="ZV258" s="681"/>
      <c r="ZW258" s="681"/>
      <c r="ZX258" s="681"/>
      <c r="ZY258" s="681"/>
      <c r="ZZ258" s="681"/>
      <c r="AAA258" s="681"/>
      <c r="AAB258" s="681"/>
      <c r="AAC258" s="681"/>
      <c r="AAD258" s="681"/>
      <c r="AAE258" s="681"/>
      <c r="AAF258" s="681"/>
      <c r="AAG258" s="681"/>
      <c r="AAH258" s="681"/>
      <c r="AAI258" s="681"/>
      <c r="AAJ258" s="681"/>
      <c r="AAK258" s="681"/>
      <c r="AAL258" s="681"/>
      <c r="AAM258" s="681"/>
      <c r="AAN258" s="681"/>
      <c r="AAO258" s="681"/>
      <c r="AAP258" s="681"/>
      <c r="AAQ258" s="681"/>
      <c r="AAR258" s="681"/>
      <c r="AAS258" s="681"/>
      <c r="AAT258" s="681"/>
      <c r="AAU258" s="681"/>
      <c r="AAV258" s="681"/>
      <c r="AAW258" s="681"/>
      <c r="AAX258" s="681"/>
      <c r="AAY258" s="681"/>
      <c r="AAZ258" s="681"/>
      <c r="ABA258" s="681"/>
      <c r="ABB258" s="681"/>
      <c r="ABC258" s="681"/>
      <c r="ABD258" s="681"/>
      <c r="ABE258" s="681"/>
      <c r="ABF258" s="681"/>
      <c r="ABG258" s="681"/>
      <c r="ABH258" s="681"/>
      <c r="ABI258" s="681"/>
      <c r="ABJ258" s="681"/>
      <c r="ABK258" s="681"/>
      <c r="ABL258" s="681"/>
      <c r="ABM258" s="681"/>
      <c r="ABN258" s="681"/>
      <c r="ABO258" s="681"/>
      <c r="ABP258" s="681"/>
      <c r="ABQ258" s="681"/>
      <c r="ABR258" s="681"/>
      <c r="ABS258" s="681"/>
      <c r="ABT258" s="681"/>
      <c r="ABU258" s="681"/>
      <c r="ABV258" s="681"/>
      <c r="ABW258" s="681"/>
      <c r="ABX258" s="681"/>
      <c r="ABY258" s="681"/>
      <c r="ABZ258" s="681"/>
      <c r="ACA258" s="681"/>
      <c r="ACB258" s="681"/>
      <c r="ACC258" s="681"/>
      <c r="ACD258" s="681"/>
      <c r="ACE258" s="681"/>
      <c r="ACF258" s="681"/>
      <c r="ACG258" s="681"/>
      <c r="ACH258" s="681"/>
      <c r="ACI258" s="681"/>
      <c r="ACJ258" s="681"/>
      <c r="ACK258" s="681"/>
      <c r="ACL258" s="681"/>
      <c r="ACM258" s="681"/>
      <c r="ACN258" s="681"/>
      <c r="ACO258" s="681"/>
      <c r="ACP258" s="681"/>
      <c r="ACQ258" s="681"/>
      <c r="ACR258" s="681"/>
      <c r="ACS258" s="681"/>
      <c r="ACT258" s="681"/>
      <c r="ACU258" s="681"/>
      <c r="ACV258" s="681"/>
      <c r="ACW258" s="681"/>
      <c r="ACX258" s="681"/>
      <c r="ACY258" s="681"/>
      <c r="ACZ258" s="681"/>
      <c r="ADA258" s="681"/>
      <c r="ADB258" s="681"/>
      <c r="ADC258" s="681"/>
      <c r="ADD258" s="681"/>
      <c r="ADE258" s="681"/>
      <c r="ADF258" s="681"/>
      <c r="ADG258" s="681"/>
      <c r="ADH258" s="681"/>
      <c r="ADI258" s="681"/>
      <c r="ADJ258" s="681"/>
      <c r="ADK258" s="681"/>
      <c r="ADL258" s="681"/>
      <c r="ADM258" s="681"/>
      <c r="ADN258" s="681"/>
      <c r="ADO258" s="681"/>
      <c r="ADP258" s="681"/>
      <c r="ADQ258" s="681"/>
      <c r="ADR258" s="681"/>
      <c r="ADS258" s="681"/>
      <c r="ADT258" s="681"/>
      <c r="ADU258" s="681"/>
      <c r="ADV258" s="681"/>
      <c r="ADW258" s="681"/>
      <c r="ADX258" s="681"/>
      <c r="ADY258" s="681"/>
      <c r="ADZ258" s="681"/>
      <c r="AEA258" s="681"/>
      <c r="AEB258" s="681"/>
      <c r="AEC258" s="681"/>
      <c r="AED258" s="681"/>
      <c r="AEE258" s="681"/>
      <c r="AEF258" s="681"/>
      <c r="AEG258" s="681"/>
      <c r="AEH258" s="681"/>
      <c r="AEI258" s="681"/>
      <c r="AEJ258" s="681"/>
      <c r="AEK258" s="681"/>
      <c r="AEL258" s="681"/>
      <c r="AEM258" s="681"/>
      <c r="AEN258" s="681"/>
      <c r="AEO258" s="681"/>
      <c r="AEP258" s="681"/>
      <c r="AEQ258" s="681"/>
      <c r="AER258" s="681"/>
      <c r="AES258" s="681"/>
      <c r="AET258" s="681"/>
      <c r="AEU258" s="681"/>
      <c r="AEV258" s="681"/>
      <c r="AEW258" s="681"/>
      <c r="AEX258" s="681"/>
      <c r="AEY258" s="681"/>
      <c r="AEZ258" s="681"/>
      <c r="AFA258" s="681"/>
      <c r="AFB258" s="681"/>
      <c r="AFC258" s="681"/>
      <c r="AFD258" s="681"/>
      <c r="AFE258" s="681"/>
      <c r="AFF258" s="681"/>
      <c r="AFG258" s="681"/>
      <c r="AFH258" s="681"/>
      <c r="AFI258" s="681"/>
      <c r="AFJ258" s="681"/>
      <c r="AFK258" s="681"/>
      <c r="AFL258" s="681"/>
      <c r="AFM258" s="681"/>
      <c r="AFN258" s="681"/>
      <c r="AFO258" s="681"/>
      <c r="AFP258" s="681"/>
      <c r="AFQ258" s="681"/>
      <c r="AFR258" s="681"/>
      <c r="AFS258" s="681"/>
      <c r="AFT258" s="681"/>
      <c r="AFU258" s="681"/>
      <c r="AFV258" s="681"/>
      <c r="AFW258" s="681"/>
      <c r="AFX258" s="681"/>
      <c r="AFY258" s="681"/>
      <c r="AFZ258" s="681"/>
      <c r="AGA258" s="681"/>
      <c r="AGB258" s="681"/>
      <c r="AGC258" s="681"/>
      <c r="AGD258" s="681"/>
      <c r="AGE258" s="681"/>
      <c r="AGF258" s="681"/>
      <c r="AGG258" s="681"/>
      <c r="AGH258" s="681"/>
      <c r="AGI258" s="681"/>
      <c r="AGJ258" s="681"/>
      <c r="AGK258" s="681"/>
      <c r="AGL258" s="681"/>
      <c r="AGM258" s="681"/>
      <c r="AGN258" s="681"/>
      <c r="AGO258" s="681"/>
      <c r="AGP258" s="681"/>
      <c r="AGQ258" s="681"/>
      <c r="AGR258" s="681"/>
      <c r="AGS258" s="681"/>
      <c r="AGT258" s="681"/>
      <c r="AGU258" s="681"/>
      <c r="AGV258" s="681"/>
      <c r="AGW258" s="681"/>
      <c r="AGX258" s="681"/>
      <c r="AGY258" s="681"/>
      <c r="AGZ258" s="681"/>
      <c r="AHA258" s="681"/>
      <c r="AHB258" s="681"/>
      <c r="AHC258" s="681"/>
      <c r="AHD258" s="681"/>
      <c r="AHE258" s="681"/>
      <c r="AHF258" s="681"/>
      <c r="AHG258" s="681"/>
      <c r="AHH258" s="681"/>
      <c r="AHI258" s="681"/>
      <c r="AHJ258" s="681"/>
      <c r="AHK258" s="681"/>
      <c r="AHL258" s="681"/>
      <c r="AHM258" s="681"/>
      <c r="AHN258" s="681"/>
      <c r="AHO258" s="681"/>
      <c r="AHP258" s="681"/>
      <c r="AHQ258" s="681"/>
      <c r="AHR258" s="681"/>
      <c r="AHS258" s="681"/>
      <c r="AHT258" s="681"/>
      <c r="AHU258" s="681"/>
      <c r="AHV258" s="681"/>
      <c r="AHW258" s="681"/>
      <c r="AHX258" s="681"/>
      <c r="AHY258" s="681"/>
      <c r="AHZ258" s="681"/>
      <c r="AIA258" s="681"/>
      <c r="AIB258" s="681"/>
      <c r="AIC258" s="681"/>
      <c r="AID258" s="681"/>
      <c r="AIE258" s="681"/>
      <c r="AIF258" s="681"/>
      <c r="AIG258" s="681"/>
      <c r="AIH258" s="681"/>
      <c r="AII258" s="681"/>
      <c r="AIJ258" s="681"/>
      <c r="AIK258" s="681"/>
      <c r="AIL258" s="681"/>
      <c r="AIM258" s="681"/>
      <c r="AIN258" s="681"/>
      <c r="AIO258" s="681"/>
      <c r="AIP258" s="681"/>
      <c r="AIQ258" s="681"/>
      <c r="AIR258" s="681"/>
      <c r="AIS258" s="681"/>
      <c r="AIT258" s="681"/>
      <c r="AIU258" s="681"/>
      <c r="AIV258" s="681"/>
      <c r="AIW258" s="681"/>
      <c r="AIX258" s="681"/>
      <c r="AIY258" s="681"/>
      <c r="AIZ258" s="681"/>
      <c r="AJA258" s="681"/>
      <c r="AJB258" s="681"/>
      <c r="AJC258" s="681"/>
      <c r="AJD258" s="681"/>
      <c r="AJE258" s="681"/>
      <c r="AJF258" s="681"/>
      <c r="AJG258" s="681"/>
      <c r="AJH258" s="681"/>
      <c r="AJI258" s="681"/>
      <c r="AJJ258" s="681"/>
      <c r="AJK258" s="681"/>
      <c r="AJL258" s="681"/>
      <c r="AJM258" s="681"/>
      <c r="AJN258" s="681"/>
      <c r="AJO258" s="681"/>
      <c r="AJP258" s="681"/>
      <c r="AJQ258" s="681"/>
      <c r="AJR258" s="681"/>
      <c r="AJS258" s="681"/>
      <c r="AJT258" s="681"/>
      <c r="AJU258" s="681"/>
      <c r="AJV258" s="681"/>
      <c r="AJW258" s="681"/>
      <c r="AJX258" s="681"/>
      <c r="AJY258" s="681"/>
      <c r="AJZ258" s="681"/>
      <c r="AKA258" s="681"/>
      <c r="AKB258" s="681"/>
      <c r="AKC258" s="681"/>
      <c r="AKD258" s="681"/>
      <c r="AKE258" s="681"/>
      <c r="AKF258" s="681"/>
      <c r="AKG258" s="681"/>
      <c r="AKH258" s="681"/>
      <c r="AKI258" s="681"/>
      <c r="AKJ258" s="681"/>
      <c r="AKK258" s="681"/>
      <c r="AKL258" s="681"/>
      <c r="AKM258" s="681"/>
      <c r="AKN258" s="681"/>
      <c r="AKO258" s="681"/>
      <c r="AKP258" s="681"/>
      <c r="AKQ258" s="681"/>
      <c r="AKR258" s="681"/>
      <c r="AKS258" s="681"/>
      <c r="AKT258" s="681"/>
      <c r="AKU258" s="681"/>
      <c r="AKV258" s="681"/>
      <c r="AKW258" s="681"/>
      <c r="AKX258" s="681"/>
      <c r="AKY258" s="681"/>
      <c r="AKZ258" s="681"/>
      <c r="ALA258" s="681"/>
      <c r="ALB258" s="681"/>
      <c r="ALC258" s="681"/>
      <c r="ALD258" s="681"/>
      <c r="ALE258" s="681"/>
      <c r="ALF258" s="681"/>
      <c r="ALG258" s="681"/>
      <c r="ALH258" s="681"/>
      <c r="ALI258" s="681"/>
      <c r="ALJ258" s="681"/>
      <c r="ALK258" s="681"/>
      <c r="ALL258" s="681"/>
      <c r="ALM258" s="681"/>
      <c r="ALN258" s="681"/>
      <c r="ALO258" s="681"/>
      <c r="ALP258" s="681"/>
      <c r="ALQ258" s="681"/>
      <c r="ALR258" s="681"/>
      <c r="ALS258" s="681"/>
      <c r="ALT258" s="681"/>
      <c r="ALU258" s="681"/>
      <c r="ALV258" s="681"/>
      <c r="ALW258" s="681"/>
      <c r="ALX258" s="681"/>
      <c r="ALY258" s="681"/>
      <c r="ALZ258" s="681"/>
      <c r="AMA258" s="681"/>
      <c r="AMB258" s="681"/>
      <c r="AMC258" s="681"/>
      <c r="AMD258" s="681"/>
      <c r="AME258" s="681"/>
      <c r="AMF258" s="681"/>
      <c r="AMG258" s="681"/>
      <c r="AMH258" s="681"/>
      <c r="AMI258" s="681"/>
      <c r="AMJ258" s="681"/>
      <c r="AMK258" s="681"/>
      <c r="AML258" s="681"/>
      <c r="AMM258" s="681"/>
      <c r="AMN258" s="681"/>
      <c r="AMO258" s="681"/>
      <c r="AMP258" s="681"/>
      <c r="AMQ258" s="681"/>
      <c r="AMR258" s="681"/>
      <c r="AMS258" s="681"/>
      <c r="AMT258" s="681"/>
      <c r="AMU258" s="681"/>
      <c r="AMV258" s="681"/>
      <c r="AMW258" s="681"/>
      <c r="AMX258" s="681"/>
      <c r="AMY258" s="681"/>
      <c r="AMZ258" s="681"/>
      <c r="ANA258" s="681"/>
      <c r="ANB258" s="681"/>
      <c r="ANC258" s="681"/>
      <c r="AND258" s="681"/>
      <c r="ANE258" s="681"/>
      <c r="ANF258" s="681"/>
      <c r="ANG258" s="681"/>
      <c r="ANH258" s="681"/>
      <c r="ANI258" s="681"/>
      <c r="ANJ258" s="681"/>
      <c r="ANK258" s="681"/>
      <c r="ANL258" s="681"/>
      <c r="ANM258" s="681"/>
      <c r="ANN258" s="681"/>
      <c r="ANO258" s="681"/>
      <c r="ANP258" s="681"/>
      <c r="ANQ258" s="681"/>
      <c r="ANR258" s="681"/>
      <c r="ANS258" s="681"/>
      <c r="ANT258" s="681"/>
      <c r="ANU258" s="681"/>
      <c r="ANV258" s="681"/>
      <c r="ANW258" s="681"/>
      <c r="ANX258" s="681"/>
      <c r="ANY258" s="681"/>
      <c r="ANZ258" s="681"/>
      <c r="AOA258" s="681"/>
      <c r="AOB258" s="681"/>
      <c r="AOC258" s="681"/>
      <c r="AOD258" s="681"/>
      <c r="AOE258" s="681"/>
      <c r="AOF258" s="681"/>
      <c r="AOG258" s="681"/>
      <c r="AOH258" s="681"/>
      <c r="AOI258" s="681"/>
      <c r="AOJ258" s="681"/>
      <c r="AOK258" s="681"/>
      <c r="AOL258" s="681"/>
      <c r="AOM258" s="681"/>
      <c r="AON258" s="681"/>
      <c r="AOO258" s="681"/>
      <c r="AOP258" s="681"/>
      <c r="AOQ258" s="681"/>
      <c r="AOR258" s="681"/>
      <c r="AOS258" s="681"/>
      <c r="AOT258" s="681"/>
      <c r="AOU258" s="681"/>
      <c r="AOV258" s="681"/>
      <c r="AOW258" s="681"/>
      <c r="AOX258" s="681"/>
      <c r="AOY258" s="681"/>
      <c r="AOZ258" s="681"/>
      <c r="APA258" s="681"/>
      <c r="APB258" s="681"/>
      <c r="APC258" s="681"/>
      <c r="APD258" s="681"/>
      <c r="APE258" s="681"/>
      <c r="APF258" s="681"/>
      <c r="APG258" s="681"/>
      <c r="APH258" s="681"/>
      <c r="API258" s="681"/>
      <c r="APJ258" s="681"/>
      <c r="APK258" s="681"/>
      <c r="APL258" s="681"/>
      <c r="APM258" s="681"/>
      <c r="APN258" s="681"/>
      <c r="APO258" s="681"/>
      <c r="APP258" s="681"/>
      <c r="APQ258" s="681"/>
      <c r="APR258" s="681"/>
      <c r="APS258" s="681"/>
      <c r="APT258" s="681"/>
      <c r="APU258" s="681"/>
      <c r="APV258" s="681"/>
      <c r="APW258" s="681"/>
      <c r="APX258" s="681"/>
      <c r="APY258" s="681"/>
      <c r="APZ258" s="681"/>
      <c r="AQA258" s="681"/>
      <c r="AQB258" s="681"/>
      <c r="AQC258" s="681"/>
      <c r="AQD258" s="681"/>
      <c r="AQE258" s="681"/>
      <c r="AQF258" s="681"/>
      <c r="AQG258" s="681"/>
      <c r="AQH258" s="681"/>
      <c r="AQI258" s="681"/>
      <c r="AQJ258" s="681"/>
      <c r="AQK258" s="681"/>
      <c r="AQL258" s="681"/>
      <c r="AQM258" s="681"/>
      <c r="AQN258" s="681"/>
      <c r="AQO258" s="681"/>
      <c r="AQP258" s="681"/>
      <c r="AQQ258" s="681"/>
      <c r="AQR258" s="681"/>
      <c r="AQS258" s="681"/>
      <c r="AQT258" s="681"/>
      <c r="AQU258" s="681"/>
      <c r="AQV258" s="681"/>
      <c r="AQW258" s="681"/>
      <c r="AQX258" s="681"/>
      <c r="AQY258" s="681"/>
      <c r="AQZ258" s="681"/>
      <c r="ARA258" s="681"/>
      <c r="ARB258" s="681"/>
      <c r="ARC258" s="681"/>
      <c r="ARD258" s="681"/>
      <c r="ARE258" s="681"/>
      <c r="ARF258" s="681"/>
      <c r="ARG258" s="681"/>
      <c r="ARH258" s="681"/>
      <c r="ARI258" s="681"/>
      <c r="ARJ258" s="681"/>
      <c r="ARK258" s="681"/>
      <c r="ARL258" s="681"/>
      <c r="ARM258" s="681"/>
      <c r="ARN258" s="681"/>
      <c r="ARO258" s="681"/>
      <c r="ARP258" s="681"/>
      <c r="ARQ258" s="681"/>
      <c r="ARR258" s="681"/>
      <c r="ARS258" s="681"/>
      <c r="ART258" s="681"/>
      <c r="ARU258" s="681"/>
      <c r="ARV258" s="681"/>
      <c r="ARW258" s="681"/>
      <c r="ARX258" s="681"/>
      <c r="ARY258" s="681"/>
      <c r="ARZ258" s="681"/>
      <c r="ASA258" s="681"/>
      <c r="ASB258" s="681"/>
      <c r="ASC258" s="681"/>
      <c r="ASD258" s="681"/>
      <c r="ASE258" s="681"/>
      <c r="ASF258" s="681"/>
      <c r="ASG258" s="681"/>
      <c r="ASH258" s="681"/>
      <c r="ASI258" s="681"/>
      <c r="ASJ258" s="681"/>
      <c r="ASK258" s="681"/>
      <c r="ASL258" s="681"/>
      <c r="ASM258" s="681"/>
      <c r="ASN258" s="681"/>
      <c r="ASO258" s="681"/>
      <c r="ASP258" s="681"/>
      <c r="ASQ258" s="681"/>
      <c r="ASR258" s="681"/>
      <c r="ASS258" s="681"/>
      <c r="AST258" s="681"/>
      <c r="ASU258" s="681"/>
      <c r="ASV258" s="681"/>
      <c r="ASW258" s="681"/>
      <c r="ASX258" s="681"/>
      <c r="ASY258" s="681"/>
      <c r="ASZ258" s="681"/>
      <c r="ATA258" s="681"/>
      <c r="ATB258" s="681"/>
      <c r="ATC258" s="681"/>
      <c r="ATD258" s="681"/>
      <c r="ATE258" s="681"/>
      <c r="ATF258" s="681"/>
      <c r="ATG258" s="681"/>
      <c r="ATH258" s="681"/>
      <c r="ATI258" s="681"/>
      <c r="ATJ258" s="681"/>
      <c r="ATK258" s="681"/>
      <c r="ATL258" s="681"/>
      <c r="ATM258" s="681"/>
      <c r="ATN258" s="681"/>
      <c r="ATO258" s="681"/>
      <c r="ATP258" s="681"/>
      <c r="ATQ258" s="681"/>
      <c r="ATR258" s="681"/>
      <c r="ATS258" s="681"/>
      <c r="ATT258" s="681"/>
      <c r="ATU258" s="681"/>
      <c r="ATV258" s="681"/>
      <c r="ATW258" s="681"/>
      <c r="ATX258" s="681"/>
      <c r="ATY258" s="681"/>
      <c r="ATZ258" s="681"/>
      <c r="AUA258" s="681"/>
      <c r="AUB258" s="681"/>
      <c r="AUC258" s="681"/>
      <c r="AUD258" s="681"/>
      <c r="AUE258" s="681"/>
      <c r="AUF258" s="681"/>
      <c r="AUG258" s="681"/>
      <c r="AUH258" s="681"/>
      <c r="AUI258" s="681"/>
      <c r="AUJ258" s="681"/>
      <c r="AUK258" s="681"/>
      <c r="AUL258" s="681"/>
      <c r="AUM258" s="681"/>
      <c r="AUN258" s="681"/>
      <c r="AUO258" s="681"/>
      <c r="AUP258" s="681"/>
      <c r="AUQ258" s="681"/>
      <c r="AUR258" s="681"/>
      <c r="AUS258" s="681"/>
      <c r="AUT258" s="681"/>
      <c r="AUU258" s="681"/>
      <c r="AUV258" s="681"/>
      <c r="AUW258" s="681"/>
      <c r="AUX258" s="681"/>
      <c r="AUY258" s="681"/>
      <c r="AUZ258" s="681"/>
      <c r="AVA258" s="681"/>
      <c r="AVB258" s="681"/>
      <c r="AVC258" s="681"/>
      <c r="AVD258" s="681"/>
      <c r="AVE258" s="681"/>
      <c r="AVF258" s="681"/>
      <c r="AVG258" s="681"/>
      <c r="AVH258" s="681"/>
      <c r="AVI258" s="681"/>
      <c r="AVJ258" s="681"/>
      <c r="AVK258" s="681"/>
      <c r="AVL258" s="681"/>
      <c r="AVM258" s="681"/>
      <c r="AVN258" s="681"/>
      <c r="AVO258" s="681"/>
      <c r="AVP258" s="681"/>
      <c r="AVQ258" s="681"/>
      <c r="AVR258" s="681"/>
      <c r="AVS258" s="681"/>
      <c r="AVT258" s="681"/>
      <c r="AVU258" s="681"/>
      <c r="AVV258" s="681"/>
      <c r="AVW258" s="681"/>
      <c r="AVX258" s="681"/>
      <c r="AVY258" s="681"/>
      <c r="AVZ258" s="681"/>
      <c r="AWA258" s="681"/>
      <c r="AWB258" s="681"/>
      <c r="AWC258" s="681"/>
      <c r="AWD258" s="681"/>
      <c r="AWE258" s="681"/>
      <c r="AWF258" s="681"/>
      <c r="AWG258" s="681"/>
      <c r="AWH258" s="681"/>
      <c r="AWI258" s="681"/>
      <c r="AWJ258" s="681"/>
      <c r="AWK258" s="681"/>
      <c r="AWL258" s="681"/>
      <c r="AWM258" s="681"/>
      <c r="AWN258" s="681"/>
      <c r="AWO258" s="681"/>
      <c r="AWP258" s="681"/>
      <c r="AWQ258" s="681"/>
      <c r="AWR258" s="681"/>
      <c r="AWS258" s="681"/>
      <c r="AWT258" s="681"/>
      <c r="AWU258" s="681"/>
      <c r="AWV258" s="681"/>
      <c r="AWW258" s="681"/>
      <c r="AWX258" s="681"/>
      <c r="AWY258" s="681"/>
      <c r="AWZ258" s="681"/>
      <c r="AXA258" s="681"/>
      <c r="AXB258" s="681"/>
      <c r="AXC258" s="681"/>
      <c r="AXD258" s="681"/>
      <c r="AXE258" s="681"/>
      <c r="AXF258" s="681"/>
      <c r="AXG258" s="681"/>
      <c r="AXH258" s="681"/>
      <c r="AXI258" s="681"/>
      <c r="AXJ258" s="681"/>
      <c r="AXK258" s="681"/>
      <c r="AXL258" s="681"/>
      <c r="AXM258" s="681"/>
      <c r="AXN258" s="681"/>
      <c r="AXO258" s="681"/>
      <c r="AXP258" s="681"/>
      <c r="AXQ258" s="681"/>
      <c r="AXR258" s="681"/>
      <c r="AXS258" s="681"/>
      <c r="AXT258" s="681"/>
      <c r="AXU258" s="681"/>
      <c r="AXV258" s="681"/>
      <c r="AXW258" s="681"/>
      <c r="AXX258" s="681"/>
      <c r="AXY258" s="681"/>
      <c r="AXZ258" s="681"/>
      <c r="AYA258" s="681"/>
      <c r="AYB258" s="681"/>
      <c r="AYC258" s="681"/>
      <c r="AYD258" s="681"/>
      <c r="AYE258" s="681"/>
      <c r="AYF258" s="681"/>
      <c r="AYG258" s="681"/>
      <c r="AYH258" s="681"/>
      <c r="AYI258" s="681"/>
      <c r="AYJ258" s="681"/>
      <c r="AYK258" s="681"/>
      <c r="AYL258" s="681"/>
      <c r="AYM258" s="681"/>
      <c r="AYN258" s="681"/>
      <c r="AYO258" s="681"/>
      <c r="AYP258" s="681"/>
      <c r="AYQ258" s="681"/>
      <c r="AYR258" s="681"/>
      <c r="AYS258" s="681"/>
      <c r="AYT258" s="681"/>
      <c r="AYU258" s="681"/>
      <c r="AYV258" s="681"/>
      <c r="AYW258" s="681"/>
      <c r="AYX258" s="681"/>
      <c r="AYY258" s="681"/>
      <c r="AYZ258" s="681"/>
      <c r="AZA258" s="681"/>
      <c r="AZB258" s="681"/>
      <c r="AZC258" s="681"/>
      <c r="AZD258" s="681"/>
      <c r="AZE258" s="681"/>
      <c r="AZF258" s="681"/>
      <c r="AZG258" s="681"/>
      <c r="AZH258" s="681"/>
      <c r="AZI258" s="681"/>
      <c r="AZJ258" s="681"/>
      <c r="AZK258" s="681"/>
      <c r="AZL258" s="681"/>
      <c r="AZM258" s="681"/>
      <c r="AZN258" s="681"/>
      <c r="AZO258" s="681"/>
      <c r="AZP258" s="681"/>
      <c r="AZQ258" s="681"/>
      <c r="AZR258" s="681"/>
      <c r="AZS258" s="681"/>
      <c r="AZT258" s="681"/>
      <c r="AZU258" s="681"/>
      <c r="AZV258" s="681"/>
      <c r="AZW258" s="681"/>
      <c r="AZX258" s="681"/>
      <c r="AZY258" s="681"/>
      <c r="AZZ258" s="681"/>
      <c r="BAA258" s="681"/>
      <c r="BAB258" s="681"/>
      <c r="BAC258" s="681"/>
      <c r="BAD258" s="681"/>
      <c r="BAE258" s="681"/>
      <c r="BAF258" s="681"/>
      <c r="BAG258" s="681"/>
      <c r="BAH258" s="681"/>
      <c r="BAI258" s="681"/>
      <c r="BAJ258" s="681"/>
      <c r="BAK258" s="681"/>
      <c r="BAL258" s="681"/>
      <c r="BAM258" s="681"/>
      <c r="BAN258" s="681"/>
      <c r="BAO258" s="681"/>
      <c r="BAP258" s="681"/>
      <c r="BAQ258" s="681"/>
      <c r="BAR258" s="681"/>
      <c r="BAS258" s="681"/>
      <c r="BAT258" s="681"/>
      <c r="BAU258" s="681"/>
      <c r="BAV258" s="681"/>
      <c r="BAW258" s="681"/>
      <c r="BAX258" s="681"/>
      <c r="BAY258" s="681"/>
      <c r="BAZ258" s="681"/>
      <c r="BBA258" s="681"/>
      <c r="BBB258" s="681"/>
      <c r="BBC258" s="681"/>
      <c r="BBD258" s="681"/>
      <c r="BBE258" s="681"/>
      <c r="BBF258" s="681"/>
      <c r="BBG258" s="681"/>
      <c r="BBH258" s="681"/>
      <c r="BBI258" s="681"/>
      <c r="BBJ258" s="681"/>
      <c r="BBK258" s="681"/>
      <c r="BBL258" s="681"/>
      <c r="BBM258" s="681"/>
      <c r="BBN258" s="681"/>
      <c r="BBO258" s="681"/>
      <c r="BBP258" s="681"/>
      <c r="BBQ258" s="681"/>
      <c r="BBR258" s="681"/>
      <c r="BBS258" s="681"/>
      <c r="BBT258" s="681"/>
      <c r="BBU258" s="681"/>
      <c r="BBV258" s="681"/>
      <c r="BBW258" s="681"/>
      <c r="BBX258" s="681"/>
      <c r="BBY258" s="681"/>
      <c r="BBZ258" s="681"/>
      <c r="BCA258" s="681"/>
      <c r="BCB258" s="681"/>
      <c r="BCC258" s="681"/>
      <c r="BCD258" s="681"/>
      <c r="BCE258" s="681"/>
      <c r="BCF258" s="681"/>
      <c r="BCG258" s="681"/>
      <c r="BCH258" s="681"/>
      <c r="BCI258" s="681"/>
      <c r="BCJ258" s="681"/>
      <c r="BCK258" s="681"/>
      <c r="BCL258" s="681"/>
      <c r="BCM258" s="681"/>
      <c r="BCN258" s="681"/>
      <c r="BCO258" s="681"/>
      <c r="BCP258" s="681"/>
      <c r="BCQ258" s="681"/>
      <c r="BCR258" s="681"/>
      <c r="BCS258" s="681"/>
      <c r="BCT258" s="681"/>
      <c r="BCU258" s="681"/>
      <c r="BCV258" s="681"/>
      <c r="BCW258" s="681"/>
      <c r="BCX258" s="681"/>
      <c r="BCY258" s="681"/>
      <c r="BCZ258" s="681"/>
      <c r="BDA258" s="681"/>
      <c r="BDB258" s="681"/>
      <c r="BDC258" s="681"/>
      <c r="BDD258" s="681"/>
      <c r="BDE258" s="681"/>
      <c r="BDF258" s="681"/>
      <c r="BDG258" s="681"/>
      <c r="BDH258" s="681"/>
      <c r="BDI258" s="681"/>
      <c r="BDJ258" s="681"/>
      <c r="BDK258" s="681"/>
      <c r="BDL258" s="681"/>
      <c r="BDM258" s="681"/>
      <c r="BDN258" s="681"/>
      <c r="BDO258" s="681"/>
      <c r="BDP258" s="681"/>
      <c r="BDQ258" s="681"/>
      <c r="BDR258" s="681"/>
      <c r="BDS258" s="681"/>
      <c r="BDT258" s="681"/>
      <c r="BDU258" s="681"/>
      <c r="BDV258" s="681"/>
      <c r="BDW258" s="681"/>
      <c r="BDX258" s="681"/>
      <c r="BDY258" s="681"/>
      <c r="BDZ258" s="681"/>
      <c r="BEA258" s="681"/>
      <c r="BEB258" s="681"/>
      <c r="BEC258" s="681"/>
      <c r="BED258" s="681"/>
      <c r="BEE258" s="681"/>
      <c r="BEF258" s="681"/>
      <c r="BEG258" s="681"/>
      <c r="BEH258" s="681"/>
      <c r="BEI258" s="681"/>
      <c r="BEJ258" s="681"/>
      <c r="BEK258" s="681"/>
      <c r="BEL258" s="681"/>
      <c r="BEM258" s="681"/>
      <c r="BEN258" s="681"/>
      <c r="BEO258" s="681"/>
      <c r="BEP258" s="681"/>
      <c r="BEQ258" s="681"/>
      <c r="BER258" s="681"/>
      <c r="BES258" s="681"/>
      <c r="BET258" s="681"/>
      <c r="BEU258" s="681"/>
      <c r="BEV258" s="681"/>
      <c r="BEW258" s="681"/>
      <c r="BEX258" s="681"/>
      <c r="BEY258" s="681"/>
      <c r="BEZ258" s="681"/>
      <c r="BFA258" s="681"/>
      <c r="BFB258" s="681"/>
      <c r="BFC258" s="681"/>
      <c r="BFD258" s="681"/>
      <c r="BFE258" s="681"/>
      <c r="BFF258" s="681"/>
      <c r="BFG258" s="681"/>
      <c r="BFH258" s="681"/>
      <c r="BFI258" s="681"/>
      <c r="BFJ258" s="681"/>
      <c r="BFK258" s="681"/>
      <c r="BFL258" s="681"/>
      <c r="BFM258" s="681"/>
      <c r="BFN258" s="681"/>
      <c r="BFO258" s="681"/>
      <c r="BFP258" s="681"/>
      <c r="BFQ258" s="681"/>
      <c r="BFR258" s="681"/>
      <c r="BFS258" s="681"/>
      <c r="BFT258" s="681"/>
      <c r="BFU258" s="681"/>
      <c r="BFV258" s="681"/>
      <c r="BFW258" s="681"/>
      <c r="BFX258" s="681"/>
      <c r="BFY258" s="681"/>
      <c r="BFZ258" s="681"/>
      <c r="BGA258" s="681"/>
      <c r="BGB258" s="681"/>
      <c r="BGC258" s="681"/>
      <c r="BGD258" s="681"/>
      <c r="BGE258" s="681"/>
      <c r="BGF258" s="681"/>
      <c r="BGG258" s="681"/>
      <c r="BGH258" s="681"/>
      <c r="BGI258" s="681"/>
      <c r="BGJ258" s="681"/>
      <c r="BGK258" s="681"/>
      <c r="BGL258" s="681"/>
      <c r="BGM258" s="681"/>
      <c r="BGN258" s="681"/>
      <c r="BGO258" s="681"/>
      <c r="BGP258" s="681"/>
      <c r="BGQ258" s="681"/>
      <c r="BGR258" s="681"/>
      <c r="BGS258" s="681"/>
      <c r="BGT258" s="681"/>
      <c r="BGU258" s="681"/>
      <c r="BGV258" s="681"/>
      <c r="BGW258" s="681"/>
      <c r="BGX258" s="681"/>
      <c r="BGY258" s="681"/>
      <c r="BGZ258" s="681"/>
      <c r="BHA258" s="681"/>
      <c r="BHB258" s="681"/>
      <c r="BHC258" s="681"/>
      <c r="BHD258" s="681"/>
      <c r="BHE258" s="681"/>
      <c r="BHF258" s="681"/>
      <c r="BHG258" s="681"/>
      <c r="BHH258" s="681"/>
      <c r="BHI258" s="681"/>
      <c r="BHJ258" s="681"/>
      <c r="BHK258" s="681"/>
      <c r="BHL258" s="681"/>
      <c r="BHM258" s="681"/>
      <c r="BHN258" s="681"/>
      <c r="BHO258" s="681"/>
      <c r="BHP258" s="681"/>
      <c r="BHQ258" s="681"/>
      <c r="BHR258" s="681"/>
      <c r="BHS258" s="681"/>
      <c r="BHT258" s="681"/>
      <c r="BHU258" s="681"/>
      <c r="BHV258" s="681"/>
      <c r="BHW258" s="681"/>
      <c r="BHX258" s="681"/>
      <c r="BHY258" s="681"/>
      <c r="BHZ258" s="681"/>
      <c r="BIA258" s="681"/>
      <c r="BIB258" s="681"/>
      <c r="BIC258" s="681"/>
      <c r="BID258" s="681"/>
      <c r="BIE258" s="681"/>
      <c r="BIF258" s="681"/>
      <c r="BIG258" s="681"/>
      <c r="BIH258" s="681"/>
      <c r="BII258" s="681"/>
      <c r="BIJ258" s="681"/>
      <c r="BIK258" s="681"/>
      <c r="BIL258" s="681"/>
      <c r="BIM258" s="681"/>
      <c r="BIN258" s="681"/>
      <c r="BIO258" s="681"/>
      <c r="BIP258" s="681"/>
      <c r="BIQ258" s="681"/>
      <c r="BIR258" s="681"/>
      <c r="BIS258" s="681"/>
      <c r="BIT258" s="681"/>
      <c r="BIU258" s="681"/>
      <c r="BIV258" s="681"/>
      <c r="BIW258" s="681"/>
      <c r="BIX258" s="681"/>
      <c r="BIY258" s="681"/>
      <c r="BIZ258" s="681"/>
      <c r="BJA258" s="681"/>
      <c r="BJB258" s="681"/>
      <c r="BJC258" s="681"/>
      <c r="BJD258" s="681"/>
      <c r="BJE258" s="681"/>
      <c r="BJF258" s="681"/>
      <c r="BJG258" s="681"/>
      <c r="BJH258" s="681"/>
      <c r="BJI258" s="681"/>
      <c r="BJJ258" s="681"/>
      <c r="BJK258" s="681"/>
      <c r="BJL258" s="681"/>
      <c r="BJM258" s="681"/>
      <c r="BJN258" s="681"/>
      <c r="BJO258" s="681"/>
      <c r="BJP258" s="681"/>
      <c r="BJQ258" s="681"/>
      <c r="BJR258" s="681"/>
      <c r="BJS258" s="681"/>
      <c r="BJT258" s="681"/>
      <c r="BJU258" s="681"/>
      <c r="BJV258" s="681"/>
      <c r="BJW258" s="681"/>
      <c r="BJX258" s="681"/>
      <c r="BJY258" s="681"/>
      <c r="BJZ258" s="681"/>
      <c r="BKA258" s="681"/>
      <c r="BKB258" s="681"/>
      <c r="BKC258" s="681"/>
      <c r="BKD258" s="681"/>
      <c r="BKE258" s="681"/>
      <c r="BKF258" s="681"/>
      <c r="BKG258" s="681"/>
      <c r="BKH258" s="681"/>
      <c r="BKI258" s="681"/>
      <c r="BKJ258" s="681"/>
      <c r="BKK258" s="681"/>
      <c r="BKL258" s="681"/>
      <c r="BKM258" s="681"/>
      <c r="BKN258" s="681"/>
      <c r="BKO258" s="681"/>
      <c r="BKP258" s="681"/>
      <c r="BKQ258" s="681"/>
      <c r="BKR258" s="681"/>
      <c r="BKS258" s="681"/>
      <c r="BKT258" s="681"/>
      <c r="BKU258" s="681"/>
      <c r="BKV258" s="681"/>
      <c r="BKW258" s="681"/>
      <c r="BKX258" s="681"/>
      <c r="BKY258" s="681"/>
      <c r="BKZ258" s="681"/>
      <c r="BLA258" s="681"/>
      <c r="BLB258" s="681"/>
      <c r="BLC258" s="681"/>
      <c r="BLD258" s="681"/>
      <c r="BLE258" s="681"/>
      <c r="BLF258" s="681"/>
      <c r="BLG258" s="681"/>
      <c r="BLH258" s="681"/>
      <c r="BLI258" s="681"/>
      <c r="BLJ258" s="681"/>
      <c r="BLK258" s="681"/>
      <c r="BLL258" s="681"/>
      <c r="BLM258" s="681"/>
      <c r="BLN258" s="681"/>
      <c r="BLO258" s="681"/>
      <c r="BLP258" s="681"/>
      <c r="BLQ258" s="681"/>
      <c r="BLR258" s="681"/>
      <c r="BLS258" s="681"/>
      <c r="BLT258" s="681"/>
      <c r="BLU258" s="681"/>
      <c r="BLV258" s="681"/>
      <c r="BLW258" s="681"/>
      <c r="BLX258" s="681"/>
      <c r="BLY258" s="681"/>
      <c r="BLZ258" s="681"/>
      <c r="BMA258" s="681"/>
      <c r="BMB258" s="681"/>
      <c r="BMC258" s="681"/>
      <c r="BMD258" s="681"/>
      <c r="BME258" s="681"/>
      <c r="BMF258" s="681"/>
      <c r="BMG258" s="681"/>
      <c r="BMH258" s="681"/>
      <c r="BMI258" s="681"/>
      <c r="BMJ258" s="681"/>
      <c r="BMK258" s="681"/>
      <c r="BML258" s="681"/>
      <c r="BMM258" s="681"/>
      <c r="BMN258" s="681"/>
      <c r="BMO258" s="681"/>
      <c r="BMP258" s="681"/>
      <c r="BMQ258" s="681"/>
      <c r="BMR258" s="681"/>
      <c r="BMS258" s="681"/>
      <c r="BMT258" s="681"/>
      <c r="BMU258" s="681"/>
      <c r="BMV258" s="681"/>
      <c r="BMW258" s="681"/>
      <c r="BMX258" s="681"/>
      <c r="BMY258" s="681"/>
      <c r="BMZ258" s="681"/>
      <c r="BNA258" s="681"/>
      <c r="BNB258" s="681"/>
      <c r="BNC258" s="681"/>
      <c r="BND258" s="681"/>
      <c r="BNE258" s="681"/>
      <c r="BNF258" s="681"/>
      <c r="BNG258" s="681"/>
      <c r="BNH258" s="681"/>
      <c r="BNI258" s="681"/>
      <c r="BNJ258" s="681"/>
      <c r="BNK258" s="681"/>
      <c r="BNL258" s="681"/>
      <c r="BNM258" s="681"/>
      <c r="BNN258" s="681"/>
      <c r="BNO258" s="681"/>
      <c r="BNP258" s="681"/>
      <c r="BNQ258" s="681"/>
      <c r="BNR258" s="681"/>
      <c r="BNS258" s="681"/>
      <c r="BNT258" s="681"/>
      <c r="BNU258" s="681"/>
      <c r="BNV258" s="681"/>
      <c r="BNW258" s="681"/>
      <c r="BNX258" s="681"/>
      <c r="BNY258" s="681"/>
      <c r="BNZ258" s="681"/>
      <c r="BOA258" s="681"/>
      <c r="BOB258" s="681"/>
      <c r="BOC258" s="681"/>
      <c r="BOD258" s="681"/>
      <c r="BOE258" s="681"/>
      <c r="BOF258" s="681"/>
      <c r="BOG258" s="681"/>
      <c r="BOH258" s="681"/>
      <c r="BOI258" s="681"/>
      <c r="BOJ258" s="681"/>
      <c r="BOK258" s="681"/>
      <c r="BOL258" s="681"/>
      <c r="BOM258" s="681"/>
      <c r="BON258" s="681"/>
      <c r="BOO258" s="681"/>
      <c r="BOP258" s="681"/>
      <c r="BOQ258" s="681"/>
      <c r="BOR258" s="681"/>
      <c r="BOS258" s="681"/>
      <c r="BOT258" s="681"/>
      <c r="BOU258" s="681"/>
      <c r="BOV258" s="681"/>
      <c r="BOW258" s="681"/>
      <c r="BOX258" s="681"/>
      <c r="BOY258" s="681"/>
      <c r="BOZ258" s="681"/>
      <c r="BPA258" s="681"/>
      <c r="BPB258" s="681"/>
      <c r="BPC258" s="681"/>
      <c r="BPD258" s="681"/>
      <c r="BPE258" s="681"/>
      <c r="BPF258" s="681"/>
      <c r="BPG258" s="681"/>
      <c r="BPH258" s="681"/>
      <c r="BPI258" s="681"/>
      <c r="BPJ258" s="681"/>
      <c r="BPK258" s="681"/>
      <c r="BPL258" s="681"/>
      <c r="BPM258" s="681"/>
      <c r="BPN258" s="681"/>
      <c r="BPO258" s="681"/>
      <c r="BPP258" s="681"/>
      <c r="BPQ258" s="681"/>
      <c r="BPR258" s="681"/>
      <c r="BPS258" s="681"/>
      <c r="BPT258" s="681"/>
      <c r="BPU258" s="681"/>
      <c r="BPV258" s="681"/>
      <c r="BPW258" s="681"/>
      <c r="BPX258" s="681"/>
      <c r="BPY258" s="681"/>
      <c r="BPZ258" s="681"/>
      <c r="BQA258" s="681"/>
      <c r="BQB258" s="681"/>
      <c r="BQC258" s="681"/>
      <c r="BQD258" s="681"/>
      <c r="BQE258" s="681"/>
      <c r="BQF258" s="681"/>
      <c r="BQG258" s="681"/>
      <c r="BQH258" s="681"/>
      <c r="BQI258" s="681"/>
      <c r="BQJ258" s="681"/>
      <c r="BQK258" s="681"/>
      <c r="BQL258" s="681"/>
      <c r="BQM258" s="681"/>
      <c r="BQN258" s="681"/>
      <c r="BQO258" s="681"/>
      <c r="BQP258" s="681"/>
      <c r="BQQ258" s="681"/>
      <c r="BQR258" s="681"/>
      <c r="BQS258" s="681"/>
      <c r="BQT258" s="681"/>
      <c r="BQU258" s="681"/>
      <c r="BQV258" s="681"/>
      <c r="BQW258" s="681"/>
      <c r="BQX258" s="681"/>
      <c r="BQY258" s="681"/>
      <c r="BQZ258" s="681"/>
      <c r="BRA258" s="681"/>
      <c r="BRB258" s="681"/>
      <c r="BRC258" s="681"/>
      <c r="BRD258" s="681"/>
      <c r="BRE258" s="681"/>
      <c r="BRF258" s="681"/>
      <c r="BRG258" s="681"/>
      <c r="BRH258" s="681"/>
      <c r="BRI258" s="681"/>
      <c r="BRJ258" s="681"/>
      <c r="BRK258" s="681"/>
      <c r="BRL258" s="681"/>
      <c r="BRM258" s="681"/>
      <c r="BRN258" s="681"/>
      <c r="BRO258" s="681"/>
      <c r="BRP258" s="681"/>
      <c r="BRQ258" s="681"/>
      <c r="BRR258" s="681"/>
      <c r="BRS258" s="681"/>
      <c r="BRT258" s="681"/>
      <c r="BRU258" s="681"/>
      <c r="BRV258" s="681"/>
      <c r="BRW258" s="681"/>
      <c r="BRX258" s="681"/>
      <c r="BRY258" s="681"/>
      <c r="BRZ258" s="681"/>
      <c r="BSA258" s="681"/>
      <c r="BSB258" s="681"/>
      <c r="BSC258" s="681"/>
      <c r="BSD258" s="681"/>
      <c r="BSE258" s="681"/>
      <c r="BSF258" s="681"/>
      <c r="BSG258" s="681"/>
      <c r="BSH258" s="681"/>
      <c r="BSI258" s="681"/>
      <c r="BSJ258" s="681"/>
      <c r="BSK258" s="681"/>
      <c r="BSL258" s="681"/>
      <c r="BSM258" s="681"/>
      <c r="BSN258" s="681"/>
      <c r="BSO258" s="681"/>
      <c r="BSP258" s="681"/>
      <c r="BSQ258" s="681"/>
      <c r="BSR258" s="681"/>
      <c r="BSS258" s="681"/>
      <c r="BST258" s="681"/>
      <c r="BSU258" s="681"/>
      <c r="BSV258" s="681"/>
      <c r="BSW258" s="681"/>
      <c r="BSX258" s="681"/>
      <c r="BSY258" s="681"/>
      <c r="BSZ258" s="681"/>
      <c r="BTA258" s="681"/>
      <c r="BTB258" s="681"/>
      <c r="BTC258" s="681"/>
      <c r="BTD258" s="681"/>
      <c r="BTE258" s="681"/>
      <c r="BTF258" s="681"/>
      <c r="BTG258" s="681"/>
      <c r="BTH258" s="681"/>
      <c r="BTI258" s="681"/>
      <c r="BTJ258" s="681"/>
      <c r="BTK258" s="681"/>
      <c r="BTL258" s="681"/>
      <c r="BTM258" s="681"/>
      <c r="BTN258" s="681"/>
      <c r="BTO258" s="681"/>
      <c r="BTP258" s="681"/>
      <c r="BTQ258" s="681"/>
      <c r="BTR258" s="681"/>
      <c r="BTS258" s="681"/>
      <c r="BTT258" s="681"/>
      <c r="BTU258" s="681"/>
      <c r="BTV258" s="681"/>
      <c r="BTW258" s="681"/>
      <c r="BTX258" s="681"/>
      <c r="BTY258" s="681"/>
      <c r="BTZ258" s="681"/>
      <c r="BUA258" s="681"/>
      <c r="BUB258" s="681"/>
      <c r="BUC258" s="681"/>
      <c r="BUD258" s="681"/>
      <c r="BUE258" s="681"/>
      <c r="BUF258" s="681"/>
      <c r="BUG258" s="681"/>
      <c r="BUH258" s="681"/>
      <c r="BUI258" s="681"/>
      <c r="BUJ258" s="681"/>
      <c r="BUK258" s="681"/>
      <c r="BUL258" s="681"/>
      <c r="BUM258" s="681"/>
      <c r="BUN258" s="681"/>
      <c r="BUO258" s="681"/>
      <c r="BUP258" s="681"/>
      <c r="BUQ258" s="681"/>
      <c r="BUR258" s="681"/>
      <c r="BUS258" s="681"/>
      <c r="BUT258" s="681"/>
      <c r="BUU258" s="681"/>
      <c r="BUV258" s="681"/>
      <c r="BUW258" s="681"/>
      <c r="BUX258" s="681"/>
      <c r="BUY258" s="681"/>
      <c r="BUZ258" s="681"/>
      <c r="BVA258" s="681"/>
      <c r="BVB258" s="681"/>
      <c r="BVC258" s="681"/>
      <c r="BVD258" s="681"/>
      <c r="BVE258" s="681"/>
      <c r="BVF258" s="681"/>
      <c r="BVG258" s="681"/>
      <c r="BVH258" s="681"/>
      <c r="BVI258" s="681"/>
      <c r="BVJ258" s="681"/>
      <c r="BVK258" s="681"/>
      <c r="BVL258" s="681"/>
      <c r="BVM258" s="681"/>
      <c r="BVN258" s="681"/>
      <c r="BVO258" s="681"/>
      <c r="BVP258" s="681"/>
      <c r="BVQ258" s="681"/>
      <c r="BVR258" s="681"/>
      <c r="BVS258" s="681"/>
      <c r="BVT258" s="681"/>
      <c r="BVU258" s="681"/>
      <c r="BVV258" s="681"/>
      <c r="BVW258" s="681"/>
      <c r="BVX258" s="681"/>
      <c r="BVY258" s="681"/>
      <c r="BVZ258" s="681"/>
      <c r="BWA258" s="681"/>
      <c r="BWB258" s="681"/>
      <c r="BWC258" s="681"/>
      <c r="BWD258" s="681"/>
      <c r="BWE258" s="681"/>
      <c r="BWF258" s="681"/>
      <c r="BWG258" s="681"/>
      <c r="BWH258" s="681"/>
      <c r="BWI258" s="681"/>
      <c r="BWJ258" s="681"/>
      <c r="BWK258" s="681"/>
      <c r="BWL258" s="681"/>
      <c r="BWM258" s="681"/>
      <c r="BWN258" s="681"/>
      <c r="BWO258" s="681"/>
      <c r="BWP258" s="681"/>
      <c r="BWQ258" s="681"/>
      <c r="BWR258" s="681"/>
      <c r="BWS258" s="681"/>
      <c r="BWT258" s="681"/>
      <c r="BWU258" s="681"/>
      <c r="BWV258" s="681"/>
      <c r="BWW258" s="681"/>
      <c r="BWX258" s="681"/>
      <c r="BWY258" s="681"/>
      <c r="BWZ258" s="681"/>
      <c r="BXA258" s="681"/>
      <c r="BXB258" s="681"/>
      <c r="BXC258" s="681"/>
      <c r="BXD258" s="681"/>
      <c r="BXE258" s="681"/>
      <c r="BXF258" s="681"/>
      <c r="BXG258" s="681"/>
      <c r="BXH258" s="681"/>
      <c r="BXI258" s="681"/>
      <c r="BXJ258" s="681"/>
      <c r="BXK258" s="681"/>
      <c r="BXL258" s="681"/>
      <c r="BXM258" s="681"/>
      <c r="BXN258" s="681"/>
      <c r="BXO258" s="681"/>
      <c r="BXP258" s="681"/>
      <c r="BXQ258" s="681"/>
      <c r="BXR258" s="681"/>
      <c r="BXS258" s="681"/>
      <c r="BXT258" s="681"/>
      <c r="BXU258" s="681"/>
      <c r="BXV258" s="681"/>
      <c r="BXW258" s="681"/>
      <c r="BXX258" s="681"/>
      <c r="BXY258" s="681"/>
      <c r="BXZ258" s="681"/>
      <c r="BYA258" s="681"/>
      <c r="BYB258" s="681"/>
      <c r="BYC258" s="681"/>
      <c r="BYD258" s="681"/>
      <c r="BYE258" s="681"/>
      <c r="BYF258" s="681"/>
      <c r="BYG258" s="681"/>
      <c r="BYH258" s="681"/>
      <c r="BYI258" s="681"/>
      <c r="BYJ258" s="681"/>
      <c r="BYK258" s="681"/>
      <c r="BYL258" s="681"/>
      <c r="BYM258" s="681"/>
      <c r="BYN258" s="681"/>
      <c r="BYO258" s="681"/>
      <c r="BYP258" s="681"/>
      <c r="BYQ258" s="681"/>
      <c r="BYR258" s="681"/>
      <c r="BYS258" s="681"/>
      <c r="BYT258" s="681"/>
      <c r="BYU258" s="681"/>
      <c r="BYV258" s="681"/>
      <c r="BYW258" s="681"/>
      <c r="BYX258" s="681"/>
      <c r="BYY258" s="681"/>
      <c r="BYZ258" s="681"/>
      <c r="BZA258" s="681"/>
      <c r="BZB258" s="681"/>
      <c r="BZC258" s="681"/>
      <c r="BZD258" s="681"/>
      <c r="BZE258" s="681"/>
      <c r="BZF258" s="681"/>
      <c r="BZG258" s="681"/>
      <c r="BZH258" s="681"/>
      <c r="BZI258" s="681"/>
      <c r="BZJ258" s="681"/>
      <c r="BZK258" s="681"/>
      <c r="BZL258" s="681"/>
      <c r="BZM258" s="681"/>
      <c r="BZN258" s="681"/>
      <c r="BZO258" s="681"/>
      <c r="BZP258" s="681"/>
      <c r="BZQ258" s="681"/>
      <c r="BZR258" s="681"/>
      <c r="BZS258" s="681"/>
      <c r="BZT258" s="681"/>
      <c r="BZU258" s="681"/>
      <c r="BZV258" s="681"/>
      <c r="BZW258" s="681"/>
      <c r="BZX258" s="681"/>
      <c r="BZY258" s="681"/>
      <c r="BZZ258" s="681"/>
      <c r="CAA258" s="681"/>
      <c r="CAB258" s="681"/>
      <c r="CAC258" s="681"/>
      <c r="CAD258" s="681"/>
      <c r="CAE258" s="681"/>
      <c r="CAF258" s="681"/>
      <c r="CAG258" s="681"/>
      <c r="CAH258" s="681"/>
      <c r="CAI258" s="681"/>
      <c r="CAJ258" s="681"/>
      <c r="CAK258" s="681"/>
      <c r="CAL258" s="681"/>
      <c r="CAM258" s="681"/>
      <c r="CAN258" s="681"/>
      <c r="CAO258" s="681"/>
      <c r="CAP258" s="681"/>
      <c r="CAQ258" s="681"/>
      <c r="CAR258" s="681"/>
      <c r="CAS258" s="681"/>
      <c r="CAT258" s="681"/>
      <c r="CAU258" s="681"/>
      <c r="CAV258" s="681"/>
      <c r="CAW258" s="681"/>
      <c r="CAX258" s="681"/>
      <c r="CAY258" s="681"/>
      <c r="CAZ258" s="681"/>
      <c r="CBA258" s="681"/>
      <c r="CBB258" s="681"/>
      <c r="CBC258" s="681"/>
      <c r="CBD258" s="681"/>
      <c r="CBE258" s="681"/>
      <c r="CBF258" s="681"/>
      <c r="CBG258" s="681"/>
      <c r="CBH258" s="681"/>
      <c r="CBI258" s="681"/>
      <c r="CBJ258" s="681"/>
      <c r="CBK258" s="681"/>
      <c r="CBL258" s="681"/>
      <c r="CBM258" s="681"/>
      <c r="CBN258" s="681"/>
      <c r="CBO258" s="681"/>
      <c r="CBP258" s="681"/>
      <c r="CBQ258" s="681"/>
      <c r="CBR258" s="681"/>
      <c r="CBS258" s="681"/>
      <c r="CBT258" s="681"/>
      <c r="CBU258" s="681"/>
      <c r="CBV258" s="681"/>
      <c r="CBW258" s="681"/>
      <c r="CBX258" s="681"/>
      <c r="CBY258" s="681"/>
      <c r="CBZ258" s="681"/>
      <c r="CCA258" s="681"/>
      <c r="CCB258" s="681"/>
      <c r="CCC258" s="681"/>
      <c r="CCD258" s="681"/>
      <c r="CCE258" s="681"/>
      <c r="CCF258" s="681"/>
      <c r="CCG258" s="681"/>
      <c r="CCH258" s="681"/>
      <c r="CCI258" s="681"/>
      <c r="CCJ258" s="681"/>
      <c r="CCK258" s="681"/>
      <c r="CCL258" s="681"/>
      <c r="CCM258" s="681"/>
      <c r="CCN258" s="681"/>
      <c r="CCO258" s="681"/>
      <c r="CCP258" s="681"/>
      <c r="CCQ258" s="681"/>
      <c r="CCR258" s="681"/>
      <c r="CCS258" s="681"/>
      <c r="CCT258" s="681"/>
      <c r="CCU258" s="681"/>
      <c r="CCV258" s="681"/>
      <c r="CCW258" s="681"/>
      <c r="CCX258" s="681"/>
      <c r="CCY258" s="681"/>
      <c r="CCZ258" s="681"/>
      <c r="CDA258" s="681"/>
      <c r="CDB258" s="681"/>
      <c r="CDC258" s="681"/>
      <c r="CDD258" s="681"/>
      <c r="CDE258" s="681"/>
      <c r="CDF258" s="681"/>
      <c r="CDG258" s="681"/>
      <c r="CDH258" s="681"/>
      <c r="CDI258" s="681"/>
      <c r="CDJ258" s="681"/>
      <c r="CDK258" s="681"/>
      <c r="CDL258" s="681"/>
      <c r="CDM258" s="681"/>
      <c r="CDN258" s="681"/>
      <c r="CDO258" s="681"/>
      <c r="CDP258" s="681"/>
      <c r="CDQ258" s="681"/>
      <c r="CDR258" s="681"/>
      <c r="CDS258" s="681"/>
      <c r="CDT258" s="681"/>
      <c r="CDU258" s="681"/>
      <c r="CDV258" s="681"/>
      <c r="CDW258" s="681"/>
      <c r="CDX258" s="681"/>
      <c r="CDY258" s="681"/>
      <c r="CDZ258" s="681"/>
      <c r="CEA258" s="681"/>
      <c r="CEB258" s="681"/>
      <c r="CEC258" s="681"/>
      <c r="CED258" s="681"/>
      <c r="CEE258" s="681"/>
      <c r="CEF258" s="681"/>
      <c r="CEG258" s="681"/>
      <c r="CEH258" s="681"/>
      <c r="CEI258" s="681"/>
      <c r="CEJ258" s="681"/>
      <c r="CEK258" s="681"/>
      <c r="CEL258" s="681"/>
      <c r="CEM258" s="681"/>
      <c r="CEN258" s="681"/>
      <c r="CEO258" s="681"/>
      <c r="CEP258" s="681"/>
      <c r="CEQ258" s="681"/>
      <c r="CER258" s="681"/>
      <c r="CES258" s="681"/>
      <c r="CET258" s="681"/>
      <c r="CEU258" s="681"/>
      <c r="CEV258" s="681"/>
      <c r="CEW258" s="681"/>
      <c r="CEX258" s="681"/>
      <c r="CEY258" s="681"/>
      <c r="CEZ258" s="681"/>
      <c r="CFA258" s="681"/>
      <c r="CFB258" s="681"/>
      <c r="CFC258" s="681"/>
      <c r="CFD258" s="681"/>
      <c r="CFE258" s="681"/>
      <c r="CFF258" s="681"/>
      <c r="CFG258" s="681"/>
      <c r="CFH258" s="681"/>
      <c r="CFI258" s="681"/>
      <c r="CFJ258" s="681"/>
      <c r="CFK258" s="681"/>
      <c r="CFL258" s="681"/>
      <c r="CFM258" s="681"/>
      <c r="CFN258" s="681"/>
      <c r="CFO258" s="681"/>
      <c r="CFP258" s="681"/>
      <c r="CFQ258" s="681"/>
      <c r="CFR258" s="681"/>
      <c r="CFS258" s="681"/>
      <c r="CFT258" s="681"/>
      <c r="CFU258" s="681"/>
      <c r="CFV258" s="681"/>
      <c r="CFW258" s="681"/>
      <c r="CFX258" s="681"/>
      <c r="CFY258" s="681"/>
      <c r="CFZ258" s="681"/>
      <c r="CGA258" s="681"/>
      <c r="CGB258" s="681"/>
      <c r="CGC258" s="681"/>
      <c r="CGD258" s="681"/>
      <c r="CGE258" s="681"/>
      <c r="CGF258" s="681"/>
      <c r="CGG258" s="681"/>
      <c r="CGH258" s="681"/>
      <c r="CGI258" s="681"/>
      <c r="CGJ258" s="681"/>
      <c r="CGK258" s="681"/>
      <c r="CGL258" s="681"/>
      <c r="CGM258" s="681"/>
      <c r="CGN258" s="681"/>
      <c r="CGO258" s="681"/>
      <c r="CGP258" s="681"/>
      <c r="CGQ258" s="681"/>
      <c r="CGR258" s="681"/>
      <c r="CGS258" s="681"/>
      <c r="CGT258" s="681"/>
      <c r="CGU258" s="681"/>
      <c r="CGV258" s="681"/>
      <c r="CGW258" s="681"/>
      <c r="CGX258" s="681"/>
      <c r="CGY258" s="681"/>
      <c r="CGZ258" s="681"/>
      <c r="CHA258" s="681"/>
      <c r="CHB258" s="681"/>
      <c r="CHC258" s="681"/>
      <c r="CHD258" s="681"/>
      <c r="CHE258" s="681"/>
      <c r="CHF258" s="681"/>
      <c r="CHG258" s="681"/>
      <c r="CHH258" s="681"/>
      <c r="CHI258" s="681"/>
      <c r="CHJ258" s="681"/>
      <c r="CHK258" s="681"/>
      <c r="CHL258" s="681"/>
      <c r="CHM258" s="681"/>
      <c r="CHN258" s="681"/>
      <c r="CHO258" s="681"/>
      <c r="CHP258" s="681"/>
      <c r="CHQ258" s="681"/>
      <c r="CHR258" s="681"/>
      <c r="CHS258" s="681"/>
      <c r="CHT258" s="681"/>
      <c r="CHU258" s="681"/>
      <c r="CHV258" s="681"/>
      <c r="CHW258" s="681"/>
      <c r="CHX258" s="681"/>
      <c r="CHY258" s="681"/>
      <c r="CHZ258" s="681"/>
      <c r="CIA258" s="681"/>
      <c r="CIB258" s="681"/>
      <c r="CIC258" s="681"/>
      <c r="CID258" s="681"/>
      <c r="CIE258" s="681"/>
      <c r="CIF258" s="681"/>
      <c r="CIG258" s="681"/>
      <c r="CIH258" s="681"/>
      <c r="CII258" s="681"/>
      <c r="CIJ258" s="681"/>
      <c r="CIK258" s="681"/>
      <c r="CIL258" s="681"/>
      <c r="CIM258" s="681"/>
      <c r="CIN258" s="681"/>
      <c r="CIO258" s="681"/>
      <c r="CIP258" s="681"/>
      <c r="CIQ258" s="681"/>
      <c r="CIR258" s="681"/>
      <c r="CIS258" s="681"/>
      <c r="CIT258" s="681"/>
      <c r="CIU258" s="681"/>
      <c r="CIV258" s="681"/>
      <c r="CIW258" s="681"/>
      <c r="CIX258" s="681"/>
      <c r="CIY258" s="681"/>
      <c r="CIZ258" s="681"/>
      <c r="CJA258" s="681"/>
      <c r="CJB258" s="681"/>
      <c r="CJC258" s="681"/>
      <c r="CJD258" s="681"/>
      <c r="CJE258" s="681"/>
      <c r="CJF258" s="681"/>
      <c r="CJG258" s="681"/>
      <c r="CJH258" s="681"/>
      <c r="CJI258" s="681"/>
      <c r="CJJ258" s="681"/>
      <c r="CJK258" s="681"/>
      <c r="CJL258" s="681"/>
      <c r="CJM258" s="681"/>
      <c r="CJN258" s="681"/>
      <c r="CJO258" s="681"/>
      <c r="CJP258" s="681"/>
      <c r="CJQ258" s="681"/>
      <c r="CJR258" s="681"/>
      <c r="CJS258" s="681"/>
      <c r="CJT258" s="681"/>
      <c r="CJU258" s="681"/>
      <c r="CJV258" s="681"/>
      <c r="CJW258" s="681"/>
      <c r="CJX258" s="681"/>
      <c r="CJY258" s="681"/>
      <c r="CJZ258" s="681"/>
      <c r="CKA258" s="681"/>
      <c r="CKB258" s="681"/>
      <c r="CKC258" s="681"/>
      <c r="CKD258" s="681"/>
      <c r="CKE258" s="681"/>
      <c r="CKF258" s="681"/>
      <c r="CKG258" s="681"/>
      <c r="CKH258" s="681"/>
      <c r="CKI258" s="681"/>
      <c r="CKJ258" s="681"/>
      <c r="CKK258" s="681"/>
      <c r="CKL258" s="681"/>
      <c r="CKM258" s="681"/>
      <c r="CKN258" s="681"/>
      <c r="CKO258" s="681"/>
      <c r="CKP258" s="681"/>
      <c r="CKQ258" s="681"/>
      <c r="CKR258" s="681"/>
      <c r="CKS258" s="681"/>
      <c r="CKT258" s="681"/>
      <c r="CKU258" s="681"/>
      <c r="CKV258" s="681"/>
      <c r="CKW258" s="681"/>
      <c r="CKX258" s="681"/>
      <c r="CKY258" s="681"/>
      <c r="CKZ258" s="681"/>
      <c r="CLA258" s="681"/>
      <c r="CLB258" s="681"/>
      <c r="CLC258" s="681"/>
      <c r="CLD258" s="681"/>
      <c r="CLE258" s="681"/>
      <c r="CLF258" s="681"/>
      <c r="CLG258" s="681"/>
      <c r="CLH258" s="681"/>
      <c r="CLI258" s="681"/>
      <c r="CLJ258" s="681"/>
      <c r="CLK258" s="681"/>
      <c r="CLL258" s="681"/>
      <c r="CLM258" s="681"/>
      <c r="CLN258" s="681"/>
      <c r="CLO258" s="681"/>
      <c r="CLP258" s="681"/>
      <c r="CLQ258" s="681"/>
      <c r="CLR258" s="681"/>
      <c r="CLS258" s="681"/>
      <c r="CLT258" s="681"/>
      <c r="CLU258" s="681"/>
      <c r="CLV258" s="681"/>
      <c r="CLW258" s="681"/>
      <c r="CLX258" s="681"/>
      <c r="CLY258" s="681"/>
      <c r="CLZ258" s="681"/>
      <c r="CMA258" s="681"/>
      <c r="CMB258" s="681"/>
      <c r="CMC258" s="681"/>
      <c r="CMD258" s="681"/>
      <c r="CME258" s="681"/>
      <c r="CMF258" s="681"/>
      <c r="CMG258" s="681"/>
      <c r="CMH258" s="681"/>
      <c r="CMI258" s="681"/>
      <c r="CMJ258" s="681"/>
      <c r="CMK258" s="681"/>
      <c r="CML258" s="681"/>
      <c r="CMM258" s="681"/>
      <c r="CMN258" s="681"/>
      <c r="CMO258" s="681"/>
      <c r="CMP258" s="681"/>
      <c r="CMQ258" s="681"/>
      <c r="CMR258" s="681"/>
      <c r="CMS258" s="681"/>
      <c r="CMT258" s="681"/>
      <c r="CMU258" s="681"/>
      <c r="CMV258" s="681"/>
      <c r="CMW258" s="681"/>
      <c r="CMX258" s="681"/>
      <c r="CMY258" s="681"/>
      <c r="CMZ258" s="681"/>
      <c r="CNA258" s="681"/>
      <c r="CNB258" s="681"/>
      <c r="CNC258" s="681"/>
      <c r="CND258" s="681"/>
      <c r="CNE258" s="681"/>
      <c r="CNF258" s="681"/>
      <c r="CNG258" s="681"/>
      <c r="CNH258" s="681"/>
      <c r="CNI258" s="681"/>
      <c r="CNJ258" s="681"/>
      <c r="CNK258" s="681"/>
      <c r="CNL258" s="681"/>
      <c r="CNM258" s="681"/>
      <c r="CNN258" s="681"/>
      <c r="CNO258" s="681"/>
      <c r="CNP258" s="681"/>
      <c r="CNQ258" s="681"/>
      <c r="CNR258" s="681"/>
      <c r="CNS258" s="681"/>
      <c r="CNT258" s="681"/>
      <c r="CNU258" s="681"/>
      <c r="CNV258" s="681"/>
    </row>
    <row r="259" spans="1:2414" s="682" customFormat="1" ht="45.75" customHeight="1" thickTop="1" thickBot="1" x14ac:dyDescent="0.3">
      <c r="A259" s="386"/>
      <c r="B259" s="683" t="s">
        <v>1093</v>
      </c>
      <c r="C259" s="684" t="s">
        <v>1084</v>
      </c>
      <c r="D259" s="905" t="s">
        <v>1322</v>
      </c>
      <c r="E259" s="905"/>
      <c r="F259" s="905"/>
      <c r="G259" s="905"/>
      <c r="H259" s="905"/>
      <c r="I259" s="905"/>
      <c r="J259" s="905"/>
      <c r="K259" s="905"/>
      <c r="L259" s="678"/>
      <c r="M259" s="678"/>
      <c r="N259" s="678"/>
      <c r="O259" s="677"/>
      <c r="P259" s="678"/>
      <c r="Q259" s="678"/>
      <c r="R259" s="678"/>
      <c r="S259" s="677"/>
      <c r="T259" s="678"/>
      <c r="U259" s="678"/>
      <c r="V259" s="386"/>
      <c r="W259" s="386"/>
      <c r="X259" s="386"/>
      <c r="Y259" s="386"/>
      <c r="Z259" s="386"/>
      <c r="AA259" s="386"/>
      <c r="AB259" s="386"/>
      <c r="AC259" s="386"/>
      <c r="AD259" s="386"/>
      <c r="AE259" s="386"/>
      <c r="AF259" s="386"/>
      <c r="AG259" s="386"/>
      <c r="AH259" s="386"/>
      <c r="AI259" s="386"/>
      <c r="AJ259" s="386"/>
      <c r="AK259" s="386"/>
      <c r="AL259" s="386"/>
      <c r="AM259" s="386"/>
      <c r="AN259" s="386"/>
      <c r="AO259" s="386"/>
      <c r="AP259" s="386"/>
      <c r="AQ259" s="386"/>
      <c r="AR259" s="680"/>
      <c r="AS259" s="680"/>
      <c r="AT259" s="680"/>
      <c r="AU259" s="680"/>
      <c r="AV259" s="680"/>
      <c r="AW259" s="680"/>
      <c r="AX259" s="680"/>
      <c r="AY259" s="680"/>
      <c r="AZ259" s="680"/>
      <c r="BA259" s="680"/>
      <c r="BB259" s="680"/>
      <c r="BC259" s="680"/>
      <c r="BD259" s="680"/>
      <c r="BE259" s="680"/>
      <c r="BF259" s="680"/>
      <c r="BG259" s="680"/>
      <c r="BH259" s="680"/>
      <c r="BI259" s="680"/>
      <c r="BJ259" s="680"/>
      <c r="BK259" s="680"/>
      <c r="BL259" s="680"/>
      <c r="BM259" s="680"/>
      <c r="BN259" s="680"/>
      <c r="BO259" s="680"/>
      <c r="BP259" s="680"/>
      <c r="BQ259" s="680"/>
      <c r="BR259" s="680"/>
      <c r="BS259" s="680"/>
      <c r="BT259" s="680"/>
      <c r="BU259" s="680"/>
      <c r="BV259" s="680"/>
      <c r="BW259" s="680"/>
      <c r="BX259" s="680"/>
      <c r="BY259" s="680"/>
      <c r="BZ259" s="680"/>
      <c r="CA259" s="680"/>
      <c r="CB259" s="680"/>
      <c r="CC259" s="680"/>
      <c r="CD259" s="680"/>
      <c r="CE259" s="680"/>
      <c r="CF259" s="680"/>
      <c r="CG259" s="681"/>
      <c r="CH259" s="681"/>
      <c r="CI259" s="681"/>
      <c r="CJ259" s="681"/>
      <c r="CK259" s="681"/>
      <c r="CL259" s="681"/>
      <c r="CM259" s="681"/>
      <c r="CN259" s="681"/>
      <c r="CO259" s="681"/>
      <c r="CP259" s="681"/>
      <c r="CQ259" s="681"/>
      <c r="CR259" s="681"/>
      <c r="CS259" s="681"/>
      <c r="CT259" s="681"/>
      <c r="CU259" s="681"/>
      <c r="CV259" s="681"/>
      <c r="CW259" s="681"/>
      <c r="CX259" s="681"/>
      <c r="CY259" s="681"/>
      <c r="CZ259" s="681"/>
      <c r="DA259" s="681"/>
      <c r="DB259" s="681"/>
      <c r="DC259" s="681"/>
      <c r="DD259" s="681"/>
      <c r="DE259" s="681"/>
      <c r="DF259" s="681"/>
      <c r="DG259" s="681"/>
      <c r="DH259" s="681"/>
      <c r="DI259" s="681"/>
      <c r="DJ259" s="681"/>
      <c r="DK259" s="681"/>
      <c r="DL259" s="681"/>
      <c r="DM259" s="681"/>
      <c r="DN259" s="681"/>
      <c r="DO259" s="681"/>
      <c r="DP259" s="681"/>
      <c r="DQ259" s="681"/>
      <c r="DR259" s="681"/>
      <c r="DS259" s="681"/>
      <c r="DT259" s="681"/>
      <c r="DU259" s="681"/>
      <c r="DV259" s="681"/>
      <c r="DW259" s="681"/>
      <c r="DX259" s="681"/>
      <c r="DY259" s="681"/>
      <c r="DZ259" s="681"/>
      <c r="EA259" s="681"/>
      <c r="EB259" s="681"/>
      <c r="EC259" s="681"/>
      <c r="ED259" s="681"/>
      <c r="EE259" s="681"/>
      <c r="EF259" s="681"/>
      <c r="EG259" s="681"/>
      <c r="EH259" s="681"/>
      <c r="EI259" s="681"/>
      <c r="EJ259" s="681"/>
      <c r="EK259" s="681"/>
      <c r="EL259" s="681"/>
      <c r="EM259" s="681"/>
      <c r="EN259" s="681"/>
      <c r="EO259" s="681"/>
      <c r="EP259" s="681"/>
      <c r="EQ259" s="681"/>
      <c r="ER259" s="681"/>
      <c r="ES259" s="681"/>
      <c r="ET259" s="681"/>
      <c r="EU259" s="681"/>
      <c r="EV259" s="681"/>
      <c r="EW259" s="681"/>
      <c r="EX259" s="681"/>
      <c r="EY259" s="681"/>
      <c r="EZ259" s="681"/>
      <c r="FA259" s="681"/>
      <c r="FB259" s="681"/>
      <c r="FC259" s="681"/>
      <c r="FD259" s="681"/>
      <c r="FE259" s="681"/>
      <c r="FF259" s="681"/>
      <c r="FG259" s="681"/>
      <c r="FH259" s="681"/>
      <c r="FI259" s="681"/>
      <c r="FJ259" s="681"/>
      <c r="FK259" s="681"/>
      <c r="FL259" s="681"/>
      <c r="FM259" s="681"/>
      <c r="FN259" s="681"/>
      <c r="FO259" s="681"/>
      <c r="FP259" s="681"/>
      <c r="FQ259" s="681"/>
      <c r="FR259" s="681"/>
      <c r="FS259" s="681"/>
      <c r="FT259" s="681"/>
      <c r="FU259" s="681"/>
      <c r="FV259" s="681"/>
      <c r="FW259" s="681"/>
      <c r="FX259" s="681"/>
      <c r="FY259" s="681"/>
      <c r="FZ259" s="681"/>
      <c r="GA259" s="681"/>
      <c r="GB259" s="681"/>
      <c r="GC259" s="681"/>
      <c r="GD259" s="681"/>
      <c r="GE259" s="681"/>
      <c r="GF259" s="681"/>
      <c r="GG259" s="681"/>
      <c r="GH259" s="681"/>
      <c r="GI259" s="681"/>
      <c r="GJ259" s="681"/>
      <c r="GK259" s="681"/>
      <c r="GL259" s="681"/>
      <c r="GM259" s="681"/>
      <c r="GN259" s="681"/>
      <c r="GO259" s="681"/>
      <c r="GP259" s="681"/>
      <c r="GQ259" s="681"/>
      <c r="GR259" s="681"/>
      <c r="GS259" s="681"/>
      <c r="GT259" s="681"/>
      <c r="GU259" s="681"/>
      <c r="GV259" s="681"/>
      <c r="GW259" s="681"/>
      <c r="GX259" s="681"/>
      <c r="GY259" s="681"/>
      <c r="GZ259" s="681"/>
      <c r="HA259" s="681"/>
      <c r="HB259" s="681"/>
      <c r="HC259" s="681"/>
      <c r="HD259" s="681"/>
      <c r="HE259" s="681"/>
      <c r="HF259" s="681"/>
      <c r="HG259" s="681"/>
      <c r="HH259" s="681"/>
      <c r="HI259" s="681"/>
      <c r="HJ259" s="681"/>
      <c r="HK259" s="681"/>
      <c r="HL259" s="681"/>
      <c r="HM259" s="681"/>
      <c r="HN259" s="681"/>
      <c r="HO259" s="681"/>
      <c r="HP259" s="681"/>
      <c r="HQ259" s="681"/>
      <c r="HR259" s="681"/>
      <c r="HS259" s="681"/>
      <c r="HT259" s="681"/>
      <c r="HU259" s="681"/>
      <c r="HV259" s="681"/>
      <c r="HW259" s="681"/>
      <c r="HX259" s="681"/>
      <c r="HY259" s="681"/>
      <c r="HZ259" s="681"/>
      <c r="IA259" s="681"/>
      <c r="IB259" s="681"/>
      <c r="IC259" s="681"/>
      <c r="ID259" s="681"/>
      <c r="IE259" s="681"/>
      <c r="IF259" s="681"/>
      <c r="IG259" s="681"/>
      <c r="IH259" s="681"/>
      <c r="II259" s="681"/>
      <c r="IJ259" s="681"/>
      <c r="IK259" s="681"/>
      <c r="IL259" s="681"/>
      <c r="IM259" s="681"/>
      <c r="IN259" s="681"/>
      <c r="IO259" s="681"/>
      <c r="IP259" s="681"/>
      <c r="IQ259" s="681"/>
      <c r="IR259" s="681"/>
      <c r="IS259" s="681"/>
      <c r="IT259" s="681"/>
      <c r="IU259" s="681"/>
      <c r="IV259" s="681"/>
      <c r="IW259" s="681"/>
      <c r="IX259" s="681"/>
      <c r="IY259" s="681"/>
      <c r="IZ259" s="681"/>
      <c r="JA259" s="681"/>
      <c r="JB259" s="681"/>
      <c r="JC259" s="681"/>
      <c r="JD259" s="681"/>
      <c r="JE259" s="681"/>
      <c r="JF259" s="681"/>
      <c r="JG259" s="681"/>
      <c r="JH259" s="681"/>
      <c r="JI259" s="681"/>
      <c r="JJ259" s="681"/>
      <c r="JK259" s="681"/>
      <c r="JL259" s="681"/>
      <c r="JM259" s="681"/>
      <c r="JN259" s="681"/>
      <c r="JO259" s="681"/>
      <c r="JP259" s="681"/>
      <c r="JQ259" s="681"/>
      <c r="JR259" s="681"/>
      <c r="JS259" s="681"/>
      <c r="JT259" s="681"/>
      <c r="JU259" s="681"/>
      <c r="JV259" s="681"/>
      <c r="JW259" s="681"/>
      <c r="JX259" s="681"/>
      <c r="JY259" s="681"/>
      <c r="JZ259" s="681"/>
      <c r="KA259" s="681"/>
      <c r="KB259" s="681"/>
      <c r="KC259" s="681"/>
      <c r="KD259" s="681"/>
      <c r="KE259" s="681"/>
      <c r="KF259" s="681"/>
      <c r="KG259" s="681"/>
      <c r="KH259" s="681"/>
      <c r="KI259" s="681"/>
      <c r="KJ259" s="681"/>
      <c r="KK259" s="681"/>
      <c r="KL259" s="681"/>
      <c r="KM259" s="681"/>
      <c r="KN259" s="681"/>
      <c r="KO259" s="681"/>
      <c r="KP259" s="681"/>
      <c r="KQ259" s="681"/>
      <c r="KR259" s="681"/>
      <c r="KS259" s="681"/>
      <c r="KT259" s="681"/>
      <c r="KU259" s="681"/>
      <c r="KV259" s="681"/>
      <c r="KW259" s="681"/>
      <c r="KX259" s="681"/>
      <c r="KY259" s="681"/>
      <c r="KZ259" s="681"/>
      <c r="LA259" s="681"/>
      <c r="LB259" s="681"/>
      <c r="LC259" s="681"/>
      <c r="LD259" s="681"/>
      <c r="LE259" s="681"/>
      <c r="LF259" s="681"/>
      <c r="LG259" s="681"/>
      <c r="LH259" s="681"/>
      <c r="LI259" s="681"/>
      <c r="LJ259" s="681"/>
      <c r="LK259" s="681"/>
      <c r="LL259" s="681"/>
      <c r="LM259" s="681"/>
      <c r="LN259" s="681"/>
      <c r="LO259" s="681"/>
      <c r="LP259" s="681"/>
      <c r="LQ259" s="681"/>
      <c r="LR259" s="681"/>
      <c r="LS259" s="681"/>
      <c r="LT259" s="681"/>
      <c r="LU259" s="681"/>
      <c r="LV259" s="681"/>
      <c r="LW259" s="681"/>
      <c r="LX259" s="681"/>
      <c r="LY259" s="681"/>
      <c r="LZ259" s="681"/>
      <c r="MA259" s="681"/>
      <c r="MB259" s="681"/>
      <c r="MC259" s="681"/>
      <c r="MD259" s="681"/>
      <c r="ME259" s="681"/>
      <c r="MF259" s="681"/>
      <c r="MG259" s="681"/>
      <c r="MH259" s="681"/>
      <c r="MI259" s="681"/>
      <c r="MJ259" s="681"/>
      <c r="MK259" s="681"/>
      <c r="ML259" s="681"/>
      <c r="MM259" s="681"/>
      <c r="MN259" s="681"/>
      <c r="MO259" s="681"/>
      <c r="MP259" s="681"/>
      <c r="MQ259" s="681"/>
      <c r="MR259" s="681"/>
      <c r="MS259" s="681"/>
      <c r="MT259" s="681"/>
      <c r="MU259" s="681"/>
      <c r="MV259" s="681"/>
      <c r="MW259" s="681"/>
      <c r="MX259" s="681"/>
      <c r="MY259" s="681"/>
      <c r="MZ259" s="681"/>
      <c r="NA259" s="681"/>
      <c r="NB259" s="681"/>
      <c r="NC259" s="681"/>
      <c r="ND259" s="681"/>
      <c r="NE259" s="681"/>
      <c r="NF259" s="681"/>
      <c r="NG259" s="681"/>
      <c r="NH259" s="681"/>
      <c r="NI259" s="681"/>
      <c r="NJ259" s="681"/>
      <c r="NK259" s="681"/>
      <c r="NL259" s="681"/>
      <c r="NM259" s="681"/>
      <c r="NN259" s="681"/>
      <c r="NO259" s="681"/>
      <c r="NP259" s="681"/>
      <c r="NQ259" s="681"/>
      <c r="NR259" s="681"/>
      <c r="NS259" s="681"/>
      <c r="NT259" s="681"/>
      <c r="NU259" s="681"/>
      <c r="NV259" s="681"/>
      <c r="NW259" s="681"/>
      <c r="NX259" s="681"/>
      <c r="NY259" s="681"/>
      <c r="NZ259" s="681"/>
      <c r="OA259" s="681"/>
      <c r="OB259" s="681"/>
      <c r="OC259" s="681"/>
      <c r="OD259" s="681"/>
      <c r="OE259" s="681"/>
      <c r="OF259" s="681"/>
      <c r="OG259" s="681"/>
      <c r="OH259" s="681"/>
      <c r="OI259" s="681"/>
      <c r="OJ259" s="681"/>
      <c r="OK259" s="681"/>
      <c r="OL259" s="681"/>
      <c r="OM259" s="681"/>
      <c r="ON259" s="681"/>
      <c r="OO259" s="681"/>
      <c r="OP259" s="681"/>
      <c r="OQ259" s="681"/>
      <c r="OR259" s="681"/>
      <c r="OS259" s="681"/>
      <c r="OT259" s="681"/>
      <c r="OU259" s="681"/>
      <c r="OV259" s="681"/>
      <c r="OW259" s="681"/>
      <c r="OX259" s="681"/>
      <c r="OY259" s="681"/>
      <c r="OZ259" s="681"/>
      <c r="PA259" s="681"/>
      <c r="PB259" s="681"/>
      <c r="PC259" s="681"/>
      <c r="PD259" s="681"/>
      <c r="PE259" s="681"/>
      <c r="PF259" s="681"/>
      <c r="PG259" s="681"/>
      <c r="PH259" s="681"/>
      <c r="PI259" s="681"/>
      <c r="PJ259" s="681"/>
      <c r="PK259" s="681"/>
      <c r="PL259" s="681"/>
      <c r="PM259" s="681"/>
      <c r="PN259" s="681"/>
      <c r="PO259" s="681"/>
      <c r="PP259" s="681"/>
      <c r="PQ259" s="681"/>
      <c r="PR259" s="681"/>
      <c r="PS259" s="681"/>
      <c r="PT259" s="681"/>
      <c r="PU259" s="681"/>
      <c r="PV259" s="681"/>
      <c r="PW259" s="681"/>
      <c r="PX259" s="681"/>
      <c r="PY259" s="681"/>
      <c r="PZ259" s="681"/>
      <c r="QA259" s="681"/>
      <c r="QB259" s="681"/>
      <c r="QC259" s="681"/>
      <c r="QD259" s="681"/>
      <c r="QE259" s="681"/>
      <c r="QF259" s="681"/>
      <c r="QG259" s="681"/>
      <c r="QH259" s="681"/>
      <c r="QI259" s="681"/>
      <c r="QJ259" s="681"/>
      <c r="QK259" s="681"/>
      <c r="QL259" s="681"/>
      <c r="QM259" s="681"/>
      <c r="QN259" s="681"/>
      <c r="QO259" s="681"/>
      <c r="QP259" s="681"/>
      <c r="QQ259" s="681"/>
      <c r="QR259" s="681"/>
      <c r="QS259" s="681"/>
      <c r="QT259" s="681"/>
      <c r="QU259" s="681"/>
      <c r="QV259" s="681"/>
      <c r="QW259" s="681"/>
      <c r="QX259" s="681"/>
      <c r="QY259" s="681"/>
      <c r="QZ259" s="681"/>
      <c r="RA259" s="681"/>
      <c r="RB259" s="681"/>
      <c r="RC259" s="681"/>
      <c r="RD259" s="681"/>
      <c r="RE259" s="681"/>
      <c r="RF259" s="681"/>
      <c r="RG259" s="681"/>
      <c r="RH259" s="681"/>
      <c r="RI259" s="681"/>
      <c r="RJ259" s="681"/>
      <c r="RK259" s="681"/>
      <c r="RL259" s="681"/>
      <c r="RM259" s="681"/>
      <c r="RN259" s="681"/>
      <c r="RO259" s="681"/>
      <c r="RP259" s="681"/>
      <c r="RQ259" s="681"/>
      <c r="RR259" s="681"/>
      <c r="RS259" s="681"/>
      <c r="RT259" s="681"/>
      <c r="RU259" s="681"/>
      <c r="RV259" s="681"/>
      <c r="RW259" s="681"/>
      <c r="RX259" s="681"/>
      <c r="RY259" s="681"/>
      <c r="RZ259" s="681"/>
      <c r="SA259" s="681"/>
      <c r="SB259" s="681"/>
      <c r="SC259" s="681"/>
      <c r="SD259" s="681"/>
      <c r="SE259" s="681"/>
      <c r="SF259" s="681"/>
      <c r="SG259" s="681"/>
      <c r="SH259" s="681"/>
      <c r="SI259" s="681"/>
      <c r="SJ259" s="681"/>
      <c r="SK259" s="681"/>
      <c r="SL259" s="681"/>
      <c r="SM259" s="681"/>
      <c r="SN259" s="681"/>
      <c r="SO259" s="681"/>
      <c r="SP259" s="681"/>
      <c r="SQ259" s="681"/>
      <c r="SR259" s="681"/>
      <c r="SS259" s="681"/>
      <c r="ST259" s="681"/>
      <c r="SU259" s="681"/>
      <c r="SV259" s="681"/>
      <c r="SW259" s="681"/>
      <c r="SX259" s="681"/>
      <c r="SY259" s="681"/>
      <c r="SZ259" s="681"/>
      <c r="TA259" s="681"/>
      <c r="TB259" s="681"/>
      <c r="TC259" s="681"/>
      <c r="TD259" s="681"/>
      <c r="TE259" s="681"/>
      <c r="TF259" s="681"/>
      <c r="TG259" s="681"/>
      <c r="TH259" s="681"/>
      <c r="TI259" s="681"/>
      <c r="TJ259" s="681"/>
      <c r="TK259" s="681"/>
      <c r="TL259" s="681"/>
      <c r="TM259" s="681"/>
      <c r="TN259" s="681"/>
      <c r="TO259" s="681"/>
      <c r="TP259" s="681"/>
      <c r="TQ259" s="681"/>
      <c r="TR259" s="681"/>
      <c r="TS259" s="681"/>
      <c r="TT259" s="681"/>
      <c r="TU259" s="681"/>
      <c r="TV259" s="681"/>
      <c r="TW259" s="681"/>
      <c r="TX259" s="681"/>
      <c r="TY259" s="681"/>
      <c r="TZ259" s="681"/>
      <c r="UA259" s="681"/>
      <c r="UB259" s="681"/>
      <c r="UC259" s="681"/>
      <c r="UD259" s="681"/>
      <c r="UE259" s="681"/>
      <c r="UF259" s="681"/>
      <c r="UG259" s="681"/>
      <c r="UH259" s="681"/>
      <c r="UI259" s="681"/>
      <c r="UJ259" s="681"/>
      <c r="UK259" s="681"/>
      <c r="UL259" s="681"/>
      <c r="UM259" s="681"/>
      <c r="UN259" s="681"/>
      <c r="UO259" s="681"/>
      <c r="UP259" s="681"/>
      <c r="UQ259" s="681"/>
      <c r="UR259" s="681"/>
      <c r="US259" s="681"/>
      <c r="UT259" s="681"/>
      <c r="UU259" s="681"/>
      <c r="UV259" s="681"/>
      <c r="UW259" s="681"/>
      <c r="UX259" s="681"/>
      <c r="UY259" s="681"/>
      <c r="UZ259" s="681"/>
      <c r="VA259" s="681"/>
      <c r="VB259" s="681"/>
      <c r="VC259" s="681"/>
      <c r="VD259" s="681"/>
      <c r="VE259" s="681"/>
      <c r="VF259" s="681"/>
      <c r="VG259" s="681"/>
      <c r="VH259" s="681"/>
      <c r="VI259" s="681"/>
      <c r="VJ259" s="681"/>
      <c r="VK259" s="681"/>
      <c r="VL259" s="681"/>
      <c r="VM259" s="681"/>
      <c r="VN259" s="681"/>
      <c r="VO259" s="681"/>
      <c r="VP259" s="681"/>
      <c r="VQ259" s="681"/>
      <c r="VR259" s="681"/>
      <c r="VS259" s="681"/>
      <c r="VT259" s="681"/>
      <c r="VU259" s="681"/>
      <c r="VV259" s="681"/>
      <c r="VW259" s="681"/>
      <c r="VX259" s="681"/>
      <c r="VY259" s="681"/>
      <c r="VZ259" s="681"/>
      <c r="WA259" s="681"/>
      <c r="WB259" s="681"/>
      <c r="WC259" s="681"/>
      <c r="WD259" s="681"/>
      <c r="WE259" s="681"/>
      <c r="WF259" s="681"/>
      <c r="WG259" s="681"/>
      <c r="WH259" s="681"/>
      <c r="WI259" s="681"/>
      <c r="WJ259" s="681"/>
      <c r="WK259" s="681"/>
      <c r="WL259" s="681"/>
      <c r="WM259" s="681"/>
      <c r="WN259" s="681"/>
      <c r="WO259" s="681"/>
      <c r="WP259" s="681"/>
      <c r="WQ259" s="681"/>
      <c r="WR259" s="681"/>
      <c r="WS259" s="681"/>
      <c r="WT259" s="681"/>
      <c r="WU259" s="681"/>
      <c r="WV259" s="681"/>
      <c r="WW259" s="681"/>
      <c r="WX259" s="681"/>
      <c r="WY259" s="681"/>
      <c r="WZ259" s="681"/>
      <c r="XA259" s="681"/>
      <c r="XB259" s="681"/>
      <c r="XC259" s="681"/>
      <c r="XD259" s="681"/>
      <c r="XE259" s="681"/>
      <c r="XF259" s="681"/>
      <c r="XG259" s="681"/>
      <c r="XH259" s="681"/>
      <c r="XI259" s="681"/>
      <c r="XJ259" s="681"/>
      <c r="XK259" s="681"/>
      <c r="XL259" s="681"/>
      <c r="XM259" s="681"/>
      <c r="XN259" s="681"/>
      <c r="XO259" s="681"/>
      <c r="XP259" s="681"/>
      <c r="XQ259" s="681"/>
      <c r="XR259" s="681"/>
      <c r="XS259" s="681"/>
      <c r="XT259" s="681"/>
      <c r="XU259" s="681"/>
      <c r="XV259" s="681"/>
      <c r="XW259" s="681"/>
      <c r="XX259" s="681"/>
      <c r="XY259" s="681"/>
      <c r="XZ259" s="681"/>
      <c r="YA259" s="681"/>
      <c r="YB259" s="681"/>
      <c r="YC259" s="681"/>
      <c r="YD259" s="681"/>
      <c r="YE259" s="681"/>
      <c r="YF259" s="681"/>
      <c r="YG259" s="681"/>
      <c r="YH259" s="681"/>
      <c r="YI259" s="681"/>
      <c r="YJ259" s="681"/>
      <c r="YK259" s="681"/>
      <c r="YL259" s="681"/>
      <c r="YM259" s="681"/>
      <c r="YN259" s="681"/>
      <c r="YO259" s="681"/>
      <c r="YP259" s="681"/>
      <c r="YQ259" s="681"/>
      <c r="YR259" s="681"/>
      <c r="YS259" s="681"/>
      <c r="YT259" s="681"/>
      <c r="YU259" s="681"/>
      <c r="YV259" s="681"/>
      <c r="YW259" s="681"/>
      <c r="YX259" s="681"/>
      <c r="YY259" s="681"/>
      <c r="YZ259" s="681"/>
      <c r="ZA259" s="681"/>
      <c r="ZB259" s="681"/>
      <c r="ZC259" s="681"/>
      <c r="ZD259" s="681"/>
      <c r="ZE259" s="681"/>
      <c r="ZF259" s="681"/>
      <c r="ZG259" s="681"/>
      <c r="ZH259" s="681"/>
      <c r="ZI259" s="681"/>
      <c r="ZJ259" s="681"/>
      <c r="ZK259" s="681"/>
      <c r="ZL259" s="681"/>
      <c r="ZM259" s="681"/>
      <c r="ZN259" s="681"/>
      <c r="ZO259" s="681"/>
      <c r="ZP259" s="681"/>
      <c r="ZQ259" s="681"/>
      <c r="ZR259" s="681"/>
      <c r="ZS259" s="681"/>
      <c r="ZT259" s="681"/>
      <c r="ZU259" s="681"/>
      <c r="ZV259" s="681"/>
      <c r="ZW259" s="681"/>
      <c r="ZX259" s="681"/>
      <c r="ZY259" s="681"/>
      <c r="ZZ259" s="681"/>
      <c r="AAA259" s="681"/>
      <c r="AAB259" s="681"/>
      <c r="AAC259" s="681"/>
      <c r="AAD259" s="681"/>
      <c r="AAE259" s="681"/>
      <c r="AAF259" s="681"/>
      <c r="AAG259" s="681"/>
      <c r="AAH259" s="681"/>
      <c r="AAI259" s="681"/>
      <c r="AAJ259" s="681"/>
      <c r="AAK259" s="681"/>
      <c r="AAL259" s="681"/>
      <c r="AAM259" s="681"/>
      <c r="AAN259" s="681"/>
      <c r="AAO259" s="681"/>
      <c r="AAP259" s="681"/>
      <c r="AAQ259" s="681"/>
      <c r="AAR259" s="681"/>
      <c r="AAS259" s="681"/>
      <c r="AAT259" s="681"/>
      <c r="AAU259" s="681"/>
      <c r="AAV259" s="681"/>
      <c r="AAW259" s="681"/>
      <c r="AAX259" s="681"/>
      <c r="AAY259" s="681"/>
      <c r="AAZ259" s="681"/>
      <c r="ABA259" s="681"/>
      <c r="ABB259" s="681"/>
      <c r="ABC259" s="681"/>
      <c r="ABD259" s="681"/>
      <c r="ABE259" s="681"/>
      <c r="ABF259" s="681"/>
      <c r="ABG259" s="681"/>
      <c r="ABH259" s="681"/>
      <c r="ABI259" s="681"/>
      <c r="ABJ259" s="681"/>
      <c r="ABK259" s="681"/>
      <c r="ABL259" s="681"/>
      <c r="ABM259" s="681"/>
      <c r="ABN259" s="681"/>
      <c r="ABO259" s="681"/>
      <c r="ABP259" s="681"/>
      <c r="ABQ259" s="681"/>
      <c r="ABR259" s="681"/>
      <c r="ABS259" s="681"/>
      <c r="ABT259" s="681"/>
      <c r="ABU259" s="681"/>
      <c r="ABV259" s="681"/>
      <c r="ABW259" s="681"/>
      <c r="ABX259" s="681"/>
      <c r="ABY259" s="681"/>
      <c r="ABZ259" s="681"/>
      <c r="ACA259" s="681"/>
      <c r="ACB259" s="681"/>
      <c r="ACC259" s="681"/>
      <c r="ACD259" s="681"/>
      <c r="ACE259" s="681"/>
      <c r="ACF259" s="681"/>
      <c r="ACG259" s="681"/>
      <c r="ACH259" s="681"/>
      <c r="ACI259" s="681"/>
      <c r="ACJ259" s="681"/>
      <c r="ACK259" s="681"/>
      <c r="ACL259" s="681"/>
      <c r="ACM259" s="681"/>
      <c r="ACN259" s="681"/>
      <c r="ACO259" s="681"/>
      <c r="ACP259" s="681"/>
      <c r="ACQ259" s="681"/>
      <c r="ACR259" s="681"/>
      <c r="ACS259" s="681"/>
      <c r="ACT259" s="681"/>
      <c r="ACU259" s="681"/>
      <c r="ACV259" s="681"/>
      <c r="ACW259" s="681"/>
      <c r="ACX259" s="681"/>
      <c r="ACY259" s="681"/>
      <c r="ACZ259" s="681"/>
      <c r="ADA259" s="681"/>
      <c r="ADB259" s="681"/>
      <c r="ADC259" s="681"/>
      <c r="ADD259" s="681"/>
      <c r="ADE259" s="681"/>
      <c r="ADF259" s="681"/>
      <c r="ADG259" s="681"/>
      <c r="ADH259" s="681"/>
      <c r="ADI259" s="681"/>
      <c r="ADJ259" s="681"/>
      <c r="ADK259" s="681"/>
      <c r="ADL259" s="681"/>
      <c r="ADM259" s="681"/>
      <c r="ADN259" s="681"/>
      <c r="ADO259" s="681"/>
      <c r="ADP259" s="681"/>
      <c r="ADQ259" s="681"/>
      <c r="ADR259" s="681"/>
      <c r="ADS259" s="681"/>
      <c r="ADT259" s="681"/>
      <c r="ADU259" s="681"/>
      <c r="ADV259" s="681"/>
      <c r="ADW259" s="681"/>
      <c r="ADX259" s="681"/>
      <c r="ADY259" s="681"/>
      <c r="ADZ259" s="681"/>
      <c r="AEA259" s="681"/>
      <c r="AEB259" s="681"/>
      <c r="AEC259" s="681"/>
      <c r="AED259" s="681"/>
      <c r="AEE259" s="681"/>
      <c r="AEF259" s="681"/>
      <c r="AEG259" s="681"/>
      <c r="AEH259" s="681"/>
      <c r="AEI259" s="681"/>
      <c r="AEJ259" s="681"/>
      <c r="AEK259" s="681"/>
      <c r="AEL259" s="681"/>
      <c r="AEM259" s="681"/>
      <c r="AEN259" s="681"/>
      <c r="AEO259" s="681"/>
      <c r="AEP259" s="681"/>
      <c r="AEQ259" s="681"/>
      <c r="AER259" s="681"/>
      <c r="AES259" s="681"/>
      <c r="AET259" s="681"/>
      <c r="AEU259" s="681"/>
      <c r="AEV259" s="681"/>
      <c r="AEW259" s="681"/>
      <c r="AEX259" s="681"/>
      <c r="AEY259" s="681"/>
      <c r="AEZ259" s="681"/>
      <c r="AFA259" s="681"/>
      <c r="AFB259" s="681"/>
      <c r="AFC259" s="681"/>
      <c r="AFD259" s="681"/>
      <c r="AFE259" s="681"/>
      <c r="AFF259" s="681"/>
      <c r="AFG259" s="681"/>
      <c r="AFH259" s="681"/>
      <c r="AFI259" s="681"/>
      <c r="AFJ259" s="681"/>
      <c r="AFK259" s="681"/>
      <c r="AFL259" s="681"/>
      <c r="AFM259" s="681"/>
      <c r="AFN259" s="681"/>
      <c r="AFO259" s="681"/>
      <c r="AFP259" s="681"/>
      <c r="AFQ259" s="681"/>
      <c r="AFR259" s="681"/>
      <c r="AFS259" s="681"/>
      <c r="AFT259" s="681"/>
      <c r="AFU259" s="681"/>
      <c r="AFV259" s="681"/>
      <c r="AFW259" s="681"/>
      <c r="AFX259" s="681"/>
      <c r="AFY259" s="681"/>
      <c r="AFZ259" s="681"/>
      <c r="AGA259" s="681"/>
      <c r="AGB259" s="681"/>
      <c r="AGC259" s="681"/>
      <c r="AGD259" s="681"/>
      <c r="AGE259" s="681"/>
      <c r="AGF259" s="681"/>
      <c r="AGG259" s="681"/>
      <c r="AGH259" s="681"/>
      <c r="AGI259" s="681"/>
      <c r="AGJ259" s="681"/>
      <c r="AGK259" s="681"/>
      <c r="AGL259" s="681"/>
      <c r="AGM259" s="681"/>
      <c r="AGN259" s="681"/>
      <c r="AGO259" s="681"/>
      <c r="AGP259" s="681"/>
      <c r="AGQ259" s="681"/>
      <c r="AGR259" s="681"/>
      <c r="AGS259" s="681"/>
      <c r="AGT259" s="681"/>
      <c r="AGU259" s="681"/>
      <c r="AGV259" s="681"/>
      <c r="AGW259" s="681"/>
      <c r="AGX259" s="681"/>
      <c r="AGY259" s="681"/>
      <c r="AGZ259" s="681"/>
      <c r="AHA259" s="681"/>
      <c r="AHB259" s="681"/>
      <c r="AHC259" s="681"/>
      <c r="AHD259" s="681"/>
      <c r="AHE259" s="681"/>
      <c r="AHF259" s="681"/>
      <c r="AHG259" s="681"/>
      <c r="AHH259" s="681"/>
      <c r="AHI259" s="681"/>
      <c r="AHJ259" s="681"/>
      <c r="AHK259" s="681"/>
      <c r="AHL259" s="681"/>
      <c r="AHM259" s="681"/>
      <c r="AHN259" s="681"/>
      <c r="AHO259" s="681"/>
      <c r="AHP259" s="681"/>
      <c r="AHQ259" s="681"/>
      <c r="AHR259" s="681"/>
      <c r="AHS259" s="681"/>
      <c r="AHT259" s="681"/>
      <c r="AHU259" s="681"/>
      <c r="AHV259" s="681"/>
      <c r="AHW259" s="681"/>
      <c r="AHX259" s="681"/>
      <c r="AHY259" s="681"/>
      <c r="AHZ259" s="681"/>
      <c r="AIA259" s="681"/>
      <c r="AIB259" s="681"/>
      <c r="AIC259" s="681"/>
      <c r="AID259" s="681"/>
      <c r="AIE259" s="681"/>
      <c r="AIF259" s="681"/>
      <c r="AIG259" s="681"/>
      <c r="AIH259" s="681"/>
      <c r="AII259" s="681"/>
      <c r="AIJ259" s="681"/>
      <c r="AIK259" s="681"/>
      <c r="AIL259" s="681"/>
      <c r="AIM259" s="681"/>
      <c r="AIN259" s="681"/>
      <c r="AIO259" s="681"/>
      <c r="AIP259" s="681"/>
      <c r="AIQ259" s="681"/>
      <c r="AIR259" s="681"/>
      <c r="AIS259" s="681"/>
      <c r="AIT259" s="681"/>
      <c r="AIU259" s="681"/>
      <c r="AIV259" s="681"/>
      <c r="AIW259" s="681"/>
      <c r="AIX259" s="681"/>
      <c r="AIY259" s="681"/>
      <c r="AIZ259" s="681"/>
      <c r="AJA259" s="681"/>
      <c r="AJB259" s="681"/>
      <c r="AJC259" s="681"/>
      <c r="AJD259" s="681"/>
      <c r="AJE259" s="681"/>
      <c r="AJF259" s="681"/>
      <c r="AJG259" s="681"/>
      <c r="AJH259" s="681"/>
      <c r="AJI259" s="681"/>
      <c r="AJJ259" s="681"/>
      <c r="AJK259" s="681"/>
      <c r="AJL259" s="681"/>
      <c r="AJM259" s="681"/>
      <c r="AJN259" s="681"/>
      <c r="AJO259" s="681"/>
      <c r="AJP259" s="681"/>
      <c r="AJQ259" s="681"/>
      <c r="AJR259" s="681"/>
      <c r="AJS259" s="681"/>
      <c r="AJT259" s="681"/>
      <c r="AJU259" s="681"/>
      <c r="AJV259" s="681"/>
      <c r="AJW259" s="681"/>
      <c r="AJX259" s="681"/>
      <c r="AJY259" s="681"/>
      <c r="AJZ259" s="681"/>
      <c r="AKA259" s="681"/>
      <c r="AKB259" s="681"/>
      <c r="AKC259" s="681"/>
      <c r="AKD259" s="681"/>
      <c r="AKE259" s="681"/>
      <c r="AKF259" s="681"/>
      <c r="AKG259" s="681"/>
      <c r="AKH259" s="681"/>
      <c r="AKI259" s="681"/>
      <c r="AKJ259" s="681"/>
      <c r="AKK259" s="681"/>
      <c r="AKL259" s="681"/>
      <c r="AKM259" s="681"/>
      <c r="AKN259" s="681"/>
      <c r="AKO259" s="681"/>
      <c r="AKP259" s="681"/>
      <c r="AKQ259" s="681"/>
      <c r="AKR259" s="681"/>
      <c r="AKS259" s="681"/>
      <c r="AKT259" s="681"/>
      <c r="AKU259" s="681"/>
      <c r="AKV259" s="681"/>
      <c r="AKW259" s="681"/>
      <c r="AKX259" s="681"/>
      <c r="AKY259" s="681"/>
      <c r="AKZ259" s="681"/>
      <c r="ALA259" s="681"/>
      <c r="ALB259" s="681"/>
      <c r="ALC259" s="681"/>
      <c r="ALD259" s="681"/>
      <c r="ALE259" s="681"/>
      <c r="ALF259" s="681"/>
      <c r="ALG259" s="681"/>
      <c r="ALH259" s="681"/>
      <c r="ALI259" s="681"/>
      <c r="ALJ259" s="681"/>
      <c r="ALK259" s="681"/>
      <c r="ALL259" s="681"/>
      <c r="ALM259" s="681"/>
      <c r="ALN259" s="681"/>
      <c r="ALO259" s="681"/>
      <c r="ALP259" s="681"/>
      <c r="ALQ259" s="681"/>
      <c r="ALR259" s="681"/>
      <c r="ALS259" s="681"/>
      <c r="ALT259" s="681"/>
      <c r="ALU259" s="681"/>
      <c r="ALV259" s="681"/>
      <c r="ALW259" s="681"/>
      <c r="ALX259" s="681"/>
      <c r="ALY259" s="681"/>
      <c r="ALZ259" s="681"/>
      <c r="AMA259" s="681"/>
      <c r="AMB259" s="681"/>
      <c r="AMC259" s="681"/>
      <c r="AMD259" s="681"/>
      <c r="AME259" s="681"/>
      <c r="AMF259" s="681"/>
      <c r="AMG259" s="681"/>
      <c r="AMH259" s="681"/>
      <c r="AMI259" s="681"/>
      <c r="AMJ259" s="681"/>
      <c r="AMK259" s="681"/>
      <c r="AML259" s="681"/>
      <c r="AMM259" s="681"/>
      <c r="AMN259" s="681"/>
      <c r="AMO259" s="681"/>
      <c r="AMP259" s="681"/>
      <c r="AMQ259" s="681"/>
      <c r="AMR259" s="681"/>
      <c r="AMS259" s="681"/>
      <c r="AMT259" s="681"/>
      <c r="AMU259" s="681"/>
      <c r="AMV259" s="681"/>
      <c r="AMW259" s="681"/>
      <c r="AMX259" s="681"/>
      <c r="AMY259" s="681"/>
      <c r="AMZ259" s="681"/>
      <c r="ANA259" s="681"/>
      <c r="ANB259" s="681"/>
      <c r="ANC259" s="681"/>
      <c r="AND259" s="681"/>
      <c r="ANE259" s="681"/>
      <c r="ANF259" s="681"/>
      <c r="ANG259" s="681"/>
      <c r="ANH259" s="681"/>
      <c r="ANI259" s="681"/>
      <c r="ANJ259" s="681"/>
      <c r="ANK259" s="681"/>
      <c r="ANL259" s="681"/>
      <c r="ANM259" s="681"/>
      <c r="ANN259" s="681"/>
      <c r="ANO259" s="681"/>
      <c r="ANP259" s="681"/>
      <c r="ANQ259" s="681"/>
      <c r="ANR259" s="681"/>
      <c r="ANS259" s="681"/>
      <c r="ANT259" s="681"/>
      <c r="ANU259" s="681"/>
      <c r="ANV259" s="681"/>
      <c r="ANW259" s="681"/>
      <c r="ANX259" s="681"/>
      <c r="ANY259" s="681"/>
      <c r="ANZ259" s="681"/>
      <c r="AOA259" s="681"/>
      <c r="AOB259" s="681"/>
      <c r="AOC259" s="681"/>
      <c r="AOD259" s="681"/>
      <c r="AOE259" s="681"/>
      <c r="AOF259" s="681"/>
      <c r="AOG259" s="681"/>
      <c r="AOH259" s="681"/>
      <c r="AOI259" s="681"/>
      <c r="AOJ259" s="681"/>
      <c r="AOK259" s="681"/>
      <c r="AOL259" s="681"/>
      <c r="AOM259" s="681"/>
      <c r="AON259" s="681"/>
      <c r="AOO259" s="681"/>
      <c r="AOP259" s="681"/>
      <c r="AOQ259" s="681"/>
      <c r="AOR259" s="681"/>
      <c r="AOS259" s="681"/>
      <c r="AOT259" s="681"/>
      <c r="AOU259" s="681"/>
      <c r="AOV259" s="681"/>
      <c r="AOW259" s="681"/>
      <c r="AOX259" s="681"/>
      <c r="AOY259" s="681"/>
      <c r="AOZ259" s="681"/>
      <c r="APA259" s="681"/>
      <c r="APB259" s="681"/>
      <c r="APC259" s="681"/>
      <c r="APD259" s="681"/>
      <c r="APE259" s="681"/>
      <c r="APF259" s="681"/>
      <c r="APG259" s="681"/>
      <c r="APH259" s="681"/>
      <c r="API259" s="681"/>
      <c r="APJ259" s="681"/>
      <c r="APK259" s="681"/>
      <c r="APL259" s="681"/>
      <c r="APM259" s="681"/>
      <c r="APN259" s="681"/>
      <c r="APO259" s="681"/>
      <c r="APP259" s="681"/>
      <c r="APQ259" s="681"/>
      <c r="APR259" s="681"/>
      <c r="APS259" s="681"/>
      <c r="APT259" s="681"/>
      <c r="APU259" s="681"/>
      <c r="APV259" s="681"/>
      <c r="APW259" s="681"/>
      <c r="APX259" s="681"/>
      <c r="APY259" s="681"/>
      <c r="APZ259" s="681"/>
      <c r="AQA259" s="681"/>
      <c r="AQB259" s="681"/>
      <c r="AQC259" s="681"/>
      <c r="AQD259" s="681"/>
      <c r="AQE259" s="681"/>
      <c r="AQF259" s="681"/>
      <c r="AQG259" s="681"/>
      <c r="AQH259" s="681"/>
      <c r="AQI259" s="681"/>
      <c r="AQJ259" s="681"/>
      <c r="AQK259" s="681"/>
      <c r="AQL259" s="681"/>
      <c r="AQM259" s="681"/>
      <c r="AQN259" s="681"/>
      <c r="AQO259" s="681"/>
      <c r="AQP259" s="681"/>
      <c r="AQQ259" s="681"/>
      <c r="AQR259" s="681"/>
      <c r="AQS259" s="681"/>
      <c r="AQT259" s="681"/>
      <c r="AQU259" s="681"/>
      <c r="AQV259" s="681"/>
      <c r="AQW259" s="681"/>
      <c r="AQX259" s="681"/>
      <c r="AQY259" s="681"/>
      <c r="AQZ259" s="681"/>
      <c r="ARA259" s="681"/>
      <c r="ARB259" s="681"/>
      <c r="ARC259" s="681"/>
      <c r="ARD259" s="681"/>
      <c r="ARE259" s="681"/>
      <c r="ARF259" s="681"/>
      <c r="ARG259" s="681"/>
      <c r="ARH259" s="681"/>
      <c r="ARI259" s="681"/>
      <c r="ARJ259" s="681"/>
      <c r="ARK259" s="681"/>
      <c r="ARL259" s="681"/>
      <c r="ARM259" s="681"/>
      <c r="ARN259" s="681"/>
      <c r="ARO259" s="681"/>
      <c r="ARP259" s="681"/>
      <c r="ARQ259" s="681"/>
      <c r="ARR259" s="681"/>
      <c r="ARS259" s="681"/>
      <c r="ART259" s="681"/>
      <c r="ARU259" s="681"/>
      <c r="ARV259" s="681"/>
      <c r="ARW259" s="681"/>
      <c r="ARX259" s="681"/>
      <c r="ARY259" s="681"/>
      <c r="ARZ259" s="681"/>
      <c r="ASA259" s="681"/>
      <c r="ASB259" s="681"/>
      <c r="ASC259" s="681"/>
      <c r="ASD259" s="681"/>
      <c r="ASE259" s="681"/>
      <c r="ASF259" s="681"/>
      <c r="ASG259" s="681"/>
      <c r="ASH259" s="681"/>
      <c r="ASI259" s="681"/>
      <c r="ASJ259" s="681"/>
      <c r="ASK259" s="681"/>
      <c r="ASL259" s="681"/>
      <c r="ASM259" s="681"/>
      <c r="ASN259" s="681"/>
      <c r="ASO259" s="681"/>
      <c r="ASP259" s="681"/>
      <c r="ASQ259" s="681"/>
      <c r="ASR259" s="681"/>
      <c r="ASS259" s="681"/>
      <c r="AST259" s="681"/>
      <c r="ASU259" s="681"/>
      <c r="ASV259" s="681"/>
      <c r="ASW259" s="681"/>
      <c r="ASX259" s="681"/>
      <c r="ASY259" s="681"/>
      <c r="ASZ259" s="681"/>
      <c r="ATA259" s="681"/>
      <c r="ATB259" s="681"/>
      <c r="ATC259" s="681"/>
      <c r="ATD259" s="681"/>
      <c r="ATE259" s="681"/>
      <c r="ATF259" s="681"/>
      <c r="ATG259" s="681"/>
      <c r="ATH259" s="681"/>
      <c r="ATI259" s="681"/>
      <c r="ATJ259" s="681"/>
      <c r="ATK259" s="681"/>
      <c r="ATL259" s="681"/>
      <c r="ATM259" s="681"/>
      <c r="ATN259" s="681"/>
      <c r="ATO259" s="681"/>
      <c r="ATP259" s="681"/>
      <c r="ATQ259" s="681"/>
      <c r="ATR259" s="681"/>
      <c r="ATS259" s="681"/>
      <c r="ATT259" s="681"/>
      <c r="ATU259" s="681"/>
      <c r="ATV259" s="681"/>
      <c r="ATW259" s="681"/>
      <c r="ATX259" s="681"/>
      <c r="ATY259" s="681"/>
      <c r="ATZ259" s="681"/>
      <c r="AUA259" s="681"/>
      <c r="AUB259" s="681"/>
      <c r="AUC259" s="681"/>
      <c r="AUD259" s="681"/>
      <c r="AUE259" s="681"/>
      <c r="AUF259" s="681"/>
      <c r="AUG259" s="681"/>
      <c r="AUH259" s="681"/>
      <c r="AUI259" s="681"/>
      <c r="AUJ259" s="681"/>
      <c r="AUK259" s="681"/>
      <c r="AUL259" s="681"/>
      <c r="AUM259" s="681"/>
      <c r="AUN259" s="681"/>
      <c r="AUO259" s="681"/>
      <c r="AUP259" s="681"/>
      <c r="AUQ259" s="681"/>
      <c r="AUR259" s="681"/>
      <c r="AUS259" s="681"/>
      <c r="AUT259" s="681"/>
      <c r="AUU259" s="681"/>
      <c r="AUV259" s="681"/>
      <c r="AUW259" s="681"/>
      <c r="AUX259" s="681"/>
      <c r="AUY259" s="681"/>
      <c r="AUZ259" s="681"/>
      <c r="AVA259" s="681"/>
      <c r="AVB259" s="681"/>
      <c r="AVC259" s="681"/>
      <c r="AVD259" s="681"/>
      <c r="AVE259" s="681"/>
      <c r="AVF259" s="681"/>
      <c r="AVG259" s="681"/>
      <c r="AVH259" s="681"/>
      <c r="AVI259" s="681"/>
      <c r="AVJ259" s="681"/>
      <c r="AVK259" s="681"/>
      <c r="AVL259" s="681"/>
      <c r="AVM259" s="681"/>
      <c r="AVN259" s="681"/>
      <c r="AVO259" s="681"/>
      <c r="AVP259" s="681"/>
      <c r="AVQ259" s="681"/>
      <c r="AVR259" s="681"/>
      <c r="AVS259" s="681"/>
      <c r="AVT259" s="681"/>
      <c r="AVU259" s="681"/>
      <c r="AVV259" s="681"/>
      <c r="AVW259" s="681"/>
      <c r="AVX259" s="681"/>
      <c r="AVY259" s="681"/>
      <c r="AVZ259" s="681"/>
      <c r="AWA259" s="681"/>
      <c r="AWB259" s="681"/>
      <c r="AWC259" s="681"/>
      <c r="AWD259" s="681"/>
      <c r="AWE259" s="681"/>
      <c r="AWF259" s="681"/>
      <c r="AWG259" s="681"/>
      <c r="AWH259" s="681"/>
      <c r="AWI259" s="681"/>
      <c r="AWJ259" s="681"/>
      <c r="AWK259" s="681"/>
      <c r="AWL259" s="681"/>
      <c r="AWM259" s="681"/>
      <c r="AWN259" s="681"/>
      <c r="AWO259" s="681"/>
      <c r="AWP259" s="681"/>
      <c r="AWQ259" s="681"/>
      <c r="AWR259" s="681"/>
      <c r="AWS259" s="681"/>
      <c r="AWT259" s="681"/>
      <c r="AWU259" s="681"/>
      <c r="AWV259" s="681"/>
      <c r="AWW259" s="681"/>
      <c r="AWX259" s="681"/>
      <c r="AWY259" s="681"/>
      <c r="AWZ259" s="681"/>
      <c r="AXA259" s="681"/>
      <c r="AXB259" s="681"/>
      <c r="AXC259" s="681"/>
      <c r="AXD259" s="681"/>
      <c r="AXE259" s="681"/>
      <c r="AXF259" s="681"/>
      <c r="AXG259" s="681"/>
      <c r="AXH259" s="681"/>
      <c r="AXI259" s="681"/>
      <c r="AXJ259" s="681"/>
      <c r="AXK259" s="681"/>
      <c r="AXL259" s="681"/>
      <c r="AXM259" s="681"/>
      <c r="AXN259" s="681"/>
      <c r="AXO259" s="681"/>
      <c r="AXP259" s="681"/>
      <c r="AXQ259" s="681"/>
      <c r="AXR259" s="681"/>
      <c r="AXS259" s="681"/>
      <c r="AXT259" s="681"/>
      <c r="AXU259" s="681"/>
      <c r="AXV259" s="681"/>
      <c r="AXW259" s="681"/>
      <c r="AXX259" s="681"/>
      <c r="AXY259" s="681"/>
      <c r="AXZ259" s="681"/>
      <c r="AYA259" s="681"/>
      <c r="AYB259" s="681"/>
      <c r="AYC259" s="681"/>
      <c r="AYD259" s="681"/>
      <c r="AYE259" s="681"/>
      <c r="AYF259" s="681"/>
      <c r="AYG259" s="681"/>
      <c r="AYH259" s="681"/>
      <c r="AYI259" s="681"/>
      <c r="AYJ259" s="681"/>
      <c r="AYK259" s="681"/>
      <c r="AYL259" s="681"/>
      <c r="AYM259" s="681"/>
      <c r="AYN259" s="681"/>
      <c r="AYO259" s="681"/>
      <c r="AYP259" s="681"/>
      <c r="AYQ259" s="681"/>
      <c r="AYR259" s="681"/>
      <c r="AYS259" s="681"/>
      <c r="AYT259" s="681"/>
      <c r="AYU259" s="681"/>
      <c r="AYV259" s="681"/>
      <c r="AYW259" s="681"/>
      <c r="AYX259" s="681"/>
      <c r="AYY259" s="681"/>
      <c r="AYZ259" s="681"/>
      <c r="AZA259" s="681"/>
      <c r="AZB259" s="681"/>
      <c r="AZC259" s="681"/>
      <c r="AZD259" s="681"/>
      <c r="AZE259" s="681"/>
      <c r="AZF259" s="681"/>
      <c r="AZG259" s="681"/>
      <c r="AZH259" s="681"/>
      <c r="AZI259" s="681"/>
      <c r="AZJ259" s="681"/>
      <c r="AZK259" s="681"/>
      <c r="AZL259" s="681"/>
      <c r="AZM259" s="681"/>
      <c r="AZN259" s="681"/>
      <c r="AZO259" s="681"/>
      <c r="AZP259" s="681"/>
      <c r="AZQ259" s="681"/>
      <c r="AZR259" s="681"/>
      <c r="AZS259" s="681"/>
      <c r="AZT259" s="681"/>
      <c r="AZU259" s="681"/>
      <c r="AZV259" s="681"/>
      <c r="AZW259" s="681"/>
      <c r="AZX259" s="681"/>
      <c r="AZY259" s="681"/>
      <c r="AZZ259" s="681"/>
      <c r="BAA259" s="681"/>
      <c r="BAB259" s="681"/>
      <c r="BAC259" s="681"/>
      <c r="BAD259" s="681"/>
      <c r="BAE259" s="681"/>
      <c r="BAF259" s="681"/>
      <c r="BAG259" s="681"/>
      <c r="BAH259" s="681"/>
      <c r="BAI259" s="681"/>
      <c r="BAJ259" s="681"/>
      <c r="BAK259" s="681"/>
      <c r="BAL259" s="681"/>
      <c r="BAM259" s="681"/>
      <c r="BAN259" s="681"/>
      <c r="BAO259" s="681"/>
      <c r="BAP259" s="681"/>
      <c r="BAQ259" s="681"/>
      <c r="BAR259" s="681"/>
      <c r="BAS259" s="681"/>
      <c r="BAT259" s="681"/>
      <c r="BAU259" s="681"/>
      <c r="BAV259" s="681"/>
      <c r="BAW259" s="681"/>
      <c r="BAX259" s="681"/>
      <c r="BAY259" s="681"/>
      <c r="BAZ259" s="681"/>
      <c r="BBA259" s="681"/>
      <c r="BBB259" s="681"/>
      <c r="BBC259" s="681"/>
      <c r="BBD259" s="681"/>
      <c r="BBE259" s="681"/>
      <c r="BBF259" s="681"/>
      <c r="BBG259" s="681"/>
      <c r="BBH259" s="681"/>
      <c r="BBI259" s="681"/>
      <c r="BBJ259" s="681"/>
      <c r="BBK259" s="681"/>
      <c r="BBL259" s="681"/>
      <c r="BBM259" s="681"/>
      <c r="BBN259" s="681"/>
      <c r="BBO259" s="681"/>
      <c r="BBP259" s="681"/>
      <c r="BBQ259" s="681"/>
      <c r="BBR259" s="681"/>
      <c r="BBS259" s="681"/>
      <c r="BBT259" s="681"/>
      <c r="BBU259" s="681"/>
      <c r="BBV259" s="681"/>
      <c r="BBW259" s="681"/>
      <c r="BBX259" s="681"/>
      <c r="BBY259" s="681"/>
      <c r="BBZ259" s="681"/>
      <c r="BCA259" s="681"/>
      <c r="BCB259" s="681"/>
      <c r="BCC259" s="681"/>
      <c r="BCD259" s="681"/>
      <c r="BCE259" s="681"/>
      <c r="BCF259" s="681"/>
      <c r="BCG259" s="681"/>
      <c r="BCH259" s="681"/>
      <c r="BCI259" s="681"/>
      <c r="BCJ259" s="681"/>
      <c r="BCK259" s="681"/>
      <c r="BCL259" s="681"/>
      <c r="BCM259" s="681"/>
      <c r="BCN259" s="681"/>
      <c r="BCO259" s="681"/>
      <c r="BCP259" s="681"/>
      <c r="BCQ259" s="681"/>
      <c r="BCR259" s="681"/>
      <c r="BCS259" s="681"/>
      <c r="BCT259" s="681"/>
      <c r="BCU259" s="681"/>
      <c r="BCV259" s="681"/>
      <c r="BCW259" s="681"/>
      <c r="BCX259" s="681"/>
      <c r="BCY259" s="681"/>
      <c r="BCZ259" s="681"/>
      <c r="BDA259" s="681"/>
      <c r="BDB259" s="681"/>
      <c r="BDC259" s="681"/>
      <c r="BDD259" s="681"/>
      <c r="BDE259" s="681"/>
      <c r="BDF259" s="681"/>
      <c r="BDG259" s="681"/>
      <c r="BDH259" s="681"/>
      <c r="BDI259" s="681"/>
      <c r="BDJ259" s="681"/>
      <c r="BDK259" s="681"/>
      <c r="BDL259" s="681"/>
      <c r="BDM259" s="681"/>
      <c r="BDN259" s="681"/>
      <c r="BDO259" s="681"/>
      <c r="BDP259" s="681"/>
      <c r="BDQ259" s="681"/>
      <c r="BDR259" s="681"/>
      <c r="BDS259" s="681"/>
      <c r="BDT259" s="681"/>
      <c r="BDU259" s="681"/>
      <c r="BDV259" s="681"/>
      <c r="BDW259" s="681"/>
      <c r="BDX259" s="681"/>
      <c r="BDY259" s="681"/>
      <c r="BDZ259" s="681"/>
      <c r="BEA259" s="681"/>
      <c r="BEB259" s="681"/>
      <c r="BEC259" s="681"/>
      <c r="BED259" s="681"/>
      <c r="BEE259" s="681"/>
      <c r="BEF259" s="681"/>
      <c r="BEG259" s="681"/>
      <c r="BEH259" s="681"/>
      <c r="BEI259" s="681"/>
      <c r="BEJ259" s="681"/>
      <c r="BEK259" s="681"/>
      <c r="BEL259" s="681"/>
      <c r="BEM259" s="681"/>
      <c r="BEN259" s="681"/>
      <c r="BEO259" s="681"/>
      <c r="BEP259" s="681"/>
      <c r="BEQ259" s="681"/>
      <c r="BER259" s="681"/>
      <c r="BES259" s="681"/>
      <c r="BET259" s="681"/>
      <c r="BEU259" s="681"/>
      <c r="BEV259" s="681"/>
      <c r="BEW259" s="681"/>
      <c r="BEX259" s="681"/>
      <c r="BEY259" s="681"/>
      <c r="BEZ259" s="681"/>
      <c r="BFA259" s="681"/>
      <c r="BFB259" s="681"/>
      <c r="BFC259" s="681"/>
      <c r="BFD259" s="681"/>
      <c r="BFE259" s="681"/>
      <c r="BFF259" s="681"/>
      <c r="BFG259" s="681"/>
      <c r="BFH259" s="681"/>
      <c r="BFI259" s="681"/>
      <c r="BFJ259" s="681"/>
      <c r="BFK259" s="681"/>
      <c r="BFL259" s="681"/>
      <c r="BFM259" s="681"/>
      <c r="BFN259" s="681"/>
      <c r="BFO259" s="681"/>
      <c r="BFP259" s="681"/>
      <c r="BFQ259" s="681"/>
      <c r="BFR259" s="681"/>
      <c r="BFS259" s="681"/>
      <c r="BFT259" s="681"/>
      <c r="BFU259" s="681"/>
      <c r="BFV259" s="681"/>
      <c r="BFW259" s="681"/>
      <c r="BFX259" s="681"/>
      <c r="BFY259" s="681"/>
      <c r="BFZ259" s="681"/>
      <c r="BGA259" s="681"/>
      <c r="BGB259" s="681"/>
      <c r="BGC259" s="681"/>
      <c r="BGD259" s="681"/>
      <c r="BGE259" s="681"/>
      <c r="BGF259" s="681"/>
      <c r="BGG259" s="681"/>
      <c r="BGH259" s="681"/>
      <c r="BGI259" s="681"/>
      <c r="BGJ259" s="681"/>
      <c r="BGK259" s="681"/>
      <c r="BGL259" s="681"/>
      <c r="BGM259" s="681"/>
      <c r="BGN259" s="681"/>
      <c r="BGO259" s="681"/>
      <c r="BGP259" s="681"/>
      <c r="BGQ259" s="681"/>
      <c r="BGR259" s="681"/>
      <c r="BGS259" s="681"/>
      <c r="BGT259" s="681"/>
      <c r="BGU259" s="681"/>
      <c r="BGV259" s="681"/>
      <c r="BGW259" s="681"/>
      <c r="BGX259" s="681"/>
      <c r="BGY259" s="681"/>
      <c r="BGZ259" s="681"/>
      <c r="BHA259" s="681"/>
      <c r="BHB259" s="681"/>
      <c r="BHC259" s="681"/>
      <c r="BHD259" s="681"/>
      <c r="BHE259" s="681"/>
      <c r="BHF259" s="681"/>
      <c r="BHG259" s="681"/>
      <c r="BHH259" s="681"/>
      <c r="BHI259" s="681"/>
      <c r="BHJ259" s="681"/>
      <c r="BHK259" s="681"/>
      <c r="BHL259" s="681"/>
      <c r="BHM259" s="681"/>
      <c r="BHN259" s="681"/>
      <c r="BHO259" s="681"/>
      <c r="BHP259" s="681"/>
      <c r="BHQ259" s="681"/>
      <c r="BHR259" s="681"/>
      <c r="BHS259" s="681"/>
      <c r="BHT259" s="681"/>
      <c r="BHU259" s="681"/>
      <c r="BHV259" s="681"/>
      <c r="BHW259" s="681"/>
      <c r="BHX259" s="681"/>
      <c r="BHY259" s="681"/>
      <c r="BHZ259" s="681"/>
      <c r="BIA259" s="681"/>
      <c r="BIB259" s="681"/>
      <c r="BIC259" s="681"/>
      <c r="BID259" s="681"/>
      <c r="BIE259" s="681"/>
      <c r="BIF259" s="681"/>
      <c r="BIG259" s="681"/>
      <c r="BIH259" s="681"/>
      <c r="BII259" s="681"/>
      <c r="BIJ259" s="681"/>
      <c r="BIK259" s="681"/>
      <c r="BIL259" s="681"/>
      <c r="BIM259" s="681"/>
      <c r="BIN259" s="681"/>
      <c r="BIO259" s="681"/>
      <c r="BIP259" s="681"/>
      <c r="BIQ259" s="681"/>
      <c r="BIR259" s="681"/>
      <c r="BIS259" s="681"/>
      <c r="BIT259" s="681"/>
      <c r="BIU259" s="681"/>
      <c r="BIV259" s="681"/>
      <c r="BIW259" s="681"/>
      <c r="BIX259" s="681"/>
      <c r="BIY259" s="681"/>
      <c r="BIZ259" s="681"/>
      <c r="BJA259" s="681"/>
      <c r="BJB259" s="681"/>
      <c r="BJC259" s="681"/>
      <c r="BJD259" s="681"/>
      <c r="BJE259" s="681"/>
      <c r="BJF259" s="681"/>
      <c r="BJG259" s="681"/>
      <c r="BJH259" s="681"/>
      <c r="BJI259" s="681"/>
      <c r="BJJ259" s="681"/>
      <c r="BJK259" s="681"/>
      <c r="BJL259" s="681"/>
      <c r="BJM259" s="681"/>
      <c r="BJN259" s="681"/>
      <c r="BJO259" s="681"/>
      <c r="BJP259" s="681"/>
      <c r="BJQ259" s="681"/>
      <c r="BJR259" s="681"/>
      <c r="BJS259" s="681"/>
      <c r="BJT259" s="681"/>
      <c r="BJU259" s="681"/>
      <c r="BJV259" s="681"/>
      <c r="BJW259" s="681"/>
      <c r="BJX259" s="681"/>
      <c r="BJY259" s="681"/>
      <c r="BJZ259" s="681"/>
      <c r="BKA259" s="681"/>
      <c r="BKB259" s="681"/>
      <c r="BKC259" s="681"/>
      <c r="BKD259" s="681"/>
      <c r="BKE259" s="681"/>
      <c r="BKF259" s="681"/>
      <c r="BKG259" s="681"/>
      <c r="BKH259" s="681"/>
      <c r="BKI259" s="681"/>
      <c r="BKJ259" s="681"/>
      <c r="BKK259" s="681"/>
      <c r="BKL259" s="681"/>
      <c r="BKM259" s="681"/>
      <c r="BKN259" s="681"/>
      <c r="BKO259" s="681"/>
      <c r="BKP259" s="681"/>
      <c r="BKQ259" s="681"/>
      <c r="BKR259" s="681"/>
      <c r="BKS259" s="681"/>
      <c r="BKT259" s="681"/>
      <c r="BKU259" s="681"/>
      <c r="BKV259" s="681"/>
      <c r="BKW259" s="681"/>
      <c r="BKX259" s="681"/>
      <c r="BKY259" s="681"/>
      <c r="BKZ259" s="681"/>
      <c r="BLA259" s="681"/>
      <c r="BLB259" s="681"/>
      <c r="BLC259" s="681"/>
      <c r="BLD259" s="681"/>
      <c r="BLE259" s="681"/>
      <c r="BLF259" s="681"/>
      <c r="BLG259" s="681"/>
      <c r="BLH259" s="681"/>
      <c r="BLI259" s="681"/>
      <c r="BLJ259" s="681"/>
      <c r="BLK259" s="681"/>
      <c r="BLL259" s="681"/>
      <c r="BLM259" s="681"/>
      <c r="BLN259" s="681"/>
      <c r="BLO259" s="681"/>
      <c r="BLP259" s="681"/>
      <c r="BLQ259" s="681"/>
      <c r="BLR259" s="681"/>
      <c r="BLS259" s="681"/>
      <c r="BLT259" s="681"/>
      <c r="BLU259" s="681"/>
      <c r="BLV259" s="681"/>
      <c r="BLW259" s="681"/>
      <c r="BLX259" s="681"/>
      <c r="BLY259" s="681"/>
      <c r="BLZ259" s="681"/>
      <c r="BMA259" s="681"/>
      <c r="BMB259" s="681"/>
      <c r="BMC259" s="681"/>
      <c r="BMD259" s="681"/>
      <c r="BME259" s="681"/>
      <c r="BMF259" s="681"/>
      <c r="BMG259" s="681"/>
      <c r="BMH259" s="681"/>
      <c r="BMI259" s="681"/>
      <c r="BMJ259" s="681"/>
      <c r="BMK259" s="681"/>
      <c r="BML259" s="681"/>
      <c r="BMM259" s="681"/>
      <c r="BMN259" s="681"/>
      <c r="BMO259" s="681"/>
      <c r="BMP259" s="681"/>
      <c r="BMQ259" s="681"/>
      <c r="BMR259" s="681"/>
      <c r="BMS259" s="681"/>
      <c r="BMT259" s="681"/>
      <c r="BMU259" s="681"/>
      <c r="BMV259" s="681"/>
      <c r="BMW259" s="681"/>
      <c r="BMX259" s="681"/>
      <c r="BMY259" s="681"/>
      <c r="BMZ259" s="681"/>
      <c r="BNA259" s="681"/>
      <c r="BNB259" s="681"/>
      <c r="BNC259" s="681"/>
      <c r="BND259" s="681"/>
      <c r="BNE259" s="681"/>
      <c r="BNF259" s="681"/>
      <c r="BNG259" s="681"/>
      <c r="BNH259" s="681"/>
      <c r="BNI259" s="681"/>
      <c r="BNJ259" s="681"/>
      <c r="BNK259" s="681"/>
      <c r="BNL259" s="681"/>
      <c r="BNM259" s="681"/>
      <c r="BNN259" s="681"/>
      <c r="BNO259" s="681"/>
      <c r="BNP259" s="681"/>
      <c r="BNQ259" s="681"/>
      <c r="BNR259" s="681"/>
      <c r="BNS259" s="681"/>
      <c r="BNT259" s="681"/>
      <c r="BNU259" s="681"/>
      <c r="BNV259" s="681"/>
      <c r="BNW259" s="681"/>
      <c r="BNX259" s="681"/>
      <c r="BNY259" s="681"/>
      <c r="BNZ259" s="681"/>
      <c r="BOA259" s="681"/>
      <c r="BOB259" s="681"/>
      <c r="BOC259" s="681"/>
      <c r="BOD259" s="681"/>
      <c r="BOE259" s="681"/>
      <c r="BOF259" s="681"/>
      <c r="BOG259" s="681"/>
      <c r="BOH259" s="681"/>
      <c r="BOI259" s="681"/>
      <c r="BOJ259" s="681"/>
      <c r="BOK259" s="681"/>
      <c r="BOL259" s="681"/>
      <c r="BOM259" s="681"/>
      <c r="BON259" s="681"/>
      <c r="BOO259" s="681"/>
      <c r="BOP259" s="681"/>
      <c r="BOQ259" s="681"/>
      <c r="BOR259" s="681"/>
      <c r="BOS259" s="681"/>
      <c r="BOT259" s="681"/>
      <c r="BOU259" s="681"/>
      <c r="BOV259" s="681"/>
      <c r="BOW259" s="681"/>
      <c r="BOX259" s="681"/>
      <c r="BOY259" s="681"/>
      <c r="BOZ259" s="681"/>
      <c r="BPA259" s="681"/>
      <c r="BPB259" s="681"/>
      <c r="BPC259" s="681"/>
      <c r="BPD259" s="681"/>
      <c r="BPE259" s="681"/>
      <c r="BPF259" s="681"/>
      <c r="BPG259" s="681"/>
      <c r="BPH259" s="681"/>
      <c r="BPI259" s="681"/>
      <c r="BPJ259" s="681"/>
      <c r="BPK259" s="681"/>
      <c r="BPL259" s="681"/>
      <c r="BPM259" s="681"/>
      <c r="BPN259" s="681"/>
      <c r="BPO259" s="681"/>
      <c r="BPP259" s="681"/>
      <c r="BPQ259" s="681"/>
      <c r="BPR259" s="681"/>
      <c r="BPS259" s="681"/>
      <c r="BPT259" s="681"/>
      <c r="BPU259" s="681"/>
      <c r="BPV259" s="681"/>
      <c r="BPW259" s="681"/>
      <c r="BPX259" s="681"/>
      <c r="BPY259" s="681"/>
      <c r="BPZ259" s="681"/>
      <c r="BQA259" s="681"/>
      <c r="BQB259" s="681"/>
      <c r="BQC259" s="681"/>
      <c r="BQD259" s="681"/>
      <c r="BQE259" s="681"/>
      <c r="BQF259" s="681"/>
      <c r="BQG259" s="681"/>
      <c r="BQH259" s="681"/>
      <c r="BQI259" s="681"/>
      <c r="BQJ259" s="681"/>
      <c r="BQK259" s="681"/>
      <c r="BQL259" s="681"/>
      <c r="BQM259" s="681"/>
      <c r="BQN259" s="681"/>
      <c r="BQO259" s="681"/>
      <c r="BQP259" s="681"/>
      <c r="BQQ259" s="681"/>
      <c r="BQR259" s="681"/>
      <c r="BQS259" s="681"/>
      <c r="BQT259" s="681"/>
      <c r="BQU259" s="681"/>
      <c r="BQV259" s="681"/>
      <c r="BQW259" s="681"/>
      <c r="BQX259" s="681"/>
      <c r="BQY259" s="681"/>
      <c r="BQZ259" s="681"/>
      <c r="BRA259" s="681"/>
      <c r="BRB259" s="681"/>
      <c r="BRC259" s="681"/>
      <c r="BRD259" s="681"/>
      <c r="BRE259" s="681"/>
      <c r="BRF259" s="681"/>
      <c r="BRG259" s="681"/>
      <c r="BRH259" s="681"/>
      <c r="BRI259" s="681"/>
      <c r="BRJ259" s="681"/>
      <c r="BRK259" s="681"/>
      <c r="BRL259" s="681"/>
      <c r="BRM259" s="681"/>
      <c r="BRN259" s="681"/>
      <c r="BRO259" s="681"/>
      <c r="BRP259" s="681"/>
      <c r="BRQ259" s="681"/>
      <c r="BRR259" s="681"/>
      <c r="BRS259" s="681"/>
      <c r="BRT259" s="681"/>
      <c r="BRU259" s="681"/>
      <c r="BRV259" s="681"/>
      <c r="BRW259" s="681"/>
      <c r="BRX259" s="681"/>
      <c r="BRY259" s="681"/>
      <c r="BRZ259" s="681"/>
      <c r="BSA259" s="681"/>
      <c r="BSB259" s="681"/>
      <c r="BSC259" s="681"/>
      <c r="BSD259" s="681"/>
      <c r="BSE259" s="681"/>
      <c r="BSF259" s="681"/>
      <c r="BSG259" s="681"/>
      <c r="BSH259" s="681"/>
      <c r="BSI259" s="681"/>
      <c r="BSJ259" s="681"/>
      <c r="BSK259" s="681"/>
      <c r="BSL259" s="681"/>
      <c r="BSM259" s="681"/>
      <c r="BSN259" s="681"/>
      <c r="BSO259" s="681"/>
      <c r="BSP259" s="681"/>
      <c r="BSQ259" s="681"/>
      <c r="BSR259" s="681"/>
      <c r="BSS259" s="681"/>
      <c r="BST259" s="681"/>
      <c r="BSU259" s="681"/>
      <c r="BSV259" s="681"/>
      <c r="BSW259" s="681"/>
      <c r="BSX259" s="681"/>
      <c r="BSY259" s="681"/>
      <c r="BSZ259" s="681"/>
      <c r="BTA259" s="681"/>
      <c r="BTB259" s="681"/>
      <c r="BTC259" s="681"/>
      <c r="BTD259" s="681"/>
      <c r="BTE259" s="681"/>
      <c r="BTF259" s="681"/>
      <c r="BTG259" s="681"/>
      <c r="BTH259" s="681"/>
      <c r="BTI259" s="681"/>
      <c r="BTJ259" s="681"/>
      <c r="BTK259" s="681"/>
      <c r="BTL259" s="681"/>
      <c r="BTM259" s="681"/>
      <c r="BTN259" s="681"/>
      <c r="BTO259" s="681"/>
      <c r="BTP259" s="681"/>
      <c r="BTQ259" s="681"/>
      <c r="BTR259" s="681"/>
      <c r="BTS259" s="681"/>
      <c r="BTT259" s="681"/>
      <c r="BTU259" s="681"/>
      <c r="BTV259" s="681"/>
      <c r="BTW259" s="681"/>
      <c r="BTX259" s="681"/>
      <c r="BTY259" s="681"/>
      <c r="BTZ259" s="681"/>
      <c r="BUA259" s="681"/>
      <c r="BUB259" s="681"/>
      <c r="BUC259" s="681"/>
      <c r="BUD259" s="681"/>
      <c r="BUE259" s="681"/>
      <c r="BUF259" s="681"/>
      <c r="BUG259" s="681"/>
      <c r="BUH259" s="681"/>
      <c r="BUI259" s="681"/>
      <c r="BUJ259" s="681"/>
      <c r="BUK259" s="681"/>
      <c r="BUL259" s="681"/>
      <c r="BUM259" s="681"/>
      <c r="BUN259" s="681"/>
      <c r="BUO259" s="681"/>
      <c r="BUP259" s="681"/>
      <c r="BUQ259" s="681"/>
      <c r="BUR259" s="681"/>
      <c r="BUS259" s="681"/>
      <c r="BUT259" s="681"/>
      <c r="BUU259" s="681"/>
      <c r="BUV259" s="681"/>
      <c r="BUW259" s="681"/>
      <c r="BUX259" s="681"/>
      <c r="BUY259" s="681"/>
      <c r="BUZ259" s="681"/>
      <c r="BVA259" s="681"/>
      <c r="BVB259" s="681"/>
      <c r="BVC259" s="681"/>
      <c r="BVD259" s="681"/>
      <c r="BVE259" s="681"/>
      <c r="BVF259" s="681"/>
      <c r="BVG259" s="681"/>
      <c r="BVH259" s="681"/>
      <c r="BVI259" s="681"/>
      <c r="BVJ259" s="681"/>
      <c r="BVK259" s="681"/>
      <c r="BVL259" s="681"/>
      <c r="BVM259" s="681"/>
      <c r="BVN259" s="681"/>
      <c r="BVO259" s="681"/>
      <c r="BVP259" s="681"/>
      <c r="BVQ259" s="681"/>
      <c r="BVR259" s="681"/>
      <c r="BVS259" s="681"/>
      <c r="BVT259" s="681"/>
      <c r="BVU259" s="681"/>
      <c r="BVV259" s="681"/>
      <c r="BVW259" s="681"/>
      <c r="BVX259" s="681"/>
      <c r="BVY259" s="681"/>
      <c r="BVZ259" s="681"/>
      <c r="BWA259" s="681"/>
      <c r="BWB259" s="681"/>
      <c r="BWC259" s="681"/>
      <c r="BWD259" s="681"/>
      <c r="BWE259" s="681"/>
      <c r="BWF259" s="681"/>
      <c r="BWG259" s="681"/>
      <c r="BWH259" s="681"/>
      <c r="BWI259" s="681"/>
      <c r="BWJ259" s="681"/>
      <c r="BWK259" s="681"/>
      <c r="BWL259" s="681"/>
      <c r="BWM259" s="681"/>
      <c r="BWN259" s="681"/>
      <c r="BWO259" s="681"/>
      <c r="BWP259" s="681"/>
      <c r="BWQ259" s="681"/>
      <c r="BWR259" s="681"/>
      <c r="BWS259" s="681"/>
      <c r="BWT259" s="681"/>
      <c r="BWU259" s="681"/>
      <c r="BWV259" s="681"/>
      <c r="BWW259" s="681"/>
      <c r="BWX259" s="681"/>
      <c r="BWY259" s="681"/>
      <c r="BWZ259" s="681"/>
      <c r="BXA259" s="681"/>
      <c r="BXB259" s="681"/>
      <c r="BXC259" s="681"/>
      <c r="BXD259" s="681"/>
      <c r="BXE259" s="681"/>
      <c r="BXF259" s="681"/>
      <c r="BXG259" s="681"/>
      <c r="BXH259" s="681"/>
      <c r="BXI259" s="681"/>
      <c r="BXJ259" s="681"/>
      <c r="BXK259" s="681"/>
      <c r="BXL259" s="681"/>
      <c r="BXM259" s="681"/>
      <c r="BXN259" s="681"/>
      <c r="BXO259" s="681"/>
      <c r="BXP259" s="681"/>
      <c r="BXQ259" s="681"/>
      <c r="BXR259" s="681"/>
      <c r="BXS259" s="681"/>
      <c r="BXT259" s="681"/>
      <c r="BXU259" s="681"/>
      <c r="BXV259" s="681"/>
      <c r="BXW259" s="681"/>
      <c r="BXX259" s="681"/>
      <c r="BXY259" s="681"/>
      <c r="BXZ259" s="681"/>
      <c r="BYA259" s="681"/>
      <c r="BYB259" s="681"/>
      <c r="BYC259" s="681"/>
      <c r="BYD259" s="681"/>
      <c r="BYE259" s="681"/>
      <c r="BYF259" s="681"/>
      <c r="BYG259" s="681"/>
      <c r="BYH259" s="681"/>
      <c r="BYI259" s="681"/>
      <c r="BYJ259" s="681"/>
      <c r="BYK259" s="681"/>
      <c r="BYL259" s="681"/>
      <c r="BYM259" s="681"/>
      <c r="BYN259" s="681"/>
      <c r="BYO259" s="681"/>
      <c r="BYP259" s="681"/>
      <c r="BYQ259" s="681"/>
      <c r="BYR259" s="681"/>
      <c r="BYS259" s="681"/>
      <c r="BYT259" s="681"/>
      <c r="BYU259" s="681"/>
      <c r="BYV259" s="681"/>
      <c r="BYW259" s="681"/>
      <c r="BYX259" s="681"/>
      <c r="BYY259" s="681"/>
      <c r="BYZ259" s="681"/>
      <c r="BZA259" s="681"/>
      <c r="BZB259" s="681"/>
      <c r="BZC259" s="681"/>
      <c r="BZD259" s="681"/>
      <c r="BZE259" s="681"/>
      <c r="BZF259" s="681"/>
      <c r="BZG259" s="681"/>
      <c r="BZH259" s="681"/>
      <c r="BZI259" s="681"/>
      <c r="BZJ259" s="681"/>
      <c r="BZK259" s="681"/>
      <c r="BZL259" s="681"/>
      <c r="BZM259" s="681"/>
      <c r="BZN259" s="681"/>
      <c r="BZO259" s="681"/>
      <c r="BZP259" s="681"/>
      <c r="BZQ259" s="681"/>
      <c r="BZR259" s="681"/>
      <c r="BZS259" s="681"/>
      <c r="BZT259" s="681"/>
      <c r="BZU259" s="681"/>
      <c r="BZV259" s="681"/>
      <c r="BZW259" s="681"/>
      <c r="BZX259" s="681"/>
      <c r="BZY259" s="681"/>
      <c r="BZZ259" s="681"/>
      <c r="CAA259" s="681"/>
      <c r="CAB259" s="681"/>
      <c r="CAC259" s="681"/>
      <c r="CAD259" s="681"/>
      <c r="CAE259" s="681"/>
      <c r="CAF259" s="681"/>
      <c r="CAG259" s="681"/>
      <c r="CAH259" s="681"/>
      <c r="CAI259" s="681"/>
      <c r="CAJ259" s="681"/>
      <c r="CAK259" s="681"/>
      <c r="CAL259" s="681"/>
      <c r="CAM259" s="681"/>
      <c r="CAN259" s="681"/>
      <c r="CAO259" s="681"/>
      <c r="CAP259" s="681"/>
      <c r="CAQ259" s="681"/>
      <c r="CAR259" s="681"/>
      <c r="CAS259" s="681"/>
      <c r="CAT259" s="681"/>
      <c r="CAU259" s="681"/>
      <c r="CAV259" s="681"/>
      <c r="CAW259" s="681"/>
      <c r="CAX259" s="681"/>
      <c r="CAY259" s="681"/>
      <c r="CAZ259" s="681"/>
      <c r="CBA259" s="681"/>
      <c r="CBB259" s="681"/>
      <c r="CBC259" s="681"/>
      <c r="CBD259" s="681"/>
      <c r="CBE259" s="681"/>
      <c r="CBF259" s="681"/>
      <c r="CBG259" s="681"/>
      <c r="CBH259" s="681"/>
      <c r="CBI259" s="681"/>
      <c r="CBJ259" s="681"/>
      <c r="CBK259" s="681"/>
      <c r="CBL259" s="681"/>
      <c r="CBM259" s="681"/>
      <c r="CBN259" s="681"/>
      <c r="CBO259" s="681"/>
      <c r="CBP259" s="681"/>
      <c r="CBQ259" s="681"/>
      <c r="CBR259" s="681"/>
      <c r="CBS259" s="681"/>
      <c r="CBT259" s="681"/>
      <c r="CBU259" s="681"/>
      <c r="CBV259" s="681"/>
      <c r="CBW259" s="681"/>
      <c r="CBX259" s="681"/>
      <c r="CBY259" s="681"/>
      <c r="CBZ259" s="681"/>
      <c r="CCA259" s="681"/>
      <c r="CCB259" s="681"/>
      <c r="CCC259" s="681"/>
      <c r="CCD259" s="681"/>
      <c r="CCE259" s="681"/>
      <c r="CCF259" s="681"/>
      <c r="CCG259" s="681"/>
      <c r="CCH259" s="681"/>
      <c r="CCI259" s="681"/>
      <c r="CCJ259" s="681"/>
      <c r="CCK259" s="681"/>
      <c r="CCL259" s="681"/>
      <c r="CCM259" s="681"/>
      <c r="CCN259" s="681"/>
      <c r="CCO259" s="681"/>
      <c r="CCP259" s="681"/>
      <c r="CCQ259" s="681"/>
      <c r="CCR259" s="681"/>
      <c r="CCS259" s="681"/>
      <c r="CCT259" s="681"/>
      <c r="CCU259" s="681"/>
      <c r="CCV259" s="681"/>
      <c r="CCW259" s="681"/>
      <c r="CCX259" s="681"/>
      <c r="CCY259" s="681"/>
      <c r="CCZ259" s="681"/>
      <c r="CDA259" s="681"/>
      <c r="CDB259" s="681"/>
      <c r="CDC259" s="681"/>
      <c r="CDD259" s="681"/>
      <c r="CDE259" s="681"/>
      <c r="CDF259" s="681"/>
      <c r="CDG259" s="681"/>
      <c r="CDH259" s="681"/>
      <c r="CDI259" s="681"/>
      <c r="CDJ259" s="681"/>
      <c r="CDK259" s="681"/>
      <c r="CDL259" s="681"/>
      <c r="CDM259" s="681"/>
      <c r="CDN259" s="681"/>
      <c r="CDO259" s="681"/>
      <c r="CDP259" s="681"/>
      <c r="CDQ259" s="681"/>
      <c r="CDR259" s="681"/>
      <c r="CDS259" s="681"/>
      <c r="CDT259" s="681"/>
      <c r="CDU259" s="681"/>
      <c r="CDV259" s="681"/>
      <c r="CDW259" s="681"/>
      <c r="CDX259" s="681"/>
      <c r="CDY259" s="681"/>
      <c r="CDZ259" s="681"/>
      <c r="CEA259" s="681"/>
      <c r="CEB259" s="681"/>
      <c r="CEC259" s="681"/>
      <c r="CED259" s="681"/>
      <c r="CEE259" s="681"/>
      <c r="CEF259" s="681"/>
      <c r="CEG259" s="681"/>
      <c r="CEH259" s="681"/>
      <c r="CEI259" s="681"/>
      <c r="CEJ259" s="681"/>
      <c r="CEK259" s="681"/>
      <c r="CEL259" s="681"/>
      <c r="CEM259" s="681"/>
      <c r="CEN259" s="681"/>
      <c r="CEO259" s="681"/>
      <c r="CEP259" s="681"/>
      <c r="CEQ259" s="681"/>
      <c r="CER259" s="681"/>
      <c r="CES259" s="681"/>
      <c r="CET259" s="681"/>
      <c r="CEU259" s="681"/>
      <c r="CEV259" s="681"/>
      <c r="CEW259" s="681"/>
      <c r="CEX259" s="681"/>
      <c r="CEY259" s="681"/>
      <c r="CEZ259" s="681"/>
      <c r="CFA259" s="681"/>
      <c r="CFB259" s="681"/>
      <c r="CFC259" s="681"/>
      <c r="CFD259" s="681"/>
      <c r="CFE259" s="681"/>
      <c r="CFF259" s="681"/>
      <c r="CFG259" s="681"/>
      <c r="CFH259" s="681"/>
      <c r="CFI259" s="681"/>
      <c r="CFJ259" s="681"/>
      <c r="CFK259" s="681"/>
      <c r="CFL259" s="681"/>
      <c r="CFM259" s="681"/>
      <c r="CFN259" s="681"/>
      <c r="CFO259" s="681"/>
      <c r="CFP259" s="681"/>
      <c r="CFQ259" s="681"/>
      <c r="CFR259" s="681"/>
      <c r="CFS259" s="681"/>
      <c r="CFT259" s="681"/>
      <c r="CFU259" s="681"/>
      <c r="CFV259" s="681"/>
      <c r="CFW259" s="681"/>
      <c r="CFX259" s="681"/>
      <c r="CFY259" s="681"/>
      <c r="CFZ259" s="681"/>
      <c r="CGA259" s="681"/>
      <c r="CGB259" s="681"/>
      <c r="CGC259" s="681"/>
      <c r="CGD259" s="681"/>
      <c r="CGE259" s="681"/>
      <c r="CGF259" s="681"/>
      <c r="CGG259" s="681"/>
      <c r="CGH259" s="681"/>
      <c r="CGI259" s="681"/>
      <c r="CGJ259" s="681"/>
      <c r="CGK259" s="681"/>
      <c r="CGL259" s="681"/>
      <c r="CGM259" s="681"/>
      <c r="CGN259" s="681"/>
      <c r="CGO259" s="681"/>
      <c r="CGP259" s="681"/>
      <c r="CGQ259" s="681"/>
      <c r="CGR259" s="681"/>
      <c r="CGS259" s="681"/>
      <c r="CGT259" s="681"/>
      <c r="CGU259" s="681"/>
      <c r="CGV259" s="681"/>
      <c r="CGW259" s="681"/>
      <c r="CGX259" s="681"/>
      <c r="CGY259" s="681"/>
      <c r="CGZ259" s="681"/>
      <c r="CHA259" s="681"/>
      <c r="CHB259" s="681"/>
      <c r="CHC259" s="681"/>
      <c r="CHD259" s="681"/>
      <c r="CHE259" s="681"/>
      <c r="CHF259" s="681"/>
      <c r="CHG259" s="681"/>
      <c r="CHH259" s="681"/>
      <c r="CHI259" s="681"/>
      <c r="CHJ259" s="681"/>
      <c r="CHK259" s="681"/>
      <c r="CHL259" s="681"/>
      <c r="CHM259" s="681"/>
      <c r="CHN259" s="681"/>
      <c r="CHO259" s="681"/>
      <c r="CHP259" s="681"/>
      <c r="CHQ259" s="681"/>
      <c r="CHR259" s="681"/>
      <c r="CHS259" s="681"/>
      <c r="CHT259" s="681"/>
      <c r="CHU259" s="681"/>
      <c r="CHV259" s="681"/>
      <c r="CHW259" s="681"/>
      <c r="CHX259" s="681"/>
      <c r="CHY259" s="681"/>
      <c r="CHZ259" s="681"/>
      <c r="CIA259" s="681"/>
      <c r="CIB259" s="681"/>
      <c r="CIC259" s="681"/>
      <c r="CID259" s="681"/>
      <c r="CIE259" s="681"/>
      <c r="CIF259" s="681"/>
      <c r="CIG259" s="681"/>
      <c r="CIH259" s="681"/>
      <c r="CII259" s="681"/>
      <c r="CIJ259" s="681"/>
      <c r="CIK259" s="681"/>
      <c r="CIL259" s="681"/>
      <c r="CIM259" s="681"/>
      <c r="CIN259" s="681"/>
      <c r="CIO259" s="681"/>
      <c r="CIP259" s="681"/>
      <c r="CIQ259" s="681"/>
      <c r="CIR259" s="681"/>
      <c r="CIS259" s="681"/>
      <c r="CIT259" s="681"/>
      <c r="CIU259" s="681"/>
      <c r="CIV259" s="681"/>
      <c r="CIW259" s="681"/>
      <c r="CIX259" s="681"/>
      <c r="CIY259" s="681"/>
      <c r="CIZ259" s="681"/>
      <c r="CJA259" s="681"/>
      <c r="CJB259" s="681"/>
      <c r="CJC259" s="681"/>
      <c r="CJD259" s="681"/>
      <c r="CJE259" s="681"/>
      <c r="CJF259" s="681"/>
      <c r="CJG259" s="681"/>
      <c r="CJH259" s="681"/>
      <c r="CJI259" s="681"/>
      <c r="CJJ259" s="681"/>
      <c r="CJK259" s="681"/>
      <c r="CJL259" s="681"/>
      <c r="CJM259" s="681"/>
      <c r="CJN259" s="681"/>
      <c r="CJO259" s="681"/>
      <c r="CJP259" s="681"/>
      <c r="CJQ259" s="681"/>
      <c r="CJR259" s="681"/>
      <c r="CJS259" s="681"/>
      <c r="CJT259" s="681"/>
      <c r="CJU259" s="681"/>
      <c r="CJV259" s="681"/>
      <c r="CJW259" s="681"/>
      <c r="CJX259" s="681"/>
      <c r="CJY259" s="681"/>
      <c r="CJZ259" s="681"/>
      <c r="CKA259" s="681"/>
      <c r="CKB259" s="681"/>
      <c r="CKC259" s="681"/>
      <c r="CKD259" s="681"/>
      <c r="CKE259" s="681"/>
      <c r="CKF259" s="681"/>
      <c r="CKG259" s="681"/>
      <c r="CKH259" s="681"/>
      <c r="CKI259" s="681"/>
      <c r="CKJ259" s="681"/>
      <c r="CKK259" s="681"/>
      <c r="CKL259" s="681"/>
      <c r="CKM259" s="681"/>
      <c r="CKN259" s="681"/>
      <c r="CKO259" s="681"/>
      <c r="CKP259" s="681"/>
      <c r="CKQ259" s="681"/>
      <c r="CKR259" s="681"/>
      <c r="CKS259" s="681"/>
      <c r="CKT259" s="681"/>
      <c r="CKU259" s="681"/>
      <c r="CKV259" s="681"/>
      <c r="CKW259" s="681"/>
      <c r="CKX259" s="681"/>
      <c r="CKY259" s="681"/>
      <c r="CKZ259" s="681"/>
      <c r="CLA259" s="681"/>
      <c r="CLB259" s="681"/>
      <c r="CLC259" s="681"/>
      <c r="CLD259" s="681"/>
      <c r="CLE259" s="681"/>
      <c r="CLF259" s="681"/>
      <c r="CLG259" s="681"/>
      <c r="CLH259" s="681"/>
      <c r="CLI259" s="681"/>
      <c r="CLJ259" s="681"/>
      <c r="CLK259" s="681"/>
      <c r="CLL259" s="681"/>
      <c r="CLM259" s="681"/>
      <c r="CLN259" s="681"/>
      <c r="CLO259" s="681"/>
      <c r="CLP259" s="681"/>
      <c r="CLQ259" s="681"/>
      <c r="CLR259" s="681"/>
      <c r="CLS259" s="681"/>
      <c r="CLT259" s="681"/>
      <c r="CLU259" s="681"/>
      <c r="CLV259" s="681"/>
      <c r="CLW259" s="681"/>
      <c r="CLX259" s="681"/>
      <c r="CLY259" s="681"/>
      <c r="CLZ259" s="681"/>
      <c r="CMA259" s="681"/>
      <c r="CMB259" s="681"/>
      <c r="CMC259" s="681"/>
      <c r="CMD259" s="681"/>
      <c r="CME259" s="681"/>
      <c r="CMF259" s="681"/>
      <c r="CMG259" s="681"/>
      <c r="CMH259" s="681"/>
      <c r="CMI259" s="681"/>
      <c r="CMJ259" s="681"/>
      <c r="CMK259" s="681"/>
      <c r="CML259" s="681"/>
      <c r="CMM259" s="681"/>
      <c r="CMN259" s="681"/>
      <c r="CMO259" s="681"/>
      <c r="CMP259" s="681"/>
      <c r="CMQ259" s="681"/>
      <c r="CMR259" s="681"/>
      <c r="CMS259" s="681"/>
      <c r="CMT259" s="681"/>
      <c r="CMU259" s="681"/>
      <c r="CMV259" s="681"/>
      <c r="CMW259" s="681"/>
      <c r="CMX259" s="681"/>
      <c r="CMY259" s="681"/>
      <c r="CMZ259" s="681"/>
      <c r="CNA259" s="681"/>
      <c r="CNB259" s="681"/>
      <c r="CNC259" s="681"/>
      <c r="CND259" s="681"/>
      <c r="CNE259" s="681"/>
      <c r="CNF259" s="681"/>
      <c r="CNG259" s="681"/>
      <c r="CNH259" s="681"/>
      <c r="CNI259" s="681"/>
      <c r="CNJ259" s="681"/>
      <c r="CNK259" s="681"/>
      <c r="CNL259" s="681"/>
      <c r="CNM259" s="681"/>
      <c r="CNN259" s="681"/>
      <c r="CNO259" s="681"/>
      <c r="CNP259" s="681"/>
      <c r="CNQ259" s="681"/>
      <c r="CNR259" s="681"/>
      <c r="CNS259" s="681"/>
      <c r="CNT259" s="681"/>
      <c r="CNU259" s="681"/>
      <c r="CNV259" s="681"/>
    </row>
    <row r="260" spans="1:2414" s="686" customFormat="1" ht="54" customHeight="1" outlineLevel="1" thickTop="1" thickBot="1" x14ac:dyDescent="0.3">
      <c r="A260" s="386"/>
      <c r="B260" s="687" t="s">
        <v>1173</v>
      </c>
      <c r="C260" s="622" t="s">
        <v>644</v>
      </c>
      <c r="D260" s="916" t="s">
        <v>1095</v>
      </c>
      <c r="E260" s="916"/>
      <c r="F260" s="916"/>
      <c r="G260" s="916"/>
      <c r="H260" s="916"/>
      <c r="I260" s="916"/>
      <c r="J260" s="916"/>
      <c r="K260" s="916"/>
      <c r="L260" s="657"/>
      <c r="M260" s="658"/>
      <c r="N260" s="658"/>
      <c r="O260" s="658"/>
      <c r="P260" s="658"/>
      <c r="Q260" s="666"/>
      <c r="R260" s="659"/>
      <c r="S260" s="668"/>
      <c r="T260" s="669"/>
      <c r="U260" s="685"/>
      <c r="V260" s="386"/>
      <c r="W260" s="386"/>
      <c r="X260" s="386"/>
      <c r="Y260" s="386"/>
      <c r="Z260" s="386"/>
      <c r="AA260" s="386"/>
      <c r="AB260" s="386"/>
      <c r="AC260" s="386"/>
      <c r="AD260" s="386"/>
      <c r="AE260" s="386"/>
      <c r="AF260" s="386"/>
      <c r="AG260" s="386"/>
      <c r="AH260" s="386"/>
      <c r="AI260" s="386"/>
      <c r="AJ260" s="386"/>
      <c r="AK260" s="386"/>
      <c r="AL260" s="386"/>
      <c r="AM260" s="386"/>
      <c r="AN260" s="386"/>
      <c r="AO260" s="386"/>
      <c r="AP260" s="386"/>
    </row>
    <row r="261" spans="1:2414" s="686" customFormat="1" ht="46.5" customHeight="1" outlineLevel="1" thickTop="1" thickBot="1" x14ac:dyDescent="0.3">
      <c r="A261" s="386"/>
      <c r="B261" s="687" t="s">
        <v>981</v>
      </c>
      <c r="C261" s="622" t="s">
        <v>1546</v>
      </c>
      <c r="D261" s="917" t="s">
        <v>1291</v>
      </c>
      <c r="E261" s="918"/>
      <c r="F261" s="918"/>
      <c r="G261" s="918"/>
      <c r="H261" s="918"/>
      <c r="I261" s="650" t="s">
        <v>1404</v>
      </c>
      <c r="J261" s="640" t="s">
        <v>1023</v>
      </c>
      <c r="K261" s="627" t="s">
        <v>1292</v>
      </c>
      <c r="L261" s="657">
        <v>100</v>
      </c>
      <c r="M261" s="658">
        <v>100</v>
      </c>
      <c r="N261" s="658">
        <v>100</v>
      </c>
      <c r="O261" s="658">
        <v>100</v>
      </c>
      <c r="P261" s="658">
        <v>100</v>
      </c>
      <c r="Q261" s="657">
        <v>100</v>
      </c>
      <c r="R261" s="659" t="s">
        <v>1126</v>
      </c>
      <c r="S261" s="668"/>
      <c r="T261" s="669"/>
      <c r="U261" s="685"/>
      <c r="V261" s="386"/>
      <c r="W261" s="386"/>
      <c r="X261" s="386"/>
      <c r="Y261" s="386"/>
      <c r="Z261" s="386"/>
      <c r="AA261" s="386"/>
      <c r="AB261" s="386"/>
      <c r="AC261" s="386"/>
      <c r="AD261" s="386"/>
      <c r="AE261" s="386"/>
      <c r="AF261" s="386"/>
      <c r="AG261" s="386"/>
      <c r="AH261" s="386"/>
      <c r="AI261" s="386"/>
      <c r="AJ261" s="386"/>
      <c r="AK261" s="386"/>
      <c r="AL261" s="386"/>
      <c r="AM261" s="386"/>
      <c r="AN261" s="386"/>
      <c r="AO261" s="386"/>
      <c r="AP261" s="386"/>
    </row>
    <row r="262" spans="1:2414" s="690" customFormat="1" ht="54" customHeight="1" outlineLevel="2" collapsed="1" thickTop="1" thickBot="1" x14ac:dyDescent="0.3">
      <c r="A262" s="386"/>
      <c r="B262" s="689" t="s">
        <v>1079</v>
      </c>
      <c r="C262" s="453" t="s">
        <v>820</v>
      </c>
      <c r="D262" s="867" t="s">
        <v>959</v>
      </c>
      <c r="E262" s="885"/>
      <c r="F262" s="688" t="s">
        <v>1022</v>
      </c>
      <c r="G262" s="652" t="s">
        <v>1766</v>
      </c>
      <c r="H262" s="896" t="s">
        <v>1292</v>
      </c>
      <c r="I262" s="897"/>
      <c r="J262" s="898"/>
      <c r="K262" s="603" t="s">
        <v>427</v>
      </c>
      <c r="L262" s="660">
        <v>100</v>
      </c>
      <c r="M262" s="661">
        <v>100</v>
      </c>
      <c r="N262" s="661">
        <v>100</v>
      </c>
      <c r="O262" s="661">
        <v>100</v>
      </c>
      <c r="P262" s="661">
        <v>100</v>
      </c>
      <c r="Q262" s="660">
        <v>100</v>
      </c>
      <c r="R262" s="665" t="s">
        <v>1126</v>
      </c>
      <c r="S262" s="672"/>
      <c r="T262" s="673"/>
      <c r="U262" s="693"/>
      <c r="V262" s="386"/>
      <c r="W262" s="386"/>
      <c r="X262" s="386"/>
      <c r="Y262" s="386"/>
      <c r="Z262" s="386"/>
      <c r="AA262" s="386"/>
      <c r="AB262" s="386"/>
      <c r="AC262" s="386"/>
      <c r="AD262" s="386"/>
      <c r="AE262" s="386"/>
      <c r="AF262" s="386"/>
      <c r="AG262" s="386"/>
      <c r="AH262" s="386"/>
      <c r="AI262" s="386"/>
      <c r="AJ262" s="386"/>
      <c r="AK262" s="694"/>
      <c r="AM262" s="691"/>
      <c r="AN262" s="691"/>
      <c r="AO262" s="691"/>
      <c r="AP262" s="691"/>
      <c r="AQ262" s="691"/>
    </row>
    <row r="263" spans="1:2414" s="690" customFormat="1" ht="35.25" hidden="1" customHeight="1" outlineLevel="3" thickTop="1" thickBot="1" x14ac:dyDescent="0.3">
      <c r="A263" s="386"/>
      <c r="B263" s="460" t="s">
        <v>1000</v>
      </c>
      <c r="C263" s="639" t="s">
        <v>414</v>
      </c>
      <c r="D263" s="854" t="s">
        <v>1505</v>
      </c>
      <c r="E263" s="855"/>
      <c r="F263" s="855"/>
      <c r="G263" s="855"/>
      <c r="H263" s="855"/>
      <c r="I263" s="855"/>
      <c r="J263" s="856"/>
      <c r="K263" s="602" t="s">
        <v>427</v>
      </c>
      <c r="L263" s="662"/>
      <c r="M263" s="663">
        <v>100</v>
      </c>
      <c r="N263" s="663">
        <v>100</v>
      </c>
      <c r="O263" s="663">
        <v>100</v>
      </c>
      <c r="P263" s="663">
        <v>100</v>
      </c>
      <c r="Q263" s="664">
        <v>100</v>
      </c>
      <c r="R263" s="663" t="s">
        <v>1126</v>
      </c>
      <c r="S263" s="670"/>
      <c r="T263" s="671"/>
      <c r="U263" s="695"/>
      <c r="V263" s="386"/>
      <c r="W263" s="386"/>
      <c r="X263" s="386"/>
      <c r="Y263" s="386"/>
      <c r="Z263" s="386"/>
      <c r="AA263" s="386"/>
      <c r="AB263" s="386"/>
      <c r="AC263" s="386"/>
      <c r="AD263" s="386"/>
      <c r="AE263" s="386"/>
      <c r="AF263" s="386"/>
      <c r="AG263" s="386"/>
      <c r="AH263" s="691"/>
      <c r="AI263" s="691"/>
      <c r="AJ263" s="691"/>
      <c r="AK263" s="692"/>
      <c r="AM263" s="696"/>
      <c r="AN263" s="697"/>
      <c r="AO263" s="697"/>
      <c r="AP263" s="697"/>
      <c r="AQ263" s="697"/>
    </row>
    <row r="264" spans="1:2414" s="690" customFormat="1" ht="35.25" hidden="1" customHeight="1" outlineLevel="3" thickTop="1" thickBot="1" x14ac:dyDescent="0.3">
      <c r="A264" s="386"/>
      <c r="B264" s="460" t="s">
        <v>1000</v>
      </c>
      <c r="C264" s="639" t="s">
        <v>1763</v>
      </c>
      <c r="D264" s="854" t="s">
        <v>1507</v>
      </c>
      <c r="E264" s="855"/>
      <c r="F264" s="855"/>
      <c r="G264" s="855"/>
      <c r="H264" s="855"/>
      <c r="I264" s="855"/>
      <c r="J264" s="856"/>
      <c r="K264" s="602" t="s">
        <v>427</v>
      </c>
      <c r="L264" s="662"/>
      <c r="M264" s="663">
        <v>100</v>
      </c>
      <c r="N264" s="663">
        <v>100</v>
      </c>
      <c r="O264" s="663">
        <v>100</v>
      </c>
      <c r="P264" s="663">
        <v>100</v>
      </c>
      <c r="Q264" s="664">
        <v>100</v>
      </c>
      <c r="R264" s="663" t="s">
        <v>1126</v>
      </c>
      <c r="S264" s="670"/>
      <c r="T264" s="671"/>
      <c r="U264" s="695"/>
      <c r="V264" s="386"/>
      <c r="W264" s="386"/>
      <c r="X264" s="386"/>
      <c r="Y264" s="386"/>
      <c r="Z264" s="386"/>
      <c r="AA264" s="386"/>
      <c r="AB264" s="386"/>
      <c r="AC264" s="386"/>
      <c r="AD264" s="386"/>
      <c r="AE264" s="386"/>
      <c r="AF264" s="386"/>
      <c r="AG264" s="386"/>
      <c r="AH264" s="691"/>
      <c r="AI264" s="691"/>
      <c r="AJ264" s="691"/>
      <c r="AK264" s="692"/>
      <c r="AM264" s="696"/>
      <c r="AN264" s="697"/>
      <c r="AO264" s="697"/>
      <c r="AP264" s="697"/>
      <c r="AQ264" s="697"/>
    </row>
    <row r="265" spans="1:2414" s="690" customFormat="1" ht="35.25" hidden="1" customHeight="1" outlineLevel="3" thickTop="1" thickBot="1" x14ac:dyDescent="0.3">
      <c r="A265" s="386"/>
      <c r="B265" s="460" t="s">
        <v>1000</v>
      </c>
      <c r="C265" s="639" t="s">
        <v>432</v>
      </c>
      <c r="D265" s="854" t="s">
        <v>1506</v>
      </c>
      <c r="E265" s="855"/>
      <c r="F265" s="855"/>
      <c r="G265" s="855"/>
      <c r="H265" s="855"/>
      <c r="I265" s="855"/>
      <c r="J265" s="856"/>
      <c r="K265" s="602" t="s">
        <v>427</v>
      </c>
      <c r="L265" s="662"/>
      <c r="M265" s="663">
        <v>100</v>
      </c>
      <c r="N265" s="663">
        <v>100</v>
      </c>
      <c r="O265" s="663">
        <v>100</v>
      </c>
      <c r="P265" s="663">
        <v>100</v>
      </c>
      <c r="Q265" s="664">
        <v>100</v>
      </c>
      <c r="R265" s="663" t="s">
        <v>1126</v>
      </c>
      <c r="S265" s="670"/>
      <c r="T265" s="671"/>
      <c r="U265" s="695"/>
      <c r="V265" s="386"/>
      <c r="W265" s="386"/>
      <c r="X265" s="386"/>
      <c r="Y265" s="386"/>
      <c r="Z265" s="386"/>
      <c r="AA265" s="386"/>
      <c r="AB265" s="386"/>
      <c r="AC265" s="386"/>
      <c r="AD265" s="386"/>
      <c r="AE265" s="386"/>
      <c r="AF265" s="386"/>
      <c r="AG265" s="386"/>
      <c r="AH265" s="691"/>
      <c r="AI265" s="691"/>
      <c r="AJ265" s="691"/>
      <c r="AK265" s="692"/>
      <c r="AM265" s="696"/>
      <c r="AN265" s="697"/>
      <c r="AO265" s="697"/>
      <c r="AP265" s="697"/>
      <c r="AQ265" s="697"/>
    </row>
    <row r="266" spans="1:2414" s="690" customFormat="1" ht="39.75" hidden="1" customHeight="1" outlineLevel="3" thickTop="1" thickBot="1" x14ac:dyDescent="0.3">
      <c r="A266" s="386"/>
      <c r="B266" s="460" t="s">
        <v>1000</v>
      </c>
      <c r="C266" s="639" t="s">
        <v>434</v>
      </c>
      <c r="D266" s="899" t="s">
        <v>1355</v>
      </c>
      <c r="E266" s="900"/>
      <c r="F266" s="900"/>
      <c r="G266" s="900"/>
      <c r="H266" s="900"/>
      <c r="I266" s="900"/>
      <c r="J266" s="901"/>
      <c r="K266" s="602" t="s">
        <v>427</v>
      </c>
      <c r="L266" s="662"/>
      <c r="M266" s="663">
        <v>100</v>
      </c>
      <c r="N266" s="663">
        <v>100</v>
      </c>
      <c r="O266" s="663">
        <v>100</v>
      </c>
      <c r="P266" s="663">
        <v>100</v>
      </c>
      <c r="Q266" s="664">
        <v>100</v>
      </c>
      <c r="R266" s="663" t="s">
        <v>1126</v>
      </c>
      <c r="S266" s="670"/>
      <c r="T266" s="671"/>
      <c r="U266" s="695"/>
      <c r="V266" s="386"/>
      <c r="W266" s="386"/>
      <c r="X266" s="386"/>
      <c r="Y266" s="386"/>
      <c r="Z266" s="386"/>
      <c r="AA266" s="386"/>
      <c r="AB266" s="386"/>
      <c r="AC266" s="386"/>
      <c r="AD266" s="386"/>
      <c r="AE266" s="386"/>
      <c r="AF266" s="386"/>
      <c r="AG266" s="386"/>
      <c r="AH266" s="691"/>
      <c r="AI266" s="691"/>
      <c r="AJ266" s="691"/>
      <c r="AK266" s="692"/>
      <c r="AM266" s="696"/>
      <c r="AN266" s="697"/>
      <c r="AO266" s="697"/>
      <c r="AP266" s="697"/>
      <c r="AQ266" s="697"/>
    </row>
    <row r="267" spans="1:2414" s="690" customFormat="1" ht="39.75" hidden="1" customHeight="1" outlineLevel="3" thickTop="1" thickBot="1" x14ac:dyDescent="0.3">
      <c r="A267" s="386"/>
      <c r="B267" s="460" t="s">
        <v>1000</v>
      </c>
      <c r="C267" s="639" t="s">
        <v>37</v>
      </c>
      <c r="D267" s="854" t="s">
        <v>1843</v>
      </c>
      <c r="E267" s="855"/>
      <c r="F267" s="855"/>
      <c r="G267" s="855"/>
      <c r="H267" s="855"/>
      <c r="I267" s="855"/>
      <c r="J267" s="856"/>
      <c r="K267" s="602" t="s">
        <v>427</v>
      </c>
      <c r="L267" s="662"/>
      <c r="M267" s="663">
        <v>100</v>
      </c>
      <c r="N267" s="663">
        <v>100</v>
      </c>
      <c r="O267" s="663">
        <v>100</v>
      </c>
      <c r="P267" s="663">
        <v>100</v>
      </c>
      <c r="Q267" s="664">
        <v>100</v>
      </c>
      <c r="R267" s="663" t="s">
        <v>1126</v>
      </c>
      <c r="S267" s="670"/>
      <c r="T267" s="671"/>
      <c r="U267" s="695"/>
      <c r="V267" s="386"/>
      <c r="W267" s="386"/>
      <c r="X267" s="386"/>
      <c r="Y267" s="386"/>
      <c r="Z267" s="386"/>
      <c r="AA267" s="386"/>
      <c r="AB267" s="386"/>
      <c r="AC267" s="386"/>
      <c r="AD267" s="386"/>
      <c r="AE267" s="386"/>
      <c r="AF267" s="386"/>
      <c r="AG267" s="386"/>
      <c r="AH267" s="691"/>
      <c r="AI267" s="691"/>
      <c r="AJ267" s="691"/>
      <c r="AK267" s="692"/>
      <c r="AM267" s="696"/>
      <c r="AN267" s="697"/>
      <c r="AO267" s="697"/>
      <c r="AP267" s="697"/>
      <c r="AQ267" s="697"/>
    </row>
    <row r="268" spans="1:2414" s="690" customFormat="1" ht="35.25" hidden="1" customHeight="1" outlineLevel="3" thickTop="1" thickBot="1" x14ac:dyDescent="0.3">
      <c r="A268" s="386"/>
      <c r="B268" s="460" t="s">
        <v>1000</v>
      </c>
      <c r="C268" s="639" t="s">
        <v>57</v>
      </c>
      <c r="D268" s="854" t="s">
        <v>1838</v>
      </c>
      <c r="E268" s="855"/>
      <c r="F268" s="855"/>
      <c r="G268" s="855"/>
      <c r="H268" s="855"/>
      <c r="I268" s="855"/>
      <c r="J268" s="856"/>
      <c r="K268" s="602" t="s">
        <v>427</v>
      </c>
      <c r="L268" s="662"/>
      <c r="M268" s="663">
        <v>100</v>
      </c>
      <c r="N268" s="663">
        <v>100</v>
      </c>
      <c r="O268" s="663">
        <v>100</v>
      </c>
      <c r="P268" s="663">
        <v>100</v>
      </c>
      <c r="Q268" s="664">
        <v>100</v>
      </c>
      <c r="R268" s="663" t="s">
        <v>1126</v>
      </c>
      <c r="S268" s="670"/>
      <c r="T268" s="671"/>
      <c r="U268" s="695"/>
      <c r="V268" s="386"/>
      <c r="W268" s="386"/>
      <c r="X268" s="386"/>
      <c r="Y268" s="386"/>
      <c r="Z268" s="386"/>
      <c r="AA268" s="386"/>
      <c r="AB268" s="386"/>
      <c r="AC268" s="386"/>
      <c r="AD268" s="386"/>
      <c r="AE268" s="386"/>
      <c r="AF268" s="386"/>
      <c r="AG268" s="386"/>
      <c r="AH268" s="691"/>
      <c r="AI268" s="691"/>
      <c r="AJ268" s="691"/>
      <c r="AK268" s="692"/>
      <c r="AM268" s="696"/>
      <c r="AN268" s="697"/>
      <c r="AO268" s="697"/>
      <c r="AP268" s="697"/>
      <c r="AQ268" s="697"/>
    </row>
    <row r="269" spans="1:2414" s="690" customFormat="1" ht="35.25" hidden="1" customHeight="1" outlineLevel="3" thickTop="1" thickBot="1" x14ac:dyDescent="0.3">
      <c r="A269" s="386"/>
      <c r="B269" s="460" t="s">
        <v>1000</v>
      </c>
      <c r="C269" s="639" t="s">
        <v>60</v>
      </c>
      <c r="D269" s="909" t="s">
        <v>1710</v>
      </c>
      <c r="E269" s="910"/>
      <c r="F269" s="910"/>
      <c r="G269" s="910"/>
      <c r="H269" s="910"/>
      <c r="I269" s="910"/>
      <c r="J269" s="911"/>
      <c r="K269" s="602" t="s">
        <v>427</v>
      </c>
      <c r="L269" s="662"/>
      <c r="M269" s="663">
        <v>100</v>
      </c>
      <c r="N269" s="663">
        <v>100</v>
      </c>
      <c r="O269" s="663">
        <v>100</v>
      </c>
      <c r="P269" s="663">
        <v>100</v>
      </c>
      <c r="Q269" s="664">
        <v>100</v>
      </c>
      <c r="R269" s="663" t="s">
        <v>1126</v>
      </c>
      <c r="S269" s="670"/>
      <c r="T269" s="671"/>
      <c r="U269" s="695"/>
      <c r="V269" s="386"/>
      <c r="W269" s="386"/>
      <c r="X269" s="386"/>
      <c r="Y269" s="386"/>
      <c r="Z269" s="386"/>
      <c r="AA269" s="386"/>
      <c r="AB269" s="386"/>
      <c r="AC269" s="386"/>
      <c r="AD269" s="386"/>
      <c r="AE269" s="386"/>
      <c r="AF269" s="386"/>
      <c r="AG269" s="386"/>
      <c r="AH269" s="691"/>
      <c r="AI269" s="691"/>
      <c r="AJ269" s="691"/>
      <c r="AK269" s="692"/>
      <c r="AM269" s="696"/>
      <c r="AN269" s="697"/>
      <c r="AO269" s="697"/>
      <c r="AP269" s="697"/>
      <c r="AQ269" s="697"/>
    </row>
    <row r="270" spans="1:2414" s="690" customFormat="1" ht="35.25" hidden="1" customHeight="1" outlineLevel="3" thickTop="1" thickBot="1" x14ac:dyDescent="0.3">
      <c r="A270" s="386"/>
      <c r="B270" s="460" t="s">
        <v>1000</v>
      </c>
      <c r="C270" s="639" t="s">
        <v>1765</v>
      </c>
      <c r="D270" s="909" t="s">
        <v>1512</v>
      </c>
      <c r="E270" s="910"/>
      <c r="F270" s="910"/>
      <c r="G270" s="910"/>
      <c r="H270" s="910"/>
      <c r="I270" s="910"/>
      <c r="J270" s="911"/>
      <c r="K270" s="602" t="s">
        <v>427</v>
      </c>
      <c r="L270" s="662"/>
      <c r="M270" s="663">
        <v>100</v>
      </c>
      <c r="N270" s="663">
        <v>100</v>
      </c>
      <c r="O270" s="663">
        <v>100</v>
      </c>
      <c r="P270" s="663">
        <v>100</v>
      </c>
      <c r="Q270" s="664">
        <v>100</v>
      </c>
      <c r="R270" s="663" t="s">
        <v>1126</v>
      </c>
      <c r="S270" s="670"/>
      <c r="T270" s="671"/>
      <c r="U270" s="695"/>
      <c r="V270" s="386"/>
      <c r="W270" s="386"/>
      <c r="X270" s="386"/>
      <c r="Y270" s="386"/>
      <c r="Z270" s="386"/>
      <c r="AA270" s="386"/>
      <c r="AB270" s="386"/>
      <c r="AC270" s="386"/>
      <c r="AD270" s="386"/>
      <c r="AE270" s="386"/>
      <c r="AF270" s="386"/>
      <c r="AG270" s="386"/>
      <c r="AH270" s="691"/>
      <c r="AI270" s="691"/>
      <c r="AJ270" s="691"/>
      <c r="AK270" s="692"/>
      <c r="AM270" s="696"/>
      <c r="AN270" s="697"/>
      <c r="AO270" s="697"/>
      <c r="AP270" s="697"/>
      <c r="AQ270" s="697"/>
    </row>
    <row r="271" spans="1:2414" s="690" customFormat="1" ht="35.25" hidden="1" customHeight="1" outlineLevel="3" thickTop="1" thickBot="1" x14ac:dyDescent="0.3">
      <c r="A271" s="386"/>
      <c r="B271" s="460" t="s">
        <v>1000</v>
      </c>
      <c r="C271" s="639" t="s">
        <v>104</v>
      </c>
      <c r="D271" s="909" t="s">
        <v>1513</v>
      </c>
      <c r="E271" s="910"/>
      <c r="F271" s="910"/>
      <c r="G271" s="910"/>
      <c r="H271" s="910"/>
      <c r="I271" s="910"/>
      <c r="J271" s="911"/>
      <c r="K271" s="602" t="s">
        <v>427</v>
      </c>
      <c r="L271" s="662"/>
      <c r="M271" s="663">
        <v>100</v>
      </c>
      <c r="N271" s="663">
        <v>100</v>
      </c>
      <c r="O271" s="663">
        <v>100</v>
      </c>
      <c r="P271" s="663">
        <v>100</v>
      </c>
      <c r="Q271" s="664">
        <v>100</v>
      </c>
      <c r="R271" s="663" t="s">
        <v>1126</v>
      </c>
      <c r="S271" s="670"/>
      <c r="T271" s="671"/>
      <c r="U271" s="695"/>
      <c r="V271" s="386"/>
      <c r="W271" s="386"/>
      <c r="X271" s="386"/>
      <c r="Y271" s="386"/>
      <c r="Z271" s="386"/>
      <c r="AA271" s="386"/>
      <c r="AB271" s="386"/>
      <c r="AC271" s="386"/>
      <c r="AD271" s="386"/>
      <c r="AE271" s="386"/>
      <c r="AF271" s="386"/>
      <c r="AG271" s="386"/>
      <c r="AH271" s="691"/>
      <c r="AI271" s="691"/>
      <c r="AJ271" s="691"/>
      <c r="AK271" s="692"/>
      <c r="AM271" s="696"/>
      <c r="AN271" s="697"/>
      <c r="AO271" s="697"/>
      <c r="AP271" s="697"/>
      <c r="AQ271" s="697"/>
    </row>
    <row r="272" spans="1:2414" s="690" customFormat="1" ht="35.25" hidden="1" customHeight="1" outlineLevel="3" thickTop="1" thickBot="1" x14ac:dyDescent="0.3">
      <c r="A272" s="386"/>
      <c r="B272" s="460" t="s">
        <v>1000</v>
      </c>
      <c r="C272" s="639" t="s">
        <v>164</v>
      </c>
      <c r="D272" s="909" t="s">
        <v>1514</v>
      </c>
      <c r="E272" s="910"/>
      <c r="F272" s="910"/>
      <c r="G272" s="910"/>
      <c r="H272" s="910"/>
      <c r="I272" s="910"/>
      <c r="J272" s="911"/>
      <c r="K272" s="602" t="s">
        <v>427</v>
      </c>
      <c r="L272" s="662"/>
      <c r="M272" s="663">
        <v>100</v>
      </c>
      <c r="N272" s="663">
        <v>100</v>
      </c>
      <c r="O272" s="663">
        <v>100</v>
      </c>
      <c r="P272" s="663">
        <v>100</v>
      </c>
      <c r="Q272" s="664">
        <v>100</v>
      </c>
      <c r="R272" s="663" t="s">
        <v>1126</v>
      </c>
      <c r="S272" s="670"/>
      <c r="T272" s="671"/>
      <c r="U272" s="695"/>
      <c r="V272" s="386"/>
      <c r="W272" s="386"/>
      <c r="X272" s="386"/>
      <c r="Y272" s="386"/>
      <c r="Z272" s="386"/>
      <c r="AA272" s="386"/>
      <c r="AB272" s="386"/>
      <c r="AC272" s="386"/>
      <c r="AD272" s="386"/>
      <c r="AE272" s="386"/>
      <c r="AF272" s="386"/>
      <c r="AG272" s="386"/>
      <c r="AH272" s="691"/>
      <c r="AI272" s="691"/>
      <c r="AJ272" s="691"/>
      <c r="AK272" s="692"/>
      <c r="AM272" s="696"/>
      <c r="AN272" s="697"/>
      <c r="AO272" s="697"/>
      <c r="AP272" s="697"/>
      <c r="AQ272" s="697"/>
    </row>
    <row r="273" spans="1:2414" s="682" customFormat="1" ht="66" customHeight="1" thickTop="1" thickBot="1" x14ac:dyDescent="0.3">
      <c r="A273" s="386"/>
      <c r="B273" s="683" t="s">
        <v>1085</v>
      </c>
      <c r="C273" s="684" t="s">
        <v>1100</v>
      </c>
      <c r="D273" s="977" t="s">
        <v>968</v>
      </c>
      <c r="E273" s="977"/>
      <c r="F273" s="977"/>
      <c r="G273" s="977"/>
      <c r="H273" s="977"/>
      <c r="I273" s="977"/>
      <c r="J273" s="977"/>
      <c r="K273" s="977"/>
      <c r="L273" s="678"/>
      <c r="M273" s="678"/>
      <c r="N273" s="678"/>
      <c r="O273" s="677"/>
      <c r="P273" s="678"/>
      <c r="Q273" s="678"/>
      <c r="R273" s="678"/>
      <c r="S273" s="677"/>
      <c r="T273" s="678"/>
      <c r="U273" s="678"/>
      <c r="V273" s="386"/>
      <c r="W273" s="386"/>
      <c r="X273" s="386"/>
      <c r="Y273" s="386"/>
      <c r="Z273" s="386"/>
      <c r="AA273" s="386"/>
      <c r="AB273" s="386"/>
      <c r="AC273" s="679"/>
      <c r="AD273" s="680"/>
      <c r="AE273" s="680"/>
      <c r="AF273" s="680"/>
      <c r="AG273" s="680"/>
      <c r="AH273" s="680"/>
      <c r="AI273" s="680"/>
      <c r="AJ273" s="680"/>
      <c r="AK273" s="680"/>
      <c r="AL273" s="680"/>
      <c r="AM273" s="680"/>
      <c r="AN273" s="680"/>
      <c r="AO273" s="680"/>
      <c r="AP273" s="680"/>
      <c r="AQ273" s="680"/>
      <c r="AR273" s="680"/>
      <c r="AS273" s="680"/>
      <c r="AT273" s="680"/>
      <c r="AU273" s="680"/>
      <c r="AV273" s="680"/>
      <c r="AW273" s="680"/>
      <c r="AX273" s="680"/>
      <c r="AY273" s="680"/>
      <c r="AZ273" s="680"/>
      <c r="BA273" s="680"/>
      <c r="BB273" s="680"/>
      <c r="BC273" s="680"/>
      <c r="BD273" s="680"/>
      <c r="BE273" s="680"/>
      <c r="BF273" s="680"/>
      <c r="BG273" s="680"/>
      <c r="BH273" s="680"/>
      <c r="BI273" s="680"/>
      <c r="BJ273" s="680"/>
      <c r="BK273" s="680"/>
      <c r="BL273" s="680"/>
      <c r="BM273" s="680"/>
      <c r="BN273" s="680"/>
      <c r="BO273" s="680"/>
      <c r="BP273" s="680"/>
      <c r="BQ273" s="680"/>
      <c r="BR273" s="680"/>
      <c r="BS273" s="680"/>
      <c r="BT273" s="680"/>
      <c r="BU273" s="680"/>
      <c r="BV273" s="680"/>
      <c r="BW273" s="680"/>
      <c r="BX273" s="680"/>
      <c r="BY273" s="680"/>
      <c r="BZ273" s="680"/>
      <c r="CA273" s="680"/>
      <c r="CB273" s="680"/>
      <c r="CC273" s="680"/>
      <c r="CD273" s="680"/>
      <c r="CE273" s="680"/>
      <c r="CF273" s="680"/>
      <c r="CG273" s="681"/>
      <c r="CH273" s="681"/>
      <c r="CI273" s="681"/>
      <c r="CJ273" s="681"/>
      <c r="CK273" s="681"/>
      <c r="CL273" s="681"/>
      <c r="CM273" s="681"/>
      <c r="CN273" s="681"/>
      <c r="CO273" s="681"/>
      <c r="CP273" s="681"/>
      <c r="CQ273" s="681"/>
      <c r="CR273" s="681"/>
      <c r="CS273" s="681"/>
      <c r="CT273" s="681"/>
      <c r="CU273" s="681"/>
      <c r="CV273" s="681"/>
      <c r="CW273" s="681"/>
      <c r="CX273" s="681"/>
      <c r="CY273" s="681"/>
      <c r="CZ273" s="681"/>
      <c r="DA273" s="681"/>
      <c r="DB273" s="681"/>
      <c r="DC273" s="681"/>
      <c r="DD273" s="681"/>
      <c r="DE273" s="681"/>
      <c r="DF273" s="681"/>
      <c r="DG273" s="681"/>
      <c r="DH273" s="681"/>
      <c r="DI273" s="681"/>
      <c r="DJ273" s="681"/>
      <c r="DK273" s="681"/>
      <c r="DL273" s="681"/>
      <c r="DM273" s="681"/>
      <c r="DN273" s="681"/>
      <c r="DO273" s="681"/>
      <c r="DP273" s="681"/>
      <c r="DQ273" s="681"/>
      <c r="DR273" s="681"/>
      <c r="DS273" s="681"/>
      <c r="DT273" s="681"/>
      <c r="DU273" s="681"/>
      <c r="DV273" s="681"/>
      <c r="DW273" s="681"/>
      <c r="DX273" s="681"/>
      <c r="DY273" s="681"/>
      <c r="DZ273" s="681"/>
      <c r="EA273" s="681"/>
      <c r="EB273" s="681"/>
      <c r="EC273" s="681"/>
      <c r="ED273" s="681"/>
      <c r="EE273" s="681"/>
      <c r="EF273" s="681"/>
      <c r="EG273" s="681"/>
      <c r="EH273" s="681"/>
      <c r="EI273" s="681"/>
      <c r="EJ273" s="681"/>
      <c r="EK273" s="681"/>
      <c r="EL273" s="681"/>
      <c r="EM273" s="681"/>
      <c r="EN273" s="681"/>
      <c r="EO273" s="681"/>
      <c r="EP273" s="681"/>
      <c r="EQ273" s="681"/>
      <c r="ER273" s="681"/>
      <c r="ES273" s="681"/>
      <c r="ET273" s="681"/>
      <c r="EU273" s="681"/>
      <c r="EV273" s="681"/>
      <c r="EW273" s="681"/>
      <c r="EX273" s="681"/>
      <c r="EY273" s="681"/>
      <c r="EZ273" s="681"/>
      <c r="FA273" s="681"/>
      <c r="FB273" s="681"/>
      <c r="FC273" s="681"/>
      <c r="FD273" s="681"/>
      <c r="FE273" s="681"/>
      <c r="FF273" s="681"/>
      <c r="FG273" s="681"/>
      <c r="FH273" s="681"/>
      <c r="FI273" s="681"/>
      <c r="FJ273" s="681"/>
      <c r="FK273" s="681"/>
      <c r="FL273" s="681"/>
      <c r="FM273" s="681"/>
      <c r="FN273" s="681"/>
      <c r="FO273" s="681"/>
      <c r="FP273" s="681"/>
      <c r="FQ273" s="681"/>
      <c r="FR273" s="681"/>
      <c r="FS273" s="681"/>
      <c r="FT273" s="681"/>
      <c r="FU273" s="681"/>
      <c r="FV273" s="681"/>
      <c r="FW273" s="681"/>
      <c r="FX273" s="681"/>
      <c r="FY273" s="681"/>
      <c r="FZ273" s="681"/>
      <c r="GA273" s="681"/>
      <c r="GB273" s="681"/>
      <c r="GC273" s="681"/>
      <c r="GD273" s="681"/>
      <c r="GE273" s="681"/>
      <c r="GF273" s="681"/>
      <c r="GG273" s="681"/>
      <c r="GH273" s="681"/>
      <c r="GI273" s="681"/>
      <c r="GJ273" s="681"/>
      <c r="GK273" s="681"/>
      <c r="GL273" s="681"/>
      <c r="GM273" s="681"/>
      <c r="GN273" s="681"/>
      <c r="GO273" s="681"/>
      <c r="GP273" s="681"/>
      <c r="GQ273" s="681"/>
      <c r="GR273" s="681"/>
      <c r="GS273" s="681"/>
      <c r="GT273" s="681"/>
      <c r="GU273" s="681"/>
      <c r="GV273" s="681"/>
      <c r="GW273" s="681"/>
      <c r="GX273" s="681"/>
      <c r="GY273" s="681"/>
      <c r="GZ273" s="681"/>
      <c r="HA273" s="681"/>
      <c r="HB273" s="681"/>
      <c r="HC273" s="681"/>
      <c r="HD273" s="681"/>
      <c r="HE273" s="681"/>
      <c r="HF273" s="681"/>
      <c r="HG273" s="681"/>
      <c r="HH273" s="681"/>
      <c r="HI273" s="681"/>
      <c r="HJ273" s="681"/>
      <c r="HK273" s="681"/>
      <c r="HL273" s="681"/>
      <c r="HM273" s="681"/>
      <c r="HN273" s="681"/>
      <c r="HO273" s="681"/>
      <c r="HP273" s="681"/>
      <c r="HQ273" s="681"/>
      <c r="HR273" s="681"/>
      <c r="HS273" s="681"/>
      <c r="HT273" s="681"/>
      <c r="HU273" s="681"/>
      <c r="HV273" s="681"/>
      <c r="HW273" s="681"/>
      <c r="HX273" s="681"/>
      <c r="HY273" s="681"/>
      <c r="HZ273" s="681"/>
      <c r="IA273" s="681"/>
      <c r="IB273" s="681"/>
      <c r="IC273" s="681"/>
      <c r="ID273" s="681"/>
      <c r="IE273" s="681"/>
      <c r="IF273" s="681"/>
      <c r="IG273" s="681"/>
      <c r="IH273" s="681"/>
      <c r="II273" s="681"/>
      <c r="IJ273" s="681"/>
      <c r="IK273" s="681"/>
      <c r="IL273" s="681"/>
      <c r="IM273" s="681"/>
      <c r="IN273" s="681"/>
      <c r="IO273" s="681"/>
      <c r="IP273" s="681"/>
      <c r="IQ273" s="681"/>
      <c r="IR273" s="681"/>
      <c r="IS273" s="681"/>
      <c r="IT273" s="681"/>
      <c r="IU273" s="681"/>
      <c r="IV273" s="681"/>
      <c r="IW273" s="681"/>
      <c r="IX273" s="681"/>
      <c r="IY273" s="681"/>
      <c r="IZ273" s="681"/>
      <c r="JA273" s="681"/>
      <c r="JB273" s="681"/>
      <c r="JC273" s="681"/>
      <c r="JD273" s="681"/>
      <c r="JE273" s="681"/>
      <c r="JF273" s="681"/>
      <c r="JG273" s="681"/>
      <c r="JH273" s="681"/>
      <c r="JI273" s="681"/>
      <c r="JJ273" s="681"/>
      <c r="JK273" s="681"/>
      <c r="JL273" s="681"/>
      <c r="JM273" s="681"/>
      <c r="JN273" s="681"/>
      <c r="JO273" s="681"/>
      <c r="JP273" s="681"/>
      <c r="JQ273" s="681"/>
      <c r="JR273" s="681"/>
      <c r="JS273" s="681"/>
      <c r="JT273" s="681"/>
      <c r="JU273" s="681"/>
      <c r="JV273" s="681"/>
      <c r="JW273" s="681"/>
      <c r="JX273" s="681"/>
      <c r="JY273" s="681"/>
      <c r="JZ273" s="681"/>
      <c r="KA273" s="681"/>
      <c r="KB273" s="681"/>
      <c r="KC273" s="681"/>
      <c r="KD273" s="681"/>
      <c r="KE273" s="681"/>
      <c r="KF273" s="681"/>
      <c r="KG273" s="681"/>
      <c r="KH273" s="681"/>
      <c r="KI273" s="681"/>
      <c r="KJ273" s="681"/>
      <c r="KK273" s="681"/>
      <c r="KL273" s="681"/>
      <c r="KM273" s="681"/>
      <c r="KN273" s="681"/>
      <c r="KO273" s="681"/>
      <c r="KP273" s="681"/>
      <c r="KQ273" s="681"/>
      <c r="KR273" s="681"/>
      <c r="KS273" s="681"/>
      <c r="KT273" s="681"/>
      <c r="KU273" s="681"/>
      <c r="KV273" s="681"/>
      <c r="KW273" s="681"/>
      <c r="KX273" s="681"/>
      <c r="KY273" s="681"/>
      <c r="KZ273" s="681"/>
      <c r="LA273" s="681"/>
      <c r="LB273" s="681"/>
      <c r="LC273" s="681"/>
      <c r="LD273" s="681"/>
      <c r="LE273" s="681"/>
      <c r="LF273" s="681"/>
      <c r="LG273" s="681"/>
      <c r="LH273" s="681"/>
      <c r="LI273" s="681"/>
      <c r="LJ273" s="681"/>
      <c r="LK273" s="681"/>
      <c r="LL273" s="681"/>
      <c r="LM273" s="681"/>
      <c r="LN273" s="681"/>
      <c r="LO273" s="681"/>
      <c r="LP273" s="681"/>
      <c r="LQ273" s="681"/>
      <c r="LR273" s="681"/>
      <c r="LS273" s="681"/>
      <c r="LT273" s="681"/>
      <c r="LU273" s="681"/>
      <c r="LV273" s="681"/>
      <c r="LW273" s="681"/>
      <c r="LX273" s="681"/>
      <c r="LY273" s="681"/>
      <c r="LZ273" s="681"/>
      <c r="MA273" s="681"/>
      <c r="MB273" s="681"/>
      <c r="MC273" s="681"/>
      <c r="MD273" s="681"/>
      <c r="ME273" s="681"/>
      <c r="MF273" s="681"/>
      <c r="MG273" s="681"/>
      <c r="MH273" s="681"/>
      <c r="MI273" s="681"/>
      <c r="MJ273" s="681"/>
      <c r="MK273" s="681"/>
      <c r="ML273" s="681"/>
      <c r="MM273" s="681"/>
      <c r="MN273" s="681"/>
      <c r="MO273" s="681"/>
      <c r="MP273" s="681"/>
      <c r="MQ273" s="681"/>
      <c r="MR273" s="681"/>
      <c r="MS273" s="681"/>
      <c r="MT273" s="681"/>
      <c r="MU273" s="681"/>
      <c r="MV273" s="681"/>
      <c r="MW273" s="681"/>
      <c r="MX273" s="681"/>
      <c r="MY273" s="681"/>
      <c r="MZ273" s="681"/>
      <c r="NA273" s="681"/>
      <c r="NB273" s="681"/>
      <c r="NC273" s="681"/>
      <c r="ND273" s="681"/>
      <c r="NE273" s="681"/>
      <c r="NF273" s="681"/>
      <c r="NG273" s="681"/>
      <c r="NH273" s="681"/>
      <c r="NI273" s="681"/>
      <c r="NJ273" s="681"/>
      <c r="NK273" s="681"/>
      <c r="NL273" s="681"/>
      <c r="NM273" s="681"/>
      <c r="NN273" s="681"/>
      <c r="NO273" s="681"/>
      <c r="NP273" s="681"/>
      <c r="NQ273" s="681"/>
      <c r="NR273" s="681"/>
      <c r="NS273" s="681"/>
      <c r="NT273" s="681"/>
      <c r="NU273" s="681"/>
      <c r="NV273" s="681"/>
      <c r="NW273" s="681"/>
      <c r="NX273" s="681"/>
      <c r="NY273" s="681"/>
      <c r="NZ273" s="681"/>
      <c r="OA273" s="681"/>
      <c r="OB273" s="681"/>
      <c r="OC273" s="681"/>
      <c r="OD273" s="681"/>
      <c r="OE273" s="681"/>
      <c r="OF273" s="681"/>
      <c r="OG273" s="681"/>
      <c r="OH273" s="681"/>
      <c r="OI273" s="681"/>
      <c r="OJ273" s="681"/>
      <c r="OK273" s="681"/>
      <c r="OL273" s="681"/>
      <c r="OM273" s="681"/>
      <c r="ON273" s="681"/>
      <c r="OO273" s="681"/>
      <c r="OP273" s="681"/>
      <c r="OQ273" s="681"/>
      <c r="OR273" s="681"/>
      <c r="OS273" s="681"/>
      <c r="OT273" s="681"/>
      <c r="OU273" s="681"/>
      <c r="OV273" s="681"/>
      <c r="OW273" s="681"/>
      <c r="OX273" s="681"/>
      <c r="OY273" s="681"/>
      <c r="OZ273" s="681"/>
      <c r="PA273" s="681"/>
      <c r="PB273" s="681"/>
      <c r="PC273" s="681"/>
      <c r="PD273" s="681"/>
      <c r="PE273" s="681"/>
      <c r="PF273" s="681"/>
      <c r="PG273" s="681"/>
      <c r="PH273" s="681"/>
      <c r="PI273" s="681"/>
      <c r="PJ273" s="681"/>
      <c r="PK273" s="681"/>
      <c r="PL273" s="681"/>
      <c r="PM273" s="681"/>
      <c r="PN273" s="681"/>
      <c r="PO273" s="681"/>
      <c r="PP273" s="681"/>
      <c r="PQ273" s="681"/>
      <c r="PR273" s="681"/>
      <c r="PS273" s="681"/>
      <c r="PT273" s="681"/>
      <c r="PU273" s="681"/>
      <c r="PV273" s="681"/>
      <c r="PW273" s="681"/>
      <c r="PX273" s="681"/>
      <c r="PY273" s="681"/>
      <c r="PZ273" s="681"/>
      <c r="QA273" s="681"/>
      <c r="QB273" s="681"/>
      <c r="QC273" s="681"/>
      <c r="QD273" s="681"/>
      <c r="QE273" s="681"/>
      <c r="QF273" s="681"/>
      <c r="QG273" s="681"/>
      <c r="QH273" s="681"/>
      <c r="QI273" s="681"/>
      <c r="QJ273" s="681"/>
      <c r="QK273" s="681"/>
      <c r="QL273" s="681"/>
      <c r="QM273" s="681"/>
      <c r="QN273" s="681"/>
      <c r="QO273" s="681"/>
      <c r="QP273" s="681"/>
      <c r="QQ273" s="681"/>
      <c r="QR273" s="681"/>
      <c r="QS273" s="681"/>
      <c r="QT273" s="681"/>
      <c r="QU273" s="681"/>
      <c r="QV273" s="681"/>
      <c r="QW273" s="681"/>
      <c r="QX273" s="681"/>
      <c r="QY273" s="681"/>
      <c r="QZ273" s="681"/>
      <c r="RA273" s="681"/>
      <c r="RB273" s="681"/>
      <c r="RC273" s="681"/>
      <c r="RD273" s="681"/>
      <c r="RE273" s="681"/>
      <c r="RF273" s="681"/>
      <c r="RG273" s="681"/>
      <c r="RH273" s="681"/>
      <c r="RI273" s="681"/>
      <c r="RJ273" s="681"/>
      <c r="RK273" s="681"/>
      <c r="RL273" s="681"/>
      <c r="RM273" s="681"/>
      <c r="RN273" s="681"/>
      <c r="RO273" s="681"/>
      <c r="RP273" s="681"/>
      <c r="RQ273" s="681"/>
      <c r="RR273" s="681"/>
      <c r="RS273" s="681"/>
      <c r="RT273" s="681"/>
      <c r="RU273" s="681"/>
      <c r="RV273" s="681"/>
      <c r="RW273" s="681"/>
      <c r="RX273" s="681"/>
      <c r="RY273" s="681"/>
      <c r="RZ273" s="681"/>
      <c r="SA273" s="681"/>
      <c r="SB273" s="681"/>
      <c r="SC273" s="681"/>
      <c r="SD273" s="681"/>
      <c r="SE273" s="681"/>
      <c r="SF273" s="681"/>
      <c r="SG273" s="681"/>
      <c r="SH273" s="681"/>
      <c r="SI273" s="681"/>
      <c r="SJ273" s="681"/>
      <c r="SK273" s="681"/>
      <c r="SL273" s="681"/>
      <c r="SM273" s="681"/>
      <c r="SN273" s="681"/>
      <c r="SO273" s="681"/>
      <c r="SP273" s="681"/>
      <c r="SQ273" s="681"/>
      <c r="SR273" s="681"/>
      <c r="SS273" s="681"/>
      <c r="ST273" s="681"/>
      <c r="SU273" s="681"/>
      <c r="SV273" s="681"/>
      <c r="SW273" s="681"/>
      <c r="SX273" s="681"/>
      <c r="SY273" s="681"/>
      <c r="SZ273" s="681"/>
      <c r="TA273" s="681"/>
      <c r="TB273" s="681"/>
      <c r="TC273" s="681"/>
      <c r="TD273" s="681"/>
      <c r="TE273" s="681"/>
      <c r="TF273" s="681"/>
      <c r="TG273" s="681"/>
      <c r="TH273" s="681"/>
      <c r="TI273" s="681"/>
      <c r="TJ273" s="681"/>
      <c r="TK273" s="681"/>
      <c r="TL273" s="681"/>
      <c r="TM273" s="681"/>
      <c r="TN273" s="681"/>
      <c r="TO273" s="681"/>
      <c r="TP273" s="681"/>
      <c r="TQ273" s="681"/>
      <c r="TR273" s="681"/>
      <c r="TS273" s="681"/>
      <c r="TT273" s="681"/>
      <c r="TU273" s="681"/>
      <c r="TV273" s="681"/>
      <c r="TW273" s="681"/>
      <c r="TX273" s="681"/>
      <c r="TY273" s="681"/>
      <c r="TZ273" s="681"/>
      <c r="UA273" s="681"/>
      <c r="UB273" s="681"/>
      <c r="UC273" s="681"/>
      <c r="UD273" s="681"/>
      <c r="UE273" s="681"/>
      <c r="UF273" s="681"/>
      <c r="UG273" s="681"/>
      <c r="UH273" s="681"/>
      <c r="UI273" s="681"/>
      <c r="UJ273" s="681"/>
      <c r="UK273" s="681"/>
      <c r="UL273" s="681"/>
      <c r="UM273" s="681"/>
      <c r="UN273" s="681"/>
      <c r="UO273" s="681"/>
      <c r="UP273" s="681"/>
      <c r="UQ273" s="681"/>
      <c r="UR273" s="681"/>
      <c r="US273" s="681"/>
      <c r="UT273" s="681"/>
      <c r="UU273" s="681"/>
      <c r="UV273" s="681"/>
      <c r="UW273" s="681"/>
      <c r="UX273" s="681"/>
      <c r="UY273" s="681"/>
      <c r="UZ273" s="681"/>
      <c r="VA273" s="681"/>
      <c r="VB273" s="681"/>
      <c r="VC273" s="681"/>
      <c r="VD273" s="681"/>
      <c r="VE273" s="681"/>
      <c r="VF273" s="681"/>
      <c r="VG273" s="681"/>
      <c r="VH273" s="681"/>
      <c r="VI273" s="681"/>
      <c r="VJ273" s="681"/>
      <c r="VK273" s="681"/>
      <c r="VL273" s="681"/>
      <c r="VM273" s="681"/>
      <c r="VN273" s="681"/>
      <c r="VO273" s="681"/>
      <c r="VP273" s="681"/>
      <c r="VQ273" s="681"/>
      <c r="VR273" s="681"/>
      <c r="VS273" s="681"/>
      <c r="VT273" s="681"/>
      <c r="VU273" s="681"/>
      <c r="VV273" s="681"/>
      <c r="VW273" s="681"/>
      <c r="VX273" s="681"/>
      <c r="VY273" s="681"/>
      <c r="VZ273" s="681"/>
      <c r="WA273" s="681"/>
      <c r="WB273" s="681"/>
      <c r="WC273" s="681"/>
      <c r="WD273" s="681"/>
      <c r="WE273" s="681"/>
      <c r="WF273" s="681"/>
      <c r="WG273" s="681"/>
      <c r="WH273" s="681"/>
      <c r="WI273" s="681"/>
      <c r="WJ273" s="681"/>
      <c r="WK273" s="681"/>
      <c r="WL273" s="681"/>
      <c r="WM273" s="681"/>
      <c r="WN273" s="681"/>
      <c r="WO273" s="681"/>
      <c r="WP273" s="681"/>
      <c r="WQ273" s="681"/>
      <c r="WR273" s="681"/>
      <c r="WS273" s="681"/>
      <c r="WT273" s="681"/>
      <c r="WU273" s="681"/>
      <c r="WV273" s="681"/>
      <c r="WW273" s="681"/>
      <c r="WX273" s="681"/>
      <c r="WY273" s="681"/>
      <c r="WZ273" s="681"/>
      <c r="XA273" s="681"/>
      <c r="XB273" s="681"/>
      <c r="XC273" s="681"/>
      <c r="XD273" s="681"/>
      <c r="XE273" s="681"/>
      <c r="XF273" s="681"/>
      <c r="XG273" s="681"/>
      <c r="XH273" s="681"/>
      <c r="XI273" s="681"/>
      <c r="XJ273" s="681"/>
      <c r="XK273" s="681"/>
      <c r="XL273" s="681"/>
      <c r="XM273" s="681"/>
      <c r="XN273" s="681"/>
      <c r="XO273" s="681"/>
      <c r="XP273" s="681"/>
      <c r="XQ273" s="681"/>
      <c r="XR273" s="681"/>
      <c r="XS273" s="681"/>
      <c r="XT273" s="681"/>
      <c r="XU273" s="681"/>
      <c r="XV273" s="681"/>
      <c r="XW273" s="681"/>
      <c r="XX273" s="681"/>
      <c r="XY273" s="681"/>
      <c r="XZ273" s="681"/>
      <c r="YA273" s="681"/>
      <c r="YB273" s="681"/>
      <c r="YC273" s="681"/>
      <c r="YD273" s="681"/>
      <c r="YE273" s="681"/>
      <c r="YF273" s="681"/>
      <c r="YG273" s="681"/>
      <c r="YH273" s="681"/>
      <c r="YI273" s="681"/>
      <c r="YJ273" s="681"/>
      <c r="YK273" s="681"/>
      <c r="YL273" s="681"/>
      <c r="YM273" s="681"/>
      <c r="YN273" s="681"/>
      <c r="YO273" s="681"/>
      <c r="YP273" s="681"/>
      <c r="YQ273" s="681"/>
      <c r="YR273" s="681"/>
      <c r="YS273" s="681"/>
      <c r="YT273" s="681"/>
      <c r="YU273" s="681"/>
      <c r="YV273" s="681"/>
      <c r="YW273" s="681"/>
      <c r="YX273" s="681"/>
      <c r="YY273" s="681"/>
      <c r="YZ273" s="681"/>
      <c r="ZA273" s="681"/>
      <c r="ZB273" s="681"/>
      <c r="ZC273" s="681"/>
      <c r="ZD273" s="681"/>
      <c r="ZE273" s="681"/>
      <c r="ZF273" s="681"/>
      <c r="ZG273" s="681"/>
      <c r="ZH273" s="681"/>
      <c r="ZI273" s="681"/>
      <c r="ZJ273" s="681"/>
      <c r="ZK273" s="681"/>
      <c r="ZL273" s="681"/>
      <c r="ZM273" s="681"/>
      <c r="ZN273" s="681"/>
      <c r="ZO273" s="681"/>
      <c r="ZP273" s="681"/>
      <c r="ZQ273" s="681"/>
      <c r="ZR273" s="681"/>
      <c r="ZS273" s="681"/>
      <c r="ZT273" s="681"/>
      <c r="ZU273" s="681"/>
      <c r="ZV273" s="681"/>
      <c r="ZW273" s="681"/>
      <c r="ZX273" s="681"/>
      <c r="ZY273" s="681"/>
      <c r="ZZ273" s="681"/>
      <c r="AAA273" s="681"/>
      <c r="AAB273" s="681"/>
      <c r="AAC273" s="681"/>
      <c r="AAD273" s="681"/>
      <c r="AAE273" s="681"/>
      <c r="AAF273" s="681"/>
      <c r="AAG273" s="681"/>
      <c r="AAH273" s="681"/>
      <c r="AAI273" s="681"/>
      <c r="AAJ273" s="681"/>
      <c r="AAK273" s="681"/>
      <c r="AAL273" s="681"/>
      <c r="AAM273" s="681"/>
      <c r="AAN273" s="681"/>
      <c r="AAO273" s="681"/>
      <c r="AAP273" s="681"/>
      <c r="AAQ273" s="681"/>
      <c r="AAR273" s="681"/>
      <c r="AAS273" s="681"/>
      <c r="AAT273" s="681"/>
      <c r="AAU273" s="681"/>
      <c r="AAV273" s="681"/>
      <c r="AAW273" s="681"/>
      <c r="AAX273" s="681"/>
      <c r="AAY273" s="681"/>
      <c r="AAZ273" s="681"/>
      <c r="ABA273" s="681"/>
      <c r="ABB273" s="681"/>
      <c r="ABC273" s="681"/>
      <c r="ABD273" s="681"/>
      <c r="ABE273" s="681"/>
      <c r="ABF273" s="681"/>
      <c r="ABG273" s="681"/>
      <c r="ABH273" s="681"/>
      <c r="ABI273" s="681"/>
      <c r="ABJ273" s="681"/>
      <c r="ABK273" s="681"/>
      <c r="ABL273" s="681"/>
      <c r="ABM273" s="681"/>
      <c r="ABN273" s="681"/>
      <c r="ABO273" s="681"/>
      <c r="ABP273" s="681"/>
      <c r="ABQ273" s="681"/>
      <c r="ABR273" s="681"/>
      <c r="ABS273" s="681"/>
      <c r="ABT273" s="681"/>
      <c r="ABU273" s="681"/>
      <c r="ABV273" s="681"/>
      <c r="ABW273" s="681"/>
      <c r="ABX273" s="681"/>
      <c r="ABY273" s="681"/>
      <c r="ABZ273" s="681"/>
      <c r="ACA273" s="681"/>
      <c r="ACB273" s="681"/>
      <c r="ACC273" s="681"/>
      <c r="ACD273" s="681"/>
      <c r="ACE273" s="681"/>
      <c r="ACF273" s="681"/>
      <c r="ACG273" s="681"/>
      <c r="ACH273" s="681"/>
      <c r="ACI273" s="681"/>
      <c r="ACJ273" s="681"/>
      <c r="ACK273" s="681"/>
      <c r="ACL273" s="681"/>
      <c r="ACM273" s="681"/>
      <c r="ACN273" s="681"/>
      <c r="ACO273" s="681"/>
      <c r="ACP273" s="681"/>
      <c r="ACQ273" s="681"/>
      <c r="ACR273" s="681"/>
      <c r="ACS273" s="681"/>
      <c r="ACT273" s="681"/>
      <c r="ACU273" s="681"/>
      <c r="ACV273" s="681"/>
      <c r="ACW273" s="681"/>
      <c r="ACX273" s="681"/>
      <c r="ACY273" s="681"/>
      <c r="ACZ273" s="681"/>
      <c r="ADA273" s="681"/>
      <c r="ADB273" s="681"/>
      <c r="ADC273" s="681"/>
      <c r="ADD273" s="681"/>
      <c r="ADE273" s="681"/>
      <c r="ADF273" s="681"/>
      <c r="ADG273" s="681"/>
      <c r="ADH273" s="681"/>
      <c r="ADI273" s="681"/>
      <c r="ADJ273" s="681"/>
      <c r="ADK273" s="681"/>
      <c r="ADL273" s="681"/>
      <c r="ADM273" s="681"/>
      <c r="ADN273" s="681"/>
      <c r="ADO273" s="681"/>
      <c r="ADP273" s="681"/>
      <c r="ADQ273" s="681"/>
      <c r="ADR273" s="681"/>
      <c r="ADS273" s="681"/>
      <c r="ADT273" s="681"/>
      <c r="ADU273" s="681"/>
      <c r="ADV273" s="681"/>
      <c r="ADW273" s="681"/>
      <c r="ADX273" s="681"/>
      <c r="ADY273" s="681"/>
      <c r="ADZ273" s="681"/>
      <c r="AEA273" s="681"/>
      <c r="AEB273" s="681"/>
      <c r="AEC273" s="681"/>
      <c r="AED273" s="681"/>
      <c r="AEE273" s="681"/>
      <c r="AEF273" s="681"/>
      <c r="AEG273" s="681"/>
      <c r="AEH273" s="681"/>
      <c r="AEI273" s="681"/>
      <c r="AEJ273" s="681"/>
      <c r="AEK273" s="681"/>
      <c r="AEL273" s="681"/>
      <c r="AEM273" s="681"/>
      <c r="AEN273" s="681"/>
      <c r="AEO273" s="681"/>
      <c r="AEP273" s="681"/>
      <c r="AEQ273" s="681"/>
      <c r="AER273" s="681"/>
      <c r="AES273" s="681"/>
      <c r="AET273" s="681"/>
      <c r="AEU273" s="681"/>
      <c r="AEV273" s="681"/>
      <c r="AEW273" s="681"/>
      <c r="AEX273" s="681"/>
      <c r="AEY273" s="681"/>
      <c r="AEZ273" s="681"/>
      <c r="AFA273" s="681"/>
      <c r="AFB273" s="681"/>
      <c r="AFC273" s="681"/>
      <c r="AFD273" s="681"/>
      <c r="AFE273" s="681"/>
      <c r="AFF273" s="681"/>
      <c r="AFG273" s="681"/>
      <c r="AFH273" s="681"/>
      <c r="AFI273" s="681"/>
      <c r="AFJ273" s="681"/>
      <c r="AFK273" s="681"/>
      <c r="AFL273" s="681"/>
      <c r="AFM273" s="681"/>
      <c r="AFN273" s="681"/>
      <c r="AFO273" s="681"/>
      <c r="AFP273" s="681"/>
      <c r="AFQ273" s="681"/>
      <c r="AFR273" s="681"/>
      <c r="AFS273" s="681"/>
      <c r="AFT273" s="681"/>
      <c r="AFU273" s="681"/>
      <c r="AFV273" s="681"/>
      <c r="AFW273" s="681"/>
      <c r="AFX273" s="681"/>
      <c r="AFY273" s="681"/>
      <c r="AFZ273" s="681"/>
      <c r="AGA273" s="681"/>
      <c r="AGB273" s="681"/>
      <c r="AGC273" s="681"/>
      <c r="AGD273" s="681"/>
      <c r="AGE273" s="681"/>
      <c r="AGF273" s="681"/>
      <c r="AGG273" s="681"/>
      <c r="AGH273" s="681"/>
      <c r="AGI273" s="681"/>
      <c r="AGJ273" s="681"/>
      <c r="AGK273" s="681"/>
      <c r="AGL273" s="681"/>
      <c r="AGM273" s="681"/>
      <c r="AGN273" s="681"/>
      <c r="AGO273" s="681"/>
      <c r="AGP273" s="681"/>
      <c r="AGQ273" s="681"/>
      <c r="AGR273" s="681"/>
      <c r="AGS273" s="681"/>
      <c r="AGT273" s="681"/>
      <c r="AGU273" s="681"/>
      <c r="AGV273" s="681"/>
      <c r="AGW273" s="681"/>
      <c r="AGX273" s="681"/>
      <c r="AGY273" s="681"/>
      <c r="AGZ273" s="681"/>
      <c r="AHA273" s="681"/>
      <c r="AHB273" s="681"/>
      <c r="AHC273" s="681"/>
      <c r="AHD273" s="681"/>
      <c r="AHE273" s="681"/>
      <c r="AHF273" s="681"/>
      <c r="AHG273" s="681"/>
      <c r="AHH273" s="681"/>
      <c r="AHI273" s="681"/>
      <c r="AHJ273" s="681"/>
      <c r="AHK273" s="681"/>
      <c r="AHL273" s="681"/>
      <c r="AHM273" s="681"/>
      <c r="AHN273" s="681"/>
      <c r="AHO273" s="681"/>
      <c r="AHP273" s="681"/>
      <c r="AHQ273" s="681"/>
      <c r="AHR273" s="681"/>
      <c r="AHS273" s="681"/>
      <c r="AHT273" s="681"/>
      <c r="AHU273" s="681"/>
      <c r="AHV273" s="681"/>
      <c r="AHW273" s="681"/>
      <c r="AHX273" s="681"/>
      <c r="AHY273" s="681"/>
      <c r="AHZ273" s="681"/>
      <c r="AIA273" s="681"/>
      <c r="AIB273" s="681"/>
      <c r="AIC273" s="681"/>
      <c r="AID273" s="681"/>
      <c r="AIE273" s="681"/>
      <c r="AIF273" s="681"/>
      <c r="AIG273" s="681"/>
      <c r="AIH273" s="681"/>
      <c r="AII273" s="681"/>
      <c r="AIJ273" s="681"/>
      <c r="AIK273" s="681"/>
      <c r="AIL273" s="681"/>
      <c r="AIM273" s="681"/>
      <c r="AIN273" s="681"/>
      <c r="AIO273" s="681"/>
      <c r="AIP273" s="681"/>
      <c r="AIQ273" s="681"/>
      <c r="AIR273" s="681"/>
      <c r="AIS273" s="681"/>
      <c r="AIT273" s="681"/>
      <c r="AIU273" s="681"/>
      <c r="AIV273" s="681"/>
      <c r="AIW273" s="681"/>
      <c r="AIX273" s="681"/>
      <c r="AIY273" s="681"/>
      <c r="AIZ273" s="681"/>
      <c r="AJA273" s="681"/>
      <c r="AJB273" s="681"/>
      <c r="AJC273" s="681"/>
      <c r="AJD273" s="681"/>
      <c r="AJE273" s="681"/>
      <c r="AJF273" s="681"/>
      <c r="AJG273" s="681"/>
      <c r="AJH273" s="681"/>
      <c r="AJI273" s="681"/>
      <c r="AJJ273" s="681"/>
      <c r="AJK273" s="681"/>
      <c r="AJL273" s="681"/>
      <c r="AJM273" s="681"/>
      <c r="AJN273" s="681"/>
      <c r="AJO273" s="681"/>
      <c r="AJP273" s="681"/>
      <c r="AJQ273" s="681"/>
      <c r="AJR273" s="681"/>
      <c r="AJS273" s="681"/>
      <c r="AJT273" s="681"/>
      <c r="AJU273" s="681"/>
      <c r="AJV273" s="681"/>
      <c r="AJW273" s="681"/>
      <c r="AJX273" s="681"/>
      <c r="AJY273" s="681"/>
      <c r="AJZ273" s="681"/>
      <c r="AKA273" s="681"/>
      <c r="AKB273" s="681"/>
      <c r="AKC273" s="681"/>
      <c r="AKD273" s="681"/>
      <c r="AKE273" s="681"/>
      <c r="AKF273" s="681"/>
      <c r="AKG273" s="681"/>
      <c r="AKH273" s="681"/>
      <c r="AKI273" s="681"/>
      <c r="AKJ273" s="681"/>
      <c r="AKK273" s="681"/>
      <c r="AKL273" s="681"/>
      <c r="AKM273" s="681"/>
      <c r="AKN273" s="681"/>
      <c r="AKO273" s="681"/>
      <c r="AKP273" s="681"/>
      <c r="AKQ273" s="681"/>
      <c r="AKR273" s="681"/>
      <c r="AKS273" s="681"/>
      <c r="AKT273" s="681"/>
      <c r="AKU273" s="681"/>
      <c r="AKV273" s="681"/>
      <c r="AKW273" s="681"/>
      <c r="AKX273" s="681"/>
      <c r="AKY273" s="681"/>
      <c r="AKZ273" s="681"/>
      <c r="ALA273" s="681"/>
      <c r="ALB273" s="681"/>
      <c r="ALC273" s="681"/>
      <c r="ALD273" s="681"/>
      <c r="ALE273" s="681"/>
      <c r="ALF273" s="681"/>
      <c r="ALG273" s="681"/>
      <c r="ALH273" s="681"/>
      <c r="ALI273" s="681"/>
      <c r="ALJ273" s="681"/>
      <c r="ALK273" s="681"/>
      <c r="ALL273" s="681"/>
      <c r="ALM273" s="681"/>
      <c r="ALN273" s="681"/>
      <c r="ALO273" s="681"/>
      <c r="ALP273" s="681"/>
      <c r="ALQ273" s="681"/>
      <c r="ALR273" s="681"/>
      <c r="ALS273" s="681"/>
      <c r="ALT273" s="681"/>
      <c r="ALU273" s="681"/>
      <c r="ALV273" s="681"/>
      <c r="ALW273" s="681"/>
      <c r="ALX273" s="681"/>
      <c r="ALY273" s="681"/>
      <c r="ALZ273" s="681"/>
      <c r="AMA273" s="681"/>
      <c r="AMB273" s="681"/>
      <c r="AMC273" s="681"/>
      <c r="AMD273" s="681"/>
      <c r="AME273" s="681"/>
      <c r="AMF273" s="681"/>
      <c r="AMG273" s="681"/>
      <c r="AMH273" s="681"/>
      <c r="AMI273" s="681"/>
      <c r="AMJ273" s="681"/>
      <c r="AMK273" s="681"/>
      <c r="AML273" s="681"/>
      <c r="AMM273" s="681"/>
      <c r="AMN273" s="681"/>
      <c r="AMO273" s="681"/>
      <c r="AMP273" s="681"/>
      <c r="AMQ273" s="681"/>
      <c r="AMR273" s="681"/>
      <c r="AMS273" s="681"/>
      <c r="AMT273" s="681"/>
      <c r="AMU273" s="681"/>
      <c r="AMV273" s="681"/>
      <c r="AMW273" s="681"/>
      <c r="AMX273" s="681"/>
      <c r="AMY273" s="681"/>
      <c r="AMZ273" s="681"/>
      <c r="ANA273" s="681"/>
      <c r="ANB273" s="681"/>
      <c r="ANC273" s="681"/>
      <c r="AND273" s="681"/>
      <c r="ANE273" s="681"/>
      <c r="ANF273" s="681"/>
      <c r="ANG273" s="681"/>
      <c r="ANH273" s="681"/>
      <c r="ANI273" s="681"/>
      <c r="ANJ273" s="681"/>
      <c r="ANK273" s="681"/>
      <c r="ANL273" s="681"/>
      <c r="ANM273" s="681"/>
      <c r="ANN273" s="681"/>
      <c r="ANO273" s="681"/>
      <c r="ANP273" s="681"/>
      <c r="ANQ273" s="681"/>
      <c r="ANR273" s="681"/>
      <c r="ANS273" s="681"/>
      <c r="ANT273" s="681"/>
      <c r="ANU273" s="681"/>
      <c r="ANV273" s="681"/>
      <c r="ANW273" s="681"/>
      <c r="ANX273" s="681"/>
      <c r="ANY273" s="681"/>
      <c r="ANZ273" s="681"/>
      <c r="AOA273" s="681"/>
      <c r="AOB273" s="681"/>
      <c r="AOC273" s="681"/>
      <c r="AOD273" s="681"/>
      <c r="AOE273" s="681"/>
      <c r="AOF273" s="681"/>
      <c r="AOG273" s="681"/>
      <c r="AOH273" s="681"/>
      <c r="AOI273" s="681"/>
      <c r="AOJ273" s="681"/>
      <c r="AOK273" s="681"/>
      <c r="AOL273" s="681"/>
      <c r="AOM273" s="681"/>
      <c r="AON273" s="681"/>
      <c r="AOO273" s="681"/>
      <c r="AOP273" s="681"/>
      <c r="AOQ273" s="681"/>
      <c r="AOR273" s="681"/>
      <c r="AOS273" s="681"/>
      <c r="AOT273" s="681"/>
      <c r="AOU273" s="681"/>
      <c r="AOV273" s="681"/>
      <c r="AOW273" s="681"/>
      <c r="AOX273" s="681"/>
      <c r="AOY273" s="681"/>
      <c r="AOZ273" s="681"/>
      <c r="APA273" s="681"/>
      <c r="APB273" s="681"/>
      <c r="APC273" s="681"/>
      <c r="APD273" s="681"/>
      <c r="APE273" s="681"/>
      <c r="APF273" s="681"/>
      <c r="APG273" s="681"/>
      <c r="APH273" s="681"/>
      <c r="API273" s="681"/>
      <c r="APJ273" s="681"/>
      <c r="APK273" s="681"/>
      <c r="APL273" s="681"/>
      <c r="APM273" s="681"/>
      <c r="APN273" s="681"/>
      <c r="APO273" s="681"/>
      <c r="APP273" s="681"/>
      <c r="APQ273" s="681"/>
      <c r="APR273" s="681"/>
      <c r="APS273" s="681"/>
      <c r="APT273" s="681"/>
      <c r="APU273" s="681"/>
      <c r="APV273" s="681"/>
      <c r="APW273" s="681"/>
      <c r="APX273" s="681"/>
      <c r="APY273" s="681"/>
      <c r="APZ273" s="681"/>
      <c r="AQA273" s="681"/>
      <c r="AQB273" s="681"/>
      <c r="AQC273" s="681"/>
      <c r="AQD273" s="681"/>
      <c r="AQE273" s="681"/>
      <c r="AQF273" s="681"/>
      <c r="AQG273" s="681"/>
      <c r="AQH273" s="681"/>
      <c r="AQI273" s="681"/>
      <c r="AQJ273" s="681"/>
      <c r="AQK273" s="681"/>
      <c r="AQL273" s="681"/>
      <c r="AQM273" s="681"/>
      <c r="AQN273" s="681"/>
      <c r="AQO273" s="681"/>
      <c r="AQP273" s="681"/>
      <c r="AQQ273" s="681"/>
      <c r="AQR273" s="681"/>
      <c r="AQS273" s="681"/>
      <c r="AQT273" s="681"/>
      <c r="AQU273" s="681"/>
      <c r="AQV273" s="681"/>
      <c r="AQW273" s="681"/>
      <c r="AQX273" s="681"/>
      <c r="AQY273" s="681"/>
      <c r="AQZ273" s="681"/>
      <c r="ARA273" s="681"/>
      <c r="ARB273" s="681"/>
      <c r="ARC273" s="681"/>
      <c r="ARD273" s="681"/>
      <c r="ARE273" s="681"/>
      <c r="ARF273" s="681"/>
      <c r="ARG273" s="681"/>
      <c r="ARH273" s="681"/>
      <c r="ARI273" s="681"/>
      <c r="ARJ273" s="681"/>
      <c r="ARK273" s="681"/>
      <c r="ARL273" s="681"/>
      <c r="ARM273" s="681"/>
      <c r="ARN273" s="681"/>
      <c r="ARO273" s="681"/>
      <c r="ARP273" s="681"/>
      <c r="ARQ273" s="681"/>
      <c r="ARR273" s="681"/>
      <c r="ARS273" s="681"/>
      <c r="ART273" s="681"/>
      <c r="ARU273" s="681"/>
      <c r="ARV273" s="681"/>
      <c r="ARW273" s="681"/>
      <c r="ARX273" s="681"/>
      <c r="ARY273" s="681"/>
      <c r="ARZ273" s="681"/>
      <c r="ASA273" s="681"/>
      <c r="ASB273" s="681"/>
      <c r="ASC273" s="681"/>
      <c r="ASD273" s="681"/>
      <c r="ASE273" s="681"/>
      <c r="ASF273" s="681"/>
      <c r="ASG273" s="681"/>
      <c r="ASH273" s="681"/>
      <c r="ASI273" s="681"/>
      <c r="ASJ273" s="681"/>
      <c r="ASK273" s="681"/>
      <c r="ASL273" s="681"/>
      <c r="ASM273" s="681"/>
      <c r="ASN273" s="681"/>
      <c r="ASO273" s="681"/>
      <c r="ASP273" s="681"/>
      <c r="ASQ273" s="681"/>
      <c r="ASR273" s="681"/>
      <c r="ASS273" s="681"/>
      <c r="AST273" s="681"/>
      <c r="ASU273" s="681"/>
      <c r="ASV273" s="681"/>
      <c r="ASW273" s="681"/>
      <c r="ASX273" s="681"/>
      <c r="ASY273" s="681"/>
      <c r="ASZ273" s="681"/>
      <c r="ATA273" s="681"/>
      <c r="ATB273" s="681"/>
      <c r="ATC273" s="681"/>
      <c r="ATD273" s="681"/>
      <c r="ATE273" s="681"/>
      <c r="ATF273" s="681"/>
      <c r="ATG273" s="681"/>
      <c r="ATH273" s="681"/>
      <c r="ATI273" s="681"/>
      <c r="ATJ273" s="681"/>
      <c r="ATK273" s="681"/>
      <c r="ATL273" s="681"/>
      <c r="ATM273" s="681"/>
      <c r="ATN273" s="681"/>
      <c r="ATO273" s="681"/>
      <c r="ATP273" s="681"/>
      <c r="ATQ273" s="681"/>
      <c r="ATR273" s="681"/>
      <c r="ATS273" s="681"/>
      <c r="ATT273" s="681"/>
      <c r="ATU273" s="681"/>
      <c r="ATV273" s="681"/>
      <c r="ATW273" s="681"/>
      <c r="ATX273" s="681"/>
      <c r="ATY273" s="681"/>
      <c r="ATZ273" s="681"/>
      <c r="AUA273" s="681"/>
      <c r="AUB273" s="681"/>
      <c r="AUC273" s="681"/>
      <c r="AUD273" s="681"/>
      <c r="AUE273" s="681"/>
      <c r="AUF273" s="681"/>
      <c r="AUG273" s="681"/>
      <c r="AUH273" s="681"/>
      <c r="AUI273" s="681"/>
      <c r="AUJ273" s="681"/>
      <c r="AUK273" s="681"/>
      <c r="AUL273" s="681"/>
      <c r="AUM273" s="681"/>
      <c r="AUN273" s="681"/>
      <c r="AUO273" s="681"/>
      <c r="AUP273" s="681"/>
      <c r="AUQ273" s="681"/>
      <c r="AUR273" s="681"/>
      <c r="AUS273" s="681"/>
      <c r="AUT273" s="681"/>
      <c r="AUU273" s="681"/>
      <c r="AUV273" s="681"/>
      <c r="AUW273" s="681"/>
      <c r="AUX273" s="681"/>
      <c r="AUY273" s="681"/>
      <c r="AUZ273" s="681"/>
      <c r="AVA273" s="681"/>
      <c r="AVB273" s="681"/>
      <c r="AVC273" s="681"/>
      <c r="AVD273" s="681"/>
      <c r="AVE273" s="681"/>
      <c r="AVF273" s="681"/>
      <c r="AVG273" s="681"/>
      <c r="AVH273" s="681"/>
      <c r="AVI273" s="681"/>
      <c r="AVJ273" s="681"/>
      <c r="AVK273" s="681"/>
      <c r="AVL273" s="681"/>
      <c r="AVM273" s="681"/>
      <c r="AVN273" s="681"/>
      <c r="AVO273" s="681"/>
      <c r="AVP273" s="681"/>
      <c r="AVQ273" s="681"/>
      <c r="AVR273" s="681"/>
      <c r="AVS273" s="681"/>
      <c r="AVT273" s="681"/>
      <c r="AVU273" s="681"/>
      <c r="AVV273" s="681"/>
      <c r="AVW273" s="681"/>
      <c r="AVX273" s="681"/>
      <c r="AVY273" s="681"/>
      <c r="AVZ273" s="681"/>
      <c r="AWA273" s="681"/>
      <c r="AWB273" s="681"/>
      <c r="AWC273" s="681"/>
      <c r="AWD273" s="681"/>
      <c r="AWE273" s="681"/>
      <c r="AWF273" s="681"/>
      <c r="AWG273" s="681"/>
      <c r="AWH273" s="681"/>
      <c r="AWI273" s="681"/>
      <c r="AWJ273" s="681"/>
      <c r="AWK273" s="681"/>
      <c r="AWL273" s="681"/>
      <c r="AWM273" s="681"/>
      <c r="AWN273" s="681"/>
      <c r="AWO273" s="681"/>
      <c r="AWP273" s="681"/>
      <c r="AWQ273" s="681"/>
      <c r="AWR273" s="681"/>
      <c r="AWS273" s="681"/>
      <c r="AWT273" s="681"/>
      <c r="AWU273" s="681"/>
      <c r="AWV273" s="681"/>
      <c r="AWW273" s="681"/>
      <c r="AWX273" s="681"/>
      <c r="AWY273" s="681"/>
      <c r="AWZ273" s="681"/>
      <c r="AXA273" s="681"/>
      <c r="AXB273" s="681"/>
      <c r="AXC273" s="681"/>
      <c r="AXD273" s="681"/>
      <c r="AXE273" s="681"/>
      <c r="AXF273" s="681"/>
      <c r="AXG273" s="681"/>
      <c r="AXH273" s="681"/>
      <c r="AXI273" s="681"/>
      <c r="AXJ273" s="681"/>
      <c r="AXK273" s="681"/>
      <c r="AXL273" s="681"/>
      <c r="AXM273" s="681"/>
      <c r="AXN273" s="681"/>
      <c r="AXO273" s="681"/>
      <c r="AXP273" s="681"/>
      <c r="AXQ273" s="681"/>
      <c r="AXR273" s="681"/>
      <c r="AXS273" s="681"/>
      <c r="AXT273" s="681"/>
      <c r="AXU273" s="681"/>
      <c r="AXV273" s="681"/>
      <c r="AXW273" s="681"/>
      <c r="AXX273" s="681"/>
      <c r="AXY273" s="681"/>
      <c r="AXZ273" s="681"/>
      <c r="AYA273" s="681"/>
      <c r="AYB273" s="681"/>
      <c r="AYC273" s="681"/>
      <c r="AYD273" s="681"/>
      <c r="AYE273" s="681"/>
      <c r="AYF273" s="681"/>
      <c r="AYG273" s="681"/>
      <c r="AYH273" s="681"/>
      <c r="AYI273" s="681"/>
      <c r="AYJ273" s="681"/>
      <c r="AYK273" s="681"/>
      <c r="AYL273" s="681"/>
      <c r="AYM273" s="681"/>
      <c r="AYN273" s="681"/>
      <c r="AYO273" s="681"/>
      <c r="AYP273" s="681"/>
      <c r="AYQ273" s="681"/>
      <c r="AYR273" s="681"/>
      <c r="AYS273" s="681"/>
      <c r="AYT273" s="681"/>
      <c r="AYU273" s="681"/>
      <c r="AYV273" s="681"/>
      <c r="AYW273" s="681"/>
      <c r="AYX273" s="681"/>
      <c r="AYY273" s="681"/>
      <c r="AYZ273" s="681"/>
      <c r="AZA273" s="681"/>
      <c r="AZB273" s="681"/>
      <c r="AZC273" s="681"/>
      <c r="AZD273" s="681"/>
      <c r="AZE273" s="681"/>
      <c r="AZF273" s="681"/>
      <c r="AZG273" s="681"/>
      <c r="AZH273" s="681"/>
      <c r="AZI273" s="681"/>
      <c r="AZJ273" s="681"/>
      <c r="AZK273" s="681"/>
      <c r="AZL273" s="681"/>
      <c r="AZM273" s="681"/>
      <c r="AZN273" s="681"/>
      <c r="AZO273" s="681"/>
      <c r="AZP273" s="681"/>
      <c r="AZQ273" s="681"/>
      <c r="AZR273" s="681"/>
      <c r="AZS273" s="681"/>
      <c r="AZT273" s="681"/>
      <c r="AZU273" s="681"/>
      <c r="AZV273" s="681"/>
      <c r="AZW273" s="681"/>
      <c r="AZX273" s="681"/>
      <c r="AZY273" s="681"/>
      <c r="AZZ273" s="681"/>
      <c r="BAA273" s="681"/>
      <c r="BAB273" s="681"/>
      <c r="BAC273" s="681"/>
      <c r="BAD273" s="681"/>
      <c r="BAE273" s="681"/>
      <c r="BAF273" s="681"/>
      <c r="BAG273" s="681"/>
      <c r="BAH273" s="681"/>
      <c r="BAI273" s="681"/>
      <c r="BAJ273" s="681"/>
      <c r="BAK273" s="681"/>
      <c r="BAL273" s="681"/>
      <c r="BAM273" s="681"/>
      <c r="BAN273" s="681"/>
      <c r="BAO273" s="681"/>
      <c r="BAP273" s="681"/>
      <c r="BAQ273" s="681"/>
      <c r="BAR273" s="681"/>
      <c r="BAS273" s="681"/>
      <c r="BAT273" s="681"/>
      <c r="BAU273" s="681"/>
      <c r="BAV273" s="681"/>
      <c r="BAW273" s="681"/>
      <c r="BAX273" s="681"/>
      <c r="BAY273" s="681"/>
      <c r="BAZ273" s="681"/>
      <c r="BBA273" s="681"/>
      <c r="BBB273" s="681"/>
      <c r="BBC273" s="681"/>
      <c r="BBD273" s="681"/>
      <c r="BBE273" s="681"/>
      <c r="BBF273" s="681"/>
      <c r="BBG273" s="681"/>
      <c r="BBH273" s="681"/>
      <c r="BBI273" s="681"/>
      <c r="BBJ273" s="681"/>
      <c r="BBK273" s="681"/>
      <c r="BBL273" s="681"/>
      <c r="BBM273" s="681"/>
      <c r="BBN273" s="681"/>
      <c r="BBO273" s="681"/>
      <c r="BBP273" s="681"/>
      <c r="BBQ273" s="681"/>
      <c r="BBR273" s="681"/>
      <c r="BBS273" s="681"/>
      <c r="BBT273" s="681"/>
      <c r="BBU273" s="681"/>
      <c r="BBV273" s="681"/>
      <c r="BBW273" s="681"/>
      <c r="BBX273" s="681"/>
      <c r="BBY273" s="681"/>
      <c r="BBZ273" s="681"/>
      <c r="BCA273" s="681"/>
      <c r="BCB273" s="681"/>
      <c r="BCC273" s="681"/>
      <c r="BCD273" s="681"/>
      <c r="BCE273" s="681"/>
      <c r="BCF273" s="681"/>
      <c r="BCG273" s="681"/>
      <c r="BCH273" s="681"/>
      <c r="BCI273" s="681"/>
      <c r="BCJ273" s="681"/>
      <c r="BCK273" s="681"/>
      <c r="BCL273" s="681"/>
      <c r="BCM273" s="681"/>
      <c r="BCN273" s="681"/>
      <c r="BCO273" s="681"/>
      <c r="BCP273" s="681"/>
      <c r="BCQ273" s="681"/>
      <c r="BCR273" s="681"/>
      <c r="BCS273" s="681"/>
      <c r="BCT273" s="681"/>
      <c r="BCU273" s="681"/>
      <c r="BCV273" s="681"/>
      <c r="BCW273" s="681"/>
      <c r="BCX273" s="681"/>
      <c r="BCY273" s="681"/>
      <c r="BCZ273" s="681"/>
      <c r="BDA273" s="681"/>
      <c r="BDB273" s="681"/>
      <c r="BDC273" s="681"/>
      <c r="BDD273" s="681"/>
      <c r="BDE273" s="681"/>
      <c r="BDF273" s="681"/>
      <c r="BDG273" s="681"/>
      <c r="BDH273" s="681"/>
      <c r="BDI273" s="681"/>
      <c r="BDJ273" s="681"/>
      <c r="BDK273" s="681"/>
      <c r="BDL273" s="681"/>
      <c r="BDM273" s="681"/>
      <c r="BDN273" s="681"/>
      <c r="BDO273" s="681"/>
      <c r="BDP273" s="681"/>
      <c r="BDQ273" s="681"/>
      <c r="BDR273" s="681"/>
      <c r="BDS273" s="681"/>
      <c r="BDT273" s="681"/>
      <c r="BDU273" s="681"/>
      <c r="BDV273" s="681"/>
      <c r="BDW273" s="681"/>
      <c r="BDX273" s="681"/>
      <c r="BDY273" s="681"/>
      <c r="BDZ273" s="681"/>
      <c r="BEA273" s="681"/>
      <c r="BEB273" s="681"/>
      <c r="BEC273" s="681"/>
      <c r="BED273" s="681"/>
      <c r="BEE273" s="681"/>
      <c r="BEF273" s="681"/>
      <c r="BEG273" s="681"/>
      <c r="BEH273" s="681"/>
      <c r="BEI273" s="681"/>
      <c r="BEJ273" s="681"/>
      <c r="BEK273" s="681"/>
      <c r="BEL273" s="681"/>
      <c r="BEM273" s="681"/>
      <c r="BEN273" s="681"/>
      <c r="BEO273" s="681"/>
      <c r="BEP273" s="681"/>
      <c r="BEQ273" s="681"/>
      <c r="BER273" s="681"/>
      <c r="BES273" s="681"/>
      <c r="BET273" s="681"/>
      <c r="BEU273" s="681"/>
      <c r="BEV273" s="681"/>
      <c r="BEW273" s="681"/>
      <c r="BEX273" s="681"/>
      <c r="BEY273" s="681"/>
      <c r="BEZ273" s="681"/>
      <c r="BFA273" s="681"/>
      <c r="BFB273" s="681"/>
      <c r="BFC273" s="681"/>
      <c r="BFD273" s="681"/>
      <c r="BFE273" s="681"/>
      <c r="BFF273" s="681"/>
      <c r="BFG273" s="681"/>
      <c r="BFH273" s="681"/>
      <c r="BFI273" s="681"/>
      <c r="BFJ273" s="681"/>
      <c r="BFK273" s="681"/>
      <c r="BFL273" s="681"/>
      <c r="BFM273" s="681"/>
      <c r="BFN273" s="681"/>
      <c r="BFO273" s="681"/>
      <c r="BFP273" s="681"/>
      <c r="BFQ273" s="681"/>
      <c r="BFR273" s="681"/>
      <c r="BFS273" s="681"/>
      <c r="BFT273" s="681"/>
      <c r="BFU273" s="681"/>
      <c r="BFV273" s="681"/>
      <c r="BFW273" s="681"/>
      <c r="BFX273" s="681"/>
      <c r="BFY273" s="681"/>
      <c r="BFZ273" s="681"/>
      <c r="BGA273" s="681"/>
      <c r="BGB273" s="681"/>
      <c r="BGC273" s="681"/>
      <c r="BGD273" s="681"/>
      <c r="BGE273" s="681"/>
      <c r="BGF273" s="681"/>
      <c r="BGG273" s="681"/>
      <c r="BGH273" s="681"/>
      <c r="BGI273" s="681"/>
      <c r="BGJ273" s="681"/>
      <c r="BGK273" s="681"/>
      <c r="BGL273" s="681"/>
      <c r="BGM273" s="681"/>
      <c r="BGN273" s="681"/>
      <c r="BGO273" s="681"/>
      <c r="BGP273" s="681"/>
      <c r="BGQ273" s="681"/>
      <c r="BGR273" s="681"/>
      <c r="BGS273" s="681"/>
      <c r="BGT273" s="681"/>
      <c r="BGU273" s="681"/>
      <c r="BGV273" s="681"/>
      <c r="BGW273" s="681"/>
      <c r="BGX273" s="681"/>
      <c r="BGY273" s="681"/>
      <c r="BGZ273" s="681"/>
      <c r="BHA273" s="681"/>
      <c r="BHB273" s="681"/>
      <c r="BHC273" s="681"/>
      <c r="BHD273" s="681"/>
      <c r="BHE273" s="681"/>
      <c r="BHF273" s="681"/>
      <c r="BHG273" s="681"/>
      <c r="BHH273" s="681"/>
      <c r="BHI273" s="681"/>
      <c r="BHJ273" s="681"/>
      <c r="BHK273" s="681"/>
      <c r="BHL273" s="681"/>
      <c r="BHM273" s="681"/>
      <c r="BHN273" s="681"/>
      <c r="BHO273" s="681"/>
      <c r="BHP273" s="681"/>
      <c r="BHQ273" s="681"/>
      <c r="BHR273" s="681"/>
      <c r="BHS273" s="681"/>
      <c r="BHT273" s="681"/>
      <c r="BHU273" s="681"/>
      <c r="BHV273" s="681"/>
      <c r="BHW273" s="681"/>
      <c r="BHX273" s="681"/>
      <c r="BHY273" s="681"/>
      <c r="BHZ273" s="681"/>
      <c r="BIA273" s="681"/>
      <c r="BIB273" s="681"/>
      <c r="BIC273" s="681"/>
      <c r="BID273" s="681"/>
      <c r="BIE273" s="681"/>
      <c r="BIF273" s="681"/>
      <c r="BIG273" s="681"/>
      <c r="BIH273" s="681"/>
      <c r="BII273" s="681"/>
      <c r="BIJ273" s="681"/>
      <c r="BIK273" s="681"/>
      <c r="BIL273" s="681"/>
      <c r="BIM273" s="681"/>
      <c r="BIN273" s="681"/>
      <c r="BIO273" s="681"/>
      <c r="BIP273" s="681"/>
      <c r="BIQ273" s="681"/>
      <c r="BIR273" s="681"/>
      <c r="BIS273" s="681"/>
      <c r="BIT273" s="681"/>
      <c r="BIU273" s="681"/>
      <c r="BIV273" s="681"/>
      <c r="BIW273" s="681"/>
      <c r="BIX273" s="681"/>
      <c r="BIY273" s="681"/>
      <c r="BIZ273" s="681"/>
      <c r="BJA273" s="681"/>
      <c r="BJB273" s="681"/>
      <c r="BJC273" s="681"/>
      <c r="BJD273" s="681"/>
      <c r="BJE273" s="681"/>
      <c r="BJF273" s="681"/>
      <c r="BJG273" s="681"/>
      <c r="BJH273" s="681"/>
      <c r="BJI273" s="681"/>
      <c r="BJJ273" s="681"/>
      <c r="BJK273" s="681"/>
      <c r="BJL273" s="681"/>
      <c r="BJM273" s="681"/>
      <c r="BJN273" s="681"/>
      <c r="BJO273" s="681"/>
      <c r="BJP273" s="681"/>
      <c r="BJQ273" s="681"/>
      <c r="BJR273" s="681"/>
      <c r="BJS273" s="681"/>
      <c r="BJT273" s="681"/>
      <c r="BJU273" s="681"/>
      <c r="BJV273" s="681"/>
      <c r="BJW273" s="681"/>
      <c r="BJX273" s="681"/>
      <c r="BJY273" s="681"/>
      <c r="BJZ273" s="681"/>
      <c r="BKA273" s="681"/>
      <c r="BKB273" s="681"/>
      <c r="BKC273" s="681"/>
      <c r="BKD273" s="681"/>
      <c r="BKE273" s="681"/>
      <c r="BKF273" s="681"/>
      <c r="BKG273" s="681"/>
      <c r="BKH273" s="681"/>
      <c r="BKI273" s="681"/>
      <c r="BKJ273" s="681"/>
      <c r="BKK273" s="681"/>
      <c r="BKL273" s="681"/>
      <c r="BKM273" s="681"/>
      <c r="BKN273" s="681"/>
      <c r="BKO273" s="681"/>
      <c r="BKP273" s="681"/>
      <c r="BKQ273" s="681"/>
      <c r="BKR273" s="681"/>
      <c r="BKS273" s="681"/>
      <c r="BKT273" s="681"/>
      <c r="BKU273" s="681"/>
      <c r="BKV273" s="681"/>
      <c r="BKW273" s="681"/>
      <c r="BKX273" s="681"/>
      <c r="BKY273" s="681"/>
      <c r="BKZ273" s="681"/>
      <c r="BLA273" s="681"/>
      <c r="BLB273" s="681"/>
      <c r="BLC273" s="681"/>
      <c r="BLD273" s="681"/>
      <c r="BLE273" s="681"/>
      <c r="BLF273" s="681"/>
      <c r="BLG273" s="681"/>
      <c r="BLH273" s="681"/>
      <c r="BLI273" s="681"/>
      <c r="BLJ273" s="681"/>
      <c r="BLK273" s="681"/>
      <c r="BLL273" s="681"/>
      <c r="BLM273" s="681"/>
      <c r="BLN273" s="681"/>
      <c r="BLO273" s="681"/>
      <c r="BLP273" s="681"/>
      <c r="BLQ273" s="681"/>
      <c r="BLR273" s="681"/>
      <c r="BLS273" s="681"/>
      <c r="BLT273" s="681"/>
      <c r="BLU273" s="681"/>
      <c r="BLV273" s="681"/>
      <c r="BLW273" s="681"/>
      <c r="BLX273" s="681"/>
      <c r="BLY273" s="681"/>
      <c r="BLZ273" s="681"/>
      <c r="BMA273" s="681"/>
      <c r="BMB273" s="681"/>
      <c r="BMC273" s="681"/>
      <c r="BMD273" s="681"/>
      <c r="BME273" s="681"/>
      <c r="BMF273" s="681"/>
      <c r="BMG273" s="681"/>
      <c r="BMH273" s="681"/>
      <c r="BMI273" s="681"/>
      <c r="BMJ273" s="681"/>
      <c r="BMK273" s="681"/>
      <c r="BML273" s="681"/>
      <c r="BMM273" s="681"/>
      <c r="BMN273" s="681"/>
      <c r="BMO273" s="681"/>
      <c r="BMP273" s="681"/>
      <c r="BMQ273" s="681"/>
      <c r="BMR273" s="681"/>
      <c r="BMS273" s="681"/>
      <c r="BMT273" s="681"/>
      <c r="BMU273" s="681"/>
      <c r="BMV273" s="681"/>
      <c r="BMW273" s="681"/>
      <c r="BMX273" s="681"/>
      <c r="BMY273" s="681"/>
      <c r="BMZ273" s="681"/>
      <c r="BNA273" s="681"/>
      <c r="BNB273" s="681"/>
      <c r="BNC273" s="681"/>
      <c r="BND273" s="681"/>
      <c r="BNE273" s="681"/>
      <c r="BNF273" s="681"/>
      <c r="BNG273" s="681"/>
      <c r="BNH273" s="681"/>
      <c r="BNI273" s="681"/>
      <c r="BNJ273" s="681"/>
      <c r="BNK273" s="681"/>
      <c r="BNL273" s="681"/>
      <c r="BNM273" s="681"/>
      <c r="BNN273" s="681"/>
      <c r="BNO273" s="681"/>
      <c r="BNP273" s="681"/>
      <c r="BNQ273" s="681"/>
      <c r="BNR273" s="681"/>
      <c r="BNS273" s="681"/>
      <c r="BNT273" s="681"/>
      <c r="BNU273" s="681"/>
      <c r="BNV273" s="681"/>
      <c r="BNW273" s="681"/>
      <c r="BNX273" s="681"/>
      <c r="BNY273" s="681"/>
      <c r="BNZ273" s="681"/>
      <c r="BOA273" s="681"/>
      <c r="BOB273" s="681"/>
      <c r="BOC273" s="681"/>
      <c r="BOD273" s="681"/>
      <c r="BOE273" s="681"/>
      <c r="BOF273" s="681"/>
      <c r="BOG273" s="681"/>
      <c r="BOH273" s="681"/>
      <c r="BOI273" s="681"/>
      <c r="BOJ273" s="681"/>
      <c r="BOK273" s="681"/>
      <c r="BOL273" s="681"/>
      <c r="BOM273" s="681"/>
      <c r="BON273" s="681"/>
      <c r="BOO273" s="681"/>
      <c r="BOP273" s="681"/>
      <c r="BOQ273" s="681"/>
      <c r="BOR273" s="681"/>
      <c r="BOS273" s="681"/>
      <c r="BOT273" s="681"/>
      <c r="BOU273" s="681"/>
      <c r="BOV273" s="681"/>
      <c r="BOW273" s="681"/>
      <c r="BOX273" s="681"/>
      <c r="BOY273" s="681"/>
      <c r="BOZ273" s="681"/>
      <c r="BPA273" s="681"/>
      <c r="BPB273" s="681"/>
      <c r="BPC273" s="681"/>
      <c r="BPD273" s="681"/>
      <c r="BPE273" s="681"/>
      <c r="BPF273" s="681"/>
      <c r="BPG273" s="681"/>
      <c r="BPH273" s="681"/>
      <c r="BPI273" s="681"/>
      <c r="BPJ273" s="681"/>
      <c r="BPK273" s="681"/>
      <c r="BPL273" s="681"/>
      <c r="BPM273" s="681"/>
      <c r="BPN273" s="681"/>
      <c r="BPO273" s="681"/>
      <c r="BPP273" s="681"/>
      <c r="BPQ273" s="681"/>
      <c r="BPR273" s="681"/>
      <c r="BPS273" s="681"/>
      <c r="BPT273" s="681"/>
      <c r="BPU273" s="681"/>
      <c r="BPV273" s="681"/>
      <c r="BPW273" s="681"/>
      <c r="BPX273" s="681"/>
      <c r="BPY273" s="681"/>
      <c r="BPZ273" s="681"/>
      <c r="BQA273" s="681"/>
      <c r="BQB273" s="681"/>
      <c r="BQC273" s="681"/>
      <c r="BQD273" s="681"/>
      <c r="BQE273" s="681"/>
      <c r="BQF273" s="681"/>
      <c r="BQG273" s="681"/>
      <c r="BQH273" s="681"/>
      <c r="BQI273" s="681"/>
      <c r="BQJ273" s="681"/>
      <c r="BQK273" s="681"/>
      <c r="BQL273" s="681"/>
      <c r="BQM273" s="681"/>
      <c r="BQN273" s="681"/>
      <c r="BQO273" s="681"/>
      <c r="BQP273" s="681"/>
      <c r="BQQ273" s="681"/>
      <c r="BQR273" s="681"/>
      <c r="BQS273" s="681"/>
      <c r="BQT273" s="681"/>
      <c r="BQU273" s="681"/>
      <c r="BQV273" s="681"/>
      <c r="BQW273" s="681"/>
      <c r="BQX273" s="681"/>
      <c r="BQY273" s="681"/>
      <c r="BQZ273" s="681"/>
      <c r="BRA273" s="681"/>
      <c r="BRB273" s="681"/>
      <c r="BRC273" s="681"/>
      <c r="BRD273" s="681"/>
      <c r="BRE273" s="681"/>
      <c r="BRF273" s="681"/>
      <c r="BRG273" s="681"/>
      <c r="BRH273" s="681"/>
      <c r="BRI273" s="681"/>
      <c r="BRJ273" s="681"/>
      <c r="BRK273" s="681"/>
      <c r="BRL273" s="681"/>
      <c r="BRM273" s="681"/>
      <c r="BRN273" s="681"/>
      <c r="BRO273" s="681"/>
      <c r="BRP273" s="681"/>
      <c r="BRQ273" s="681"/>
      <c r="BRR273" s="681"/>
      <c r="BRS273" s="681"/>
      <c r="BRT273" s="681"/>
      <c r="BRU273" s="681"/>
      <c r="BRV273" s="681"/>
      <c r="BRW273" s="681"/>
      <c r="BRX273" s="681"/>
      <c r="BRY273" s="681"/>
      <c r="BRZ273" s="681"/>
      <c r="BSA273" s="681"/>
      <c r="BSB273" s="681"/>
      <c r="BSC273" s="681"/>
      <c r="BSD273" s="681"/>
      <c r="BSE273" s="681"/>
      <c r="BSF273" s="681"/>
      <c r="BSG273" s="681"/>
      <c r="BSH273" s="681"/>
      <c r="BSI273" s="681"/>
      <c r="BSJ273" s="681"/>
      <c r="BSK273" s="681"/>
      <c r="BSL273" s="681"/>
      <c r="BSM273" s="681"/>
      <c r="BSN273" s="681"/>
      <c r="BSO273" s="681"/>
      <c r="BSP273" s="681"/>
      <c r="BSQ273" s="681"/>
      <c r="BSR273" s="681"/>
      <c r="BSS273" s="681"/>
      <c r="BST273" s="681"/>
      <c r="BSU273" s="681"/>
      <c r="BSV273" s="681"/>
      <c r="BSW273" s="681"/>
      <c r="BSX273" s="681"/>
      <c r="BSY273" s="681"/>
      <c r="BSZ273" s="681"/>
      <c r="BTA273" s="681"/>
      <c r="BTB273" s="681"/>
      <c r="BTC273" s="681"/>
      <c r="BTD273" s="681"/>
      <c r="BTE273" s="681"/>
      <c r="BTF273" s="681"/>
      <c r="BTG273" s="681"/>
      <c r="BTH273" s="681"/>
      <c r="BTI273" s="681"/>
      <c r="BTJ273" s="681"/>
      <c r="BTK273" s="681"/>
      <c r="BTL273" s="681"/>
      <c r="BTM273" s="681"/>
      <c r="BTN273" s="681"/>
      <c r="BTO273" s="681"/>
      <c r="BTP273" s="681"/>
      <c r="BTQ273" s="681"/>
      <c r="BTR273" s="681"/>
      <c r="BTS273" s="681"/>
      <c r="BTT273" s="681"/>
      <c r="BTU273" s="681"/>
      <c r="BTV273" s="681"/>
      <c r="BTW273" s="681"/>
      <c r="BTX273" s="681"/>
      <c r="BTY273" s="681"/>
      <c r="BTZ273" s="681"/>
      <c r="BUA273" s="681"/>
      <c r="BUB273" s="681"/>
      <c r="BUC273" s="681"/>
      <c r="BUD273" s="681"/>
      <c r="BUE273" s="681"/>
      <c r="BUF273" s="681"/>
      <c r="BUG273" s="681"/>
      <c r="BUH273" s="681"/>
      <c r="BUI273" s="681"/>
      <c r="BUJ273" s="681"/>
      <c r="BUK273" s="681"/>
      <c r="BUL273" s="681"/>
      <c r="BUM273" s="681"/>
      <c r="BUN273" s="681"/>
      <c r="BUO273" s="681"/>
      <c r="BUP273" s="681"/>
      <c r="BUQ273" s="681"/>
      <c r="BUR273" s="681"/>
      <c r="BUS273" s="681"/>
      <c r="BUT273" s="681"/>
      <c r="BUU273" s="681"/>
      <c r="BUV273" s="681"/>
      <c r="BUW273" s="681"/>
      <c r="BUX273" s="681"/>
      <c r="BUY273" s="681"/>
      <c r="BUZ273" s="681"/>
      <c r="BVA273" s="681"/>
      <c r="BVB273" s="681"/>
      <c r="BVC273" s="681"/>
      <c r="BVD273" s="681"/>
      <c r="BVE273" s="681"/>
      <c r="BVF273" s="681"/>
      <c r="BVG273" s="681"/>
      <c r="BVH273" s="681"/>
      <c r="BVI273" s="681"/>
      <c r="BVJ273" s="681"/>
      <c r="BVK273" s="681"/>
      <c r="BVL273" s="681"/>
      <c r="BVM273" s="681"/>
      <c r="BVN273" s="681"/>
      <c r="BVO273" s="681"/>
      <c r="BVP273" s="681"/>
      <c r="BVQ273" s="681"/>
      <c r="BVR273" s="681"/>
      <c r="BVS273" s="681"/>
      <c r="BVT273" s="681"/>
      <c r="BVU273" s="681"/>
      <c r="BVV273" s="681"/>
      <c r="BVW273" s="681"/>
      <c r="BVX273" s="681"/>
      <c r="BVY273" s="681"/>
      <c r="BVZ273" s="681"/>
      <c r="BWA273" s="681"/>
      <c r="BWB273" s="681"/>
      <c r="BWC273" s="681"/>
      <c r="BWD273" s="681"/>
      <c r="BWE273" s="681"/>
      <c r="BWF273" s="681"/>
      <c r="BWG273" s="681"/>
      <c r="BWH273" s="681"/>
      <c r="BWI273" s="681"/>
      <c r="BWJ273" s="681"/>
      <c r="BWK273" s="681"/>
      <c r="BWL273" s="681"/>
      <c r="BWM273" s="681"/>
      <c r="BWN273" s="681"/>
      <c r="BWO273" s="681"/>
      <c r="BWP273" s="681"/>
      <c r="BWQ273" s="681"/>
      <c r="BWR273" s="681"/>
      <c r="BWS273" s="681"/>
      <c r="BWT273" s="681"/>
      <c r="BWU273" s="681"/>
      <c r="BWV273" s="681"/>
      <c r="BWW273" s="681"/>
      <c r="BWX273" s="681"/>
      <c r="BWY273" s="681"/>
      <c r="BWZ273" s="681"/>
      <c r="BXA273" s="681"/>
      <c r="BXB273" s="681"/>
      <c r="BXC273" s="681"/>
      <c r="BXD273" s="681"/>
      <c r="BXE273" s="681"/>
      <c r="BXF273" s="681"/>
      <c r="BXG273" s="681"/>
      <c r="BXH273" s="681"/>
      <c r="BXI273" s="681"/>
      <c r="BXJ273" s="681"/>
      <c r="BXK273" s="681"/>
      <c r="BXL273" s="681"/>
      <c r="BXM273" s="681"/>
      <c r="BXN273" s="681"/>
      <c r="BXO273" s="681"/>
      <c r="BXP273" s="681"/>
      <c r="BXQ273" s="681"/>
      <c r="BXR273" s="681"/>
      <c r="BXS273" s="681"/>
      <c r="BXT273" s="681"/>
      <c r="BXU273" s="681"/>
      <c r="BXV273" s="681"/>
      <c r="BXW273" s="681"/>
      <c r="BXX273" s="681"/>
      <c r="BXY273" s="681"/>
      <c r="BXZ273" s="681"/>
      <c r="BYA273" s="681"/>
      <c r="BYB273" s="681"/>
      <c r="BYC273" s="681"/>
      <c r="BYD273" s="681"/>
      <c r="BYE273" s="681"/>
      <c r="BYF273" s="681"/>
      <c r="BYG273" s="681"/>
      <c r="BYH273" s="681"/>
      <c r="BYI273" s="681"/>
      <c r="BYJ273" s="681"/>
      <c r="BYK273" s="681"/>
      <c r="BYL273" s="681"/>
      <c r="BYM273" s="681"/>
      <c r="BYN273" s="681"/>
      <c r="BYO273" s="681"/>
      <c r="BYP273" s="681"/>
      <c r="BYQ273" s="681"/>
      <c r="BYR273" s="681"/>
      <c r="BYS273" s="681"/>
      <c r="BYT273" s="681"/>
      <c r="BYU273" s="681"/>
      <c r="BYV273" s="681"/>
      <c r="BYW273" s="681"/>
      <c r="BYX273" s="681"/>
      <c r="BYY273" s="681"/>
      <c r="BYZ273" s="681"/>
      <c r="BZA273" s="681"/>
      <c r="BZB273" s="681"/>
      <c r="BZC273" s="681"/>
      <c r="BZD273" s="681"/>
      <c r="BZE273" s="681"/>
      <c r="BZF273" s="681"/>
      <c r="BZG273" s="681"/>
      <c r="BZH273" s="681"/>
      <c r="BZI273" s="681"/>
      <c r="BZJ273" s="681"/>
      <c r="BZK273" s="681"/>
      <c r="BZL273" s="681"/>
      <c r="BZM273" s="681"/>
      <c r="BZN273" s="681"/>
      <c r="BZO273" s="681"/>
      <c r="BZP273" s="681"/>
      <c r="BZQ273" s="681"/>
      <c r="BZR273" s="681"/>
      <c r="BZS273" s="681"/>
      <c r="BZT273" s="681"/>
      <c r="BZU273" s="681"/>
      <c r="BZV273" s="681"/>
      <c r="BZW273" s="681"/>
      <c r="BZX273" s="681"/>
      <c r="BZY273" s="681"/>
      <c r="BZZ273" s="681"/>
      <c r="CAA273" s="681"/>
      <c r="CAB273" s="681"/>
      <c r="CAC273" s="681"/>
      <c r="CAD273" s="681"/>
      <c r="CAE273" s="681"/>
      <c r="CAF273" s="681"/>
      <c r="CAG273" s="681"/>
      <c r="CAH273" s="681"/>
      <c r="CAI273" s="681"/>
      <c r="CAJ273" s="681"/>
      <c r="CAK273" s="681"/>
      <c r="CAL273" s="681"/>
      <c r="CAM273" s="681"/>
      <c r="CAN273" s="681"/>
      <c r="CAO273" s="681"/>
      <c r="CAP273" s="681"/>
      <c r="CAQ273" s="681"/>
      <c r="CAR273" s="681"/>
      <c r="CAS273" s="681"/>
      <c r="CAT273" s="681"/>
      <c r="CAU273" s="681"/>
      <c r="CAV273" s="681"/>
      <c r="CAW273" s="681"/>
      <c r="CAX273" s="681"/>
      <c r="CAY273" s="681"/>
      <c r="CAZ273" s="681"/>
      <c r="CBA273" s="681"/>
      <c r="CBB273" s="681"/>
      <c r="CBC273" s="681"/>
      <c r="CBD273" s="681"/>
      <c r="CBE273" s="681"/>
      <c r="CBF273" s="681"/>
      <c r="CBG273" s="681"/>
      <c r="CBH273" s="681"/>
      <c r="CBI273" s="681"/>
      <c r="CBJ273" s="681"/>
      <c r="CBK273" s="681"/>
      <c r="CBL273" s="681"/>
      <c r="CBM273" s="681"/>
      <c r="CBN273" s="681"/>
      <c r="CBO273" s="681"/>
      <c r="CBP273" s="681"/>
      <c r="CBQ273" s="681"/>
      <c r="CBR273" s="681"/>
      <c r="CBS273" s="681"/>
      <c r="CBT273" s="681"/>
      <c r="CBU273" s="681"/>
      <c r="CBV273" s="681"/>
      <c r="CBW273" s="681"/>
      <c r="CBX273" s="681"/>
      <c r="CBY273" s="681"/>
      <c r="CBZ273" s="681"/>
      <c r="CCA273" s="681"/>
      <c r="CCB273" s="681"/>
      <c r="CCC273" s="681"/>
      <c r="CCD273" s="681"/>
      <c r="CCE273" s="681"/>
      <c r="CCF273" s="681"/>
      <c r="CCG273" s="681"/>
      <c r="CCH273" s="681"/>
      <c r="CCI273" s="681"/>
      <c r="CCJ273" s="681"/>
      <c r="CCK273" s="681"/>
      <c r="CCL273" s="681"/>
      <c r="CCM273" s="681"/>
      <c r="CCN273" s="681"/>
      <c r="CCO273" s="681"/>
      <c r="CCP273" s="681"/>
      <c r="CCQ273" s="681"/>
      <c r="CCR273" s="681"/>
      <c r="CCS273" s="681"/>
      <c r="CCT273" s="681"/>
      <c r="CCU273" s="681"/>
      <c r="CCV273" s="681"/>
      <c r="CCW273" s="681"/>
      <c r="CCX273" s="681"/>
      <c r="CCY273" s="681"/>
      <c r="CCZ273" s="681"/>
      <c r="CDA273" s="681"/>
      <c r="CDB273" s="681"/>
      <c r="CDC273" s="681"/>
      <c r="CDD273" s="681"/>
      <c r="CDE273" s="681"/>
      <c r="CDF273" s="681"/>
      <c r="CDG273" s="681"/>
      <c r="CDH273" s="681"/>
      <c r="CDI273" s="681"/>
      <c r="CDJ273" s="681"/>
      <c r="CDK273" s="681"/>
      <c r="CDL273" s="681"/>
      <c r="CDM273" s="681"/>
      <c r="CDN273" s="681"/>
      <c r="CDO273" s="681"/>
      <c r="CDP273" s="681"/>
      <c r="CDQ273" s="681"/>
      <c r="CDR273" s="681"/>
      <c r="CDS273" s="681"/>
      <c r="CDT273" s="681"/>
      <c r="CDU273" s="681"/>
      <c r="CDV273" s="681"/>
      <c r="CDW273" s="681"/>
      <c r="CDX273" s="681"/>
      <c r="CDY273" s="681"/>
      <c r="CDZ273" s="681"/>
      <c r="CEA273" s="681"/>
      <c r="CEB273" s="681"/>
      <c r="CEC273" s="681"/>
      <c r="CED273" s="681"/>
      <c r="CEE273" s="681"/>
      <c r="CEF273" s="681"/>
      <c r="CEG273" s="681"/>
      <c r="CEH273" s="681"/>
      <c r="CEI273" s="681"/>
      <c r="CEJ273" s="681"/>
      <c r="CEK273" s="681"/>
      <c r="CEL273" s="681"/>
      <c r="CEM273" s="681"/>
      <c r="CEN273" s="681"/>
      <c r="CEO273" s="681"/>
      <c r="CEP273" s="681"/>
      <c r="CEQ273" s="681"/>
      <c r="CER273" s="681"/>
      <c r="CES273" s="681"/>
      <c r="CET273" s="681"/>
      <c r="CEU273" s="681"/>
      <c r="CEV273" s="681"/>
      <c r="CEW273" s="681"/>
      <c r="CEX273" s="681"/>
      <c r="CEY273" s="681"/>
      <c r="CEZ273" s="681"/>
      <c r="CFA273" s="681"/>
      <c r="CFB273" s="681"/>
      <c r="CFC273" s="681"/>
      <c r="CFD273" s="681"/>
      <c r="CFE273" s="681"/>
      <c r="CFF273" s="681"/>
      <c r="CFG273" s="681"/>
      <c r="CFH273" s="681"/>
      <c r="CFI273" s="681"/>
      <c r="CFJ273" s="681"/>
      <c r="CFK273" s="681"/>
      <c r="CFL273" s="681"/>
      <c r="CFM273" s="681"/>
      <c r="CFN273" s="681"/>
      <c r="CFO273" s="681"/>
      <c r="CFP273" s="681"/>
      <c r="CFQ273" s="681"/>
      <c r="CFR273" s="681"/>
      <c r="CFS273" s="681"/>
      <c r="CFT273" s="681"/>
      <c r="CFU273" s="681"/>
      <c r="CFV273" s="681"/>
      <c r="CFW273" s="681"/>
      <c r="CFX273" s="681"/>
      <c r="CFY273" s="681"/>
      <c r="CFZ273" s="681"/>
      <c r="CGA273" s="681"/>
      <c r="CGB273" s="681"/>
      <c r="CGC273" s="681"/>
      <c r="CGD273" s="681"/>
      <c r="CGE273" s="681"/>
      <c r="CGF273" s="681"/>
      <c r="CGG273" s="681"/>
      <c r="CGH273" s="681"/>
      <c r="CGI273" s="681"/>
      <c r="CGJ273" s="681"/>
      <c r="CGK273" s="681"/>
      <c r="CGL273" s="681"/>
      <c r="CGM273" s="681"/>
      <c r="CGN273" s="681"/>
      <c r="CGO273" s="681"/>
      <c r="CGP273" s="681"/>
      <c r="CGQ273" s="681"/>
      <c r="CGR273" s="681"/>
      <c r="CGS273" s="681"/>
      <c r="CGT273" s="681"/>
      <c r="CGU273" s="681"/>
      <c r="CGV273" s="681"/>
      <c r="CGW273" s="681"/>
      <c r="CGX273" s="681"/>
      <c r="CGY273" s="681"/>
      <c r="CGZ273" s="681"/>
      <c r="CHA273" s="681"/>
      <c r="CHB273" s="681"/>
      <c r="CHC273" s="681"/>
      <c r="CHD273" s="681"/>
      <c r="CHE273" s="681"/>
      <c r="CHF273" s="681"/>
      <c r="CHG273" s="681"/>
      <c r="CHH273" s="681"/>
      <c r="CHI273" s="681"/>
      <c r="CHJ273" s="681"/>
      <c r="CHK273" s="681"/>
      <c r="CHL273" s="681"/>
      <c r="CHM273" s="681"/>
      <c r="CHN273" s="681"/>
      <c r="CHO273" s="681"/>
      <c r="CHP273" s="681"/>
      <c r="CHQ273" s="681"/>
      <c r="CHR273" s="681"/>
      <c r="CHS273" s="681"/>
      <c r="CHT273" s="681"/>
      <c r="CHU273" s="681"/>
      <c r="CHV273" s="681"/>
      <c r="CHW273" s="681"/>
      <c r="CHX273" s="681"/>
      <c r="CHY273" s="681"/>
      <c r="CHZ273" s="681"/>
      <c r="CIA273" s="681"/>
      <c r="CIB273" s="681"/>
      <c r="CIC273" s="681"/>
      <c r="CID273" s="681"/>
      <c r="CIE273" s="681"/>
      <c r="CIF273" s="681"/>
      <c r="CIG273" s="681"/>
      <c r="CIH273" s="681"/>
      <c r="CII273" s="681"/>
      <c r="CIJ273" s="681"/>
      <c r="CIK273" s="681"/>
      <c r="CIL273" s="681"/>
      <c r="CIM273" s="681"/>
      <c r="CIN273" s="681"/>
      <c r="CIO273" s="681"/>
      <c r="CIP273" s="681"/>
      <c r="CIQ273" s="681"/>
      <c r="CIR273" s="681"/>
      <c r="CIS273" s="681"/>
      <c r="CIT273" s="681"/>
      <c r="CIU273" s="681"/>
      <c r="CIV273" s="681"/>
      <c r="CIW273" s="681"/>
      <c r="CIX273" s="681"/>
      <c r="CIY273" s="681"/>
      <c r="CIZ273" s="681"/>
      <c r="CJA273" s="681"/>
      <c r="CJB273" s="681"/>
      <c r="CJC273" s="681"/>
      <c r="CJD273" s="681"/>
      <c r="CJE273" s="681"/>
      <c r="CJF273" s="681"/>
      <c r="CJG273" s="681"/>
      <c r="CJH273" s="681"/>
      <c r="CJI273" s="681"/>
      <c r="CJJ273" s="681"/>
      <c r="CJK273" s="681"/>
      <c r="CJL273" s="681"/>
      <c r="CJM273" s="681"/>
      <c r="CJN273" s="681"/>
      <c r="CJO273" s="681"/>
      <c r="CJP273" s="681"/>
      <c r="CJQ273" s="681"/>
      <c r="CJR273" s="681"/>
      <c r="CJS273" s="681"/>
      <c r="CJT273" s="681"/>
      <c r="CJU273" s="681"/>
      <c r="CJV273" s="681"/>
      <c r="CJW273" s="681"/>
      <c r="CJX273" s="681"/>
      <c r="CJY273" s="681"/>
      <c r="CJZ273" s="681"/>
      <c r="CKA273" s="681"/>
      <c r="CKB273" s="681"/>
      <c r="CKC273" s="681"/>
      <c r="CKD273" s="681"/>
      <c r="CKE273" s="681"/>
      <c r="CKF273" s="681"/>
      <c r="CKG273" s="681"/>
      <c r="CKH273" s="681"/>
      <c r="CKI273" s="681"/>
      <c r="CKJ273" s="681"/>
      <c r="CKK273" s="681"/>
      <c r="CKL273" s="681"/>
      <c r="CKM273" s="681"/>
      <c r="CKN273" s="681"/>
      <c r="CKO273" s="681"/>
      <c r="CKP273" s="681"/>
      <c r="CKQ273" s="681"/>
      <c r="CKR273" s="681"/>
      <c r="CKS273" s="681"/>
      <c r="CKT273" s="681"/>
      <c r="CKU273" s="681"/>
      <c r="CKV273" s="681"/>
      <c r="CKW273" s="681"/>
      <c r="CKX273" s="681"/>
      <c r="CKY273" s="681"/>
      <c r="CKZ273" s="681"/>
      <c r="CLA273" s="681"/>
      <c r="CLB273" s="681"/>
      <c r="CLC273" s="681"/>
      <c r="CLD273" s="681"/>
      <c r="CLE273" s="681"/>
      <c r="CLF273" s="681"/>
      <c r="CLG273" s="681"/>
      <c r="CLH273" s="681"/>
      <c r="CLI273" s="681"/>
      <c r="CLJ273" s="681"/>
      <c r="CLK273" s="681"/>
      <c r="CLL273" s="681"/>
      <c r="CLM273" s="681"/>
      <c r="CLN273" s="681"/>
      <c r="CLO273" s="681"/>
      <c r="CLP273" s="681"/>
      <c r="CLQ273" s="681"/>
      <c r="CLR273" s="681"/>
      <c r="CLS273" s="681"/>
      <c r="CLT273" s="681"/>
      <c r="CLU273" s="681"/>
      <c r="CLV273" s="681"/>
      <c r="CLW273" s="681"/>
      <c r="CLX273" s="681"/>
      <c r="CLY273" s="681"/>
      <c r="CLZ273" s="681"/>
      <c r="CMA273" s="681"/>
      <c r="CMB273" s="681"/>
      <c r="CMC273" s="681"/>
      <c r="CMD273" s="681"/>
      <c r="CME273" s="681"/>
      <c r="CMF273" s="681"/>
      <c r="CMG273" s="681"/>
      <c r="CMH273" s="681"/>
      <c r="CMI273" s="681"/>
      <c r="CMJ273" s="681"/>
      <c r="CMK273" s="681"/>
      <c r="CML273" s="681"/>
      <c r="CMM273" s="681"/>
      <c r="CMN273" s="681"/>
      <c r="CMO273" s="681"/>
      <c r="CMP273" s="681"/>
      <c r="CMQ273" s="681"/>
      <c r="CMR273" s="681"/>
      <c r="CMS273" s="681"/>
      <c r="CMT273" s="681"/>
      <c r="CMU273" s="681"/>
      <c r="CMV273" s="681"/>
      <c r="CMW273" s="681"/>
      <c r="CMX273" s="681"/>
      <c r="CMY273" s="681"/>
      <c r="CMZ273" s="681"/>
      <c r="CNA273" s="681"/>
      <c r="CNB273" s="681"/>
      <c r="CNC273" s="681"/>
      <c r="CND273" s="681"/>
      <c r="CNE273" s="681"/>
      <c r="CNF273" s="681"/>
      <c r="CNG273" s="681"/>
      <c r="CNH273" s="681"/>
      <c r="CNI273" s="681"/>
      <c r="CNJ273" s="681"/>
      <c r="CNK273" s="681"/>
      <c r="CNL273" s="681"/>
      <c r="CNM273" s="681"/>
      <c r="CNN273" s="681"/>
      <c r="CNO273" s="681"/>
      <c r="CNP273" s="681"/>
      <c r="CNQ273" s="681"/>
      <c r="CNR273" s="681"/>
      <c r="CNS273" s="681"/>
      <c r="CNT273" s="681"/>
      <c r="CNU273" s="681"/>
      <c r="CNV273" s="681"/>
    </row>
    <row r="274" spans="1:2414" s="682" customFormat="1" ht="45.75" customHeight="1" thickTop="1" thickBot="1" x14ac:dyDescent="0.3">
      <c r="A274" s="386"/>
      <c r="B274" s="683" t="s">
        <v>1093</v>
      </c>
      <c r="C274" s="684" t="s">
        <v>1101</v>
      </c>
      <c r="D274" s="905" t="s">
        <v>1542</v>
      </c>
      <c r="E274" s="905"/>
      <c r="F274" s="905"/>
      <c r="G274" s="905"/>
      <c r="H274" s="905"/>
      <c r="I274" s="905"/>
      <c r="J274" s="905"/>
      <c r="K274" s="905"/>
      <c r="L274" s="678"/>
      <c r="M274" s="678"/>
      <c r="N274" s="678"/>
      <c r="O274" s="677"/>
      <c r="P274" s="678"/>
      <c r="Q274" s="678"/>
      <c r="R274" s="678"/>
      <c r="S274" s="677"/>
      <c r="T274" s="678"/>
      <c r="U274" s="678"/>
      <c r="V274" s="386"/>
      <c r="W274" s="386"/>
      <c r="X274" s="386"/>
      <c r="Y274" s="386"/>
      <c r="Z274" s="386"/>
      <c r="AA274" s="386"/>
      <c r="AB274" s="386"/>
      <c r="AC274" s="386"/>
      <c r="AD274" s="386"/>
      <c r="AE274" s="386"/>
      <c r="AF274" s="386"/>
      <c r="AG274" s="386"/>
      <c r="AH274" s="386"/>
      <c r="AI274" s="386"/>
      <c r="AJ274" s="386"/>
      <c r="AK274" s="386"/>
      <c r="AL274" s="386"/>
      <c r="AM274" s="386"/>
      <c r="AN274" s="386"/>
      <c r="AO274" s="386"/>
      <c r="AP274" s="386"/>
      <c r="AQ274" s="386"/>
      <c r="AR274" s="680"/>
      <c r="AS274" s="680"/>
      <c r="AT274" s="680"/>
      <c r="AU274" s="680"/>
      <c r="AV274" s="680"/>
      <c r="AW274" s="680"/>
      <c r="AX274" s="680"/>
      <c r="AY274" s="680"/>
      <c r="AZ274" s="680"/>
      <c r="BA274" s="680"/>
      <c r="BB274" s="680"/>
      <c r="BC274" s="680"/>
      <c r="BD274" s="680"/>
      <c r="BE274" s="680"/>
      <c r="BF274" s="680"/>
      <c r="BG274" s="680"/>
      <c r="BH274" s="680"/>
      <c r="BI274" s="680"/>
      <c r="BJ274" s="680"/>
      <c r="BK274" s="680"/>
      <c r="BL274" s="680"/>
      <c r="BM274" s="680"/>
      <c r="BN274" s="680"/>
      <c r="BO274" s="680"/>
      <c r="BP274" s="680"/>
      <c r="BQ274" s="680"/>
      <c r="BR274" s="680"/>
      <c r="BS274" s="680"/>
      <c r="BT274" s="680"/>
      <c r="BU274" s="680"/>
      <c r="BV274" s="680"/>
      <c r="BW274" s="680"/>
      <c r="BX274" s="680"/>
      <c r="BY274" s="680"/>
      <c r="BZ274" s="680"/>
      <c r="CA274" s="680"/>
      <c r="CB274" s="680"/>
      <c r="CC274" s="680"/>
      <c r="CD274" s="680"/>
      <c r="CE274" s="680"/>
      <c r="CF274" s="680"/>
      <c r="CG274" s="681"/>
      <c r="CH274" s="681"/>
      <c r="CI274" s="681"/>
      <c r="CJ274" s="681"/>
      <c r="CK274" s="681"/>
      <c r="CL274" s="681"/>
      <c r="CM274" s="681"/>
      <c r="CN274" s="681"/>
      <c r="CO274" s="681"/>
      <c r="CP274" s="681"/>
      <c r="CQ274" s="681"/>
      <c r="CR274" s="681"/>
      <c r="CS274" s="681"/>
      <c r="CT274" s="681"/>
      <c r="CU274" s="681"/>
      <c r="CV274" s="681"/>
      <c r="CW274" s="681"/>
      <c r="CX274" s="681"/>
      <c r="CY274" s="681"/>
      <c r="CZ274" s="681"/>
      <c r="DA274" s="681"/>
      <c r="DB274" s="681"/>
      <c r="DC274" s="681"/>
      <c r="DD274" s="681"/>
      <c r="DE274" s="681"/>
      <c r="DF274" s="681"/>
      <c r="DG274" s="681"/>
      <c r="DH274" s="681"/>
      <c r="DI274" s="681"/>
      <c r="DJ274" s="681"/>
      <c r="DK274" s="681"/>
      <c r="DL274" s="681"/>
      <c r="DM274" s="681"/>
      <c r="DN274" s="681"/>
      <c r="DO274" s="681"/>
      <c r="DP274" s="681"/>
      <c r="DQ274" s="681"/>
      <c r="DR274" s="681"/>
      <c r="DS274" s="681"/>
      <c r="DT274" s="681"/>
      <c r="DU274" s="681"/>
      <c r="DV274" s="681"/>
      <c r="DW274" s="681"/>
      <c r="DX274" s="681"/>
      <c r="DY274" s="681"/>
      <c r="DZ274" s="681"/>
      <c r="EA274" s="681"/>
      <c r="EB274" s="681"/>
      <c r="EC274" s="681"/>
      <c r="ED274" s="681"/>
      <c r="EE274" s="681"/>
      <c r="EF274" s="681"/>
      <c r="EG274" s="681"/>
      <c r="EH274" s="681"/>
      <c r="EI274" s="681"/>
      <c r="EJ274" s="681"/>
      <c r="EK274" s="681"/>
      <c r="EL274" s="681"/>
      <c r="EM274" s="681"/>
      <c r="EN274" s="681"/>
      <c r="EO274" s="681"/>
      <c r="EP274" s="681"/>
      <c r="EQ274" s="681"/>
      <c r="ER274" s="681"/>
      <c r="ES274" s="681"/>
      <c r="ET274" s="681"/>
      <c r="EU274" s="681"/>
      <c r="EV274" s="681"/>
      <c r="EW274" s="681"/>
      <c r="EX274" s="681"/>
      <c r="EY274" s="681"/>
      <c r="EZ274" s="681"/>
      <c r="FA274" s="681"/>
      <c r="FB274" s="681"/>
      <c r="FC274" s="681"/>
      <c r="FD274" s="681"/>
      <c r="FE274" s="681"/>
      <c r="FF274" s="681"/>
      <c r="FG274" s="681"/>
      <c r="FH274" s="681"/>
      <c r="FI274" s="681"/>
      <c r="FJ274" s="681"/>
      <c r="FK274" s="681"/>
      <c r="FL274" s="681"/>
      <c r="FM274" s="681"/>
      <c r="FN274" s="681"/>
      <c r="FO274" s="681"/>
      <c r="FP274" s="681"/>
      <c r="FQ274" s="681"/>
      <c r="FR274" s="681"/>
      <c r="FS274" s="681"/>
      <c r="FT274" s="681"/>
      <c r="FU274" s="681"/>
      <c r="FV274" s="681"/>
      <c r="FW274" s="681"/>
      <c r="FX274" s="681"/>
      <c r="FY274" s="681"/>
      <c r="FZ274" s="681"/>
      <c r="GA274" s="681"/>
      <c r="GB274" s="681"/>
      <c r="GC274" s="681"/>
      <c r="GD274" s="681"/>
      <c r="GE274" s="681"/>
      <c r="GF274" s="681"/>
      <c r="GG274" s="681"/>
      <c r="GH274" s="681"/>
      <c r="GI274" s="681"/>
      <c r="GJ274" s="681"/>
      <c r="GK274" s="681"/>
      <c r="GL274" s="681"/>
      <c r="GM274" s="681"/>
      <c r="GN274" s="681"/>
      <c r="GO274" s="681"/>
      <c r="GP274" s="681"/>
      <c r="GQ274" s="681"/>
      <c r="GR274" s="681"/>
      <c r="GS274" s="681"/>
      <c r="GT274" s="681"/>
      <c r="GU274" s="681"/>
      <c r="GV274" s="681"/>
      <c r="GW274" s="681"/>
      <c r="GX274" s="681"/>
      <c r="GY274" s="681"/>
      <c r="GZ274" s="681"/>
      <c r="HA274" s="681"/>
      <c r="HB274" s="681"/>
      <c r="HC274" s="681"/>
      <c r="HD274" s="681"/>
      <c r="HE274" s="681"/>
      <c r="HF274" s="681"/>
      <c r="HG274" s="681"/>
      <c r="HH274" s="681"/>
      <c r="HI274" s="681"/>
      <c r="HJ274" s="681"/>
      <c r="HK274" s="681"/>
      <c r="HL274" s="681"/>
      <c r="HM274" s="681"/>
      <c r="HN274" s="681"/>
      <c r="HO274" s="681"/>
      <c r="HP274" s="681"/>
      <c r="HQ274" s="681"/>
      <c r="HR274" s="681"/>
      <c r="HS274" s="681"/>
      <c r="HT274" s="681"/>
      <c r="HU274" s="681"/>
      <c r="HV274" s="681"/>
      <c r="HW274" s="681"/>
      <c r="HX274" s="681"/>
      <c r="HY274" s="681"/>
      <c r="HZ274" s="681"/>
      <c r="IA274" s="681"/>
      <c r="IB274" s="681"/>
      <c r="IC274" s="681"/>
      <c r="ID274" s="681"/>
      <c r="IE274" s="681"/>
      <c r="IF274" s="681"/>
      <c r="IG274" s="681"/>
      <c r="IH274" s="681"/>
      <c r="II274" s="681"/>
      <c r="IJ274" s="681"/>
      <c r="IK274" s="681"/>
      <c r="IL274" s="681"/>
      <c r="IM274" s="681"/>
      <c r="IN274" s="681"/>
      <c r="IO274" s="681"/>
      <c r="IP274" s="681"/>
      <c r="IQ274" s="681"/>
      <c r="IR274" s="681"/>
      <c r="IS274" s="681"/>
      <c r="IT274" s="681"/>
      <c r="IU274" s="681"/>
      <c r="IV274" s="681"/>
      <c r="IW274" s="681"/>
      <c r="IX274" s="681"/>
      <c r="IY274" s="681"/>
      <c r="IZ274" s="681"/>
      <c r="JA274" s="681"/>
      <c r="JB274" s="681"/>
      <c r="JC274" s="681"/>
      <c r="JD274" s="681"/>
      <c r="JE274" s="681"/>
      <c r="JF274" s="681"/>
      <c r="JG274" s="681"/>
      <c r="JH274" s="681"/>
      <c r="JI274" s="681"/>
      <c r="JJ274" s="681"/>
      <c r="JK274" s="681"/>
      <c r="JL274" s="681"/>
      <c r="JM274" s="681"/>
      <c r="JN274" s="681"/>
      <c r="JO274" s="681"/>
      <c r="JP274" s="681"/>
      <c r="JQ274" s="681"/>
      <c r="JR274" s="681"/>
      <c r="JS274" s="681"/>
      <c r="JT274" s="681"/>
      <c r="JU274" s="681"/>
      <c r="JV274" s="681"/>
      <c r="JW274" s="681"/>
      <c r="JX274" s="681"/>
      <c r="JY274" s="681"/>
      <c r="JZ274" s="681"/>
      <c r="KA274" s="681"/>
      <c r="KB274" s="681"/>
      <c r="KC274" s="681"/>
      <c r="KD274" s="681"/>
      <c r="KE274" s="681"/>
      <c r="KF274" s="681"/>
      <c r="KG274" s="681"/>
      <c r="KH274" s="681"/>
      <c r="KI274" s="681"/>
      <c r="KJ274" s="681"/>
      <c r="KK274" s="681"/>
      <c r="KL274" s="681"/>
      <c r="KM274" s="681"/>
      <c r="KN274" s="681"/>
      <c r="KO274" s="681"/>
      <c r="KP274" s="681"/>
      <c r="KQ274" s="681"/>
      <c r="KR274" s="681"/>
      <c r="KS274" s="681"/>
      <c r="KT274" s="681"/>
      <c r="KU274" s="681"/>
      <c r="KV274" s="681"/>
      <c r="KW274" s="681"/>
      <c r="KX274" s="681"/>
      <c r="KY274" s="681"/>
      <c r="KZ274" s="681"/>
      <c r="LA274" s="681"/>
      <c r="LB274" s="681"/>
      <c r="LC274" s="681"/>
      <c r="LD274" s="681"/>
      <c r="LE274" s="681"/>
      <c r="LF274" s="681"/>
      <c r="LG274" s="681"/>
      <c r="LH274" s="681"/>
      <c r="LI274" s="681"/>
      <c r="LJ274" s="681"/>
      <c r="LK274" s="681"/>
      <c r="LL274" s="681"/>
      <c r="LM274" s="681"/>
      <c r="LN274" s="681"/>
      <c r="LO274" s="681"/>
      <c r="LP274" s="681"/>
      <c r="LQ274" s="681"/>
      <c r="LR274" s="681"/>
      <c r="LS274" s="681"/>
      <c r="LT274" s="681"/>
      <c r="LU274" s="681"/>
      <c r="LV274" s="681"/>
      <c r="LW274" s="681"/>
      <c r="LX274" s="681"/>
      <c r="LY274" s="681"/>
      <c r="LZ274" s="681"/>
      <c r="MA274" s="681"/>
      <c r="MB274" s="681"/>
      <c r="MC274" s="681"/>
      <c r="MD274" s="681"/>
      <c r="ME274" s="681"/>
      <c r="MF274" s="681"/>
      <c r="MG274" s="681"/>
      <c r="MH274" s="681"/>
      <c r="MI274" s="681"/>
      <c r="MJ274" s="681"/>
      <c r="MK274" s="681"/>
      <c r="ML274" s="681"/>
      <c r="MM274" s="681"/>
      <c r="MN274" s="681"/>
      <c r="MO274" s="681"/>
      <c r="MP274" s="681"/>
      <c r="MQ274" s="681"/>
      <c r="MR274" s="681"/>
      <c r="MS274" s="681"/>
      <c r="MT274" s="681"/>
      <c r="MU274" s="681"/>
      <c r="MV274" s="681"/>
      <c r="MW274" s="681"/>
      <c r="MX274" s="681"/>
      <c r="MY274" s="681"/>
      <c r="MZ274" s="681"/>
      <c r="NA274" s="681"/>
      <c r="NB274" s="681"/>
      <c r="NC274" s="681"/>
      <c r="ND274" s="681"/>
      <c r="NE274" s="681"/>
      <c r="NF274" s="681"/>
      <c r="NG274" s="681"/>
      <c r="NH274" s="681"/>
      <c r="NI274" s="681"/>
      <c r="NJ274" s="681"/>
      <c r="NK274" s="681"/>
      <c r="NL274" s="681"/>
      <c r="NM274" s="681"/>
      <c r="NN274" s="681"/>
      <c r="NO274" s="681"/>
      <c r="NP274" s="681"/>
      <c r="NQ274" s="681"/>
      <c r="NR274" s="681"/>
      <c r="NS274" s="681"/>
      <c r="NT274" s="681"/>
      <c r="NU274" s="681"/>
      <c r="NV274" s="681"/>
      <c r="NW274" s="681"/>
      <c r="NX274" s="681"/>
      <c r="NY274" s="681"/>
      <c r="NZ274" s="681"/>
      <c r="OA274" s="681"/>
      <c r="OB274" s="681"/>
      <c r="OC274" s="681"/>
      <c r="OD274" s="681"/>
      <c r="OE274" s="681"/>
      <c r="OF274" s="681"/>
      <c r="OG274" s="681"/>
      <c r="OH274" s="681"/>
      <c r="OI274" s="681"/>
      <c r="OJ274" s="681"/>
      <c r="OK274" s="681"/>
      <c r="OL274" s="681"/>
      <c r="OM274" s="681"/>
      <c r="ON274" s="681"/>
      <c r="OO274" s="681"/>
      <c r="OP274" s="681"/>
      <c r="OQ274" s="681"/>
      <c r="OR274" s="681"/>
      <c r="OS274" s="681"/>
      <c r="OT274" s="681"/>
      <c r="OU274" s="681"/>
      <c r="OV274" s="681"/>
      <c r="OW274" s="681"/>
      <c r="OX274" s="681"/>
      <c r="OY274" s="681"/>
      <c r="OZ274" s="681"/>
      <c r="PA274" s="681"/>
      <c r="PB274" s="681"/>
      <c r="PC274" s="681"/>
      <c r="PD274" s="681"/>
      <c r="PE274" s="681"/>
      <c r="PF274" s="681"/>
      <c r="PG274" s="681"/>
      <c r="PH274" s="681"/>
      <c r="PI274" s="681"/>
      <c r="PJ274" s="681"/>
      <c r="PK274" s="681"/>
      <c r="PL274" s="681"/>
      <c r="PM274" s="681"/>
      <c r="PN274" s="681"/>
      <c r="PO274" s="681"/>
      <c r="PP274" s="681"/>
      <c r="PQ274" s="681"/>
      <c r="PR274" s="681"/>
      <c r="PS274" s="681"/>
      <c r="PT274" s="681"/>
      <c r="PU274" s="681"/>
      <c r="PV274" s="681"/>
      <c r="PW274" s="681"/>
      <c r="PX274" s="681"/>
      <c r="PY274" s="681"/>
      <c r="PZ274" s="681"/>
      <c r="QA274" s="681"/>
      <c r="QB274" s="681"/>
      <c r="QC274" s="681"/>
      <c r="QD274" s="681"/>
      <c r="QE274" s="681"/>
      <c r="QF274" s="681"/>
      <c r="QG274" s="681"/>
      <c r="QH274" s="681"/>
      <c r="QI274" s="681"/>
      <c r="QJ274" s="681"/>
      <c r="QK274" s="681"/>
      <c r="QL274" s="681"/>
      <c r="QM274" s="681"/>
      <c r="QN274" s="681"/>
      <c r="QO274" s="681"/>
      <c r="QP274" s="681"/>
      <c r="QQ274" s="681"/>
      <c r="QR274" s="681"/>
      <c r="QS274" s="681"/>
      <c r="QT274" s="681"/>
      <c r="QU274" s="681"/>
      <c r="QV274" s="681"/>
      <c r="QW274" s="681"/>
      <c r="QX274" s="681"/>
      <c r="QY274" s="681"/>
      <c r="QZ274" s="681"/>
      <c r="RA274" s="681"/>
      <c r="RB274" s="681"/>
      <c r="RC274" s="681"/>
      <c r="RD274" s="681"/>
      <c r="RE274" s="681"/>
      <c r="RF274" s="681"/>
      <c r="RG274" s="681"/>
      <c r="RH274" s="681"/>
      <c r="RI274" s="681"/>
      <c r="RJ274" s="681"/>
      <c r="RK274" s="681"/>
      <c r="RL274" s="681"/>
      <c r="RM274" s="681"/>
      <c r="RN274" s="681"/>
      <c r="RO274" s="681"/>
      <c r="RP274" s="681"/>
      <c r="RQ274" s="681"/>
      <c r="RR274" s="681"/>
      <c r="RS274" s="681"/>
      <c r="RT274" s="681"/>
      <c r="RU274" s="681"/>
      <c r="RV274" s="681"/>
      <c r="RW274" s="681"/>
      <c r="RX274" s="681"/>
      <c r="RY274" s="681"/>
      <c r="RZ274" s="681"/>
      <c r="SA274" s="681"/>
      <c r="SB274" s="681"/>
      <c r="SC274" s="681"/>
      <c r="SD274" s="681"/>
      <c r="SE274" s="681"/>
      <c r="SF274" s="681"/>
      <c r="SG274" s="681"/>
      <c r="SH274" s="681"/>
      <c r="SI274" s="681"/>
      <c r="SJ274" s="681"/>
      <c r="SK274" s="681"/>
      <c r="SL274" s="681"/>
      <c r="SM274" s="681"/>
      <c r="SN274" s="681"/>
      <c r="SO274" s="681"/>
      <c r="SP274" s="681"/>
      <c r="SQ274" s="681"/>
      <c r="SR274" s="681"/>
      <c r="SS274" s="681"/>
      <c r="ST274" s="681"/>
      <c r="SU274" s="681"/>
      <c r="SV274" s="681"/>
      <c r="SW274" s="681"/>
      <c r="SX274" s="681"/>
      <c r="SY274" s="681"/>
      <c r="SZ274" s="681"/>
      <c r="TA274" s="681"/>
      <c r="TB274" s="681"/>
      <c r="TC274" s="681"/>
      <c r="TD274" s="681"/>
      <c r="TE274" s="681"/>
      <c r="TF274" s="681"/>
      <c r="TG274" s="681"/>
      <c r="TH274" s="681"/>
      <c r="TI274" s="681"/>
      <c r="TJ274" s="681"/>
      <c r="TK274" s="681"/>
      <c r="TL274" s="681"/>
      <c r="TM274" s="681"/>
      <c r="TN274" s="681"/>
      <c r="TO274" s="681"/>
      <c r="TP274" s="681"/>
      <c r="TQ274" s="681"/>
      <c r="TR274" s="681"/>
      <c r="TS274" s="681"/>
      <c r="TT274" s="681"/>
      <c r="TU274" s="681"/>
      <c r="TV274" s="681"/>
      <c r="TW274" s="681"/>
      <c r="TX274" s="681"/>
      <c r="TY274" s="681"/>
      <c r="TZ274" s="681"/>
      <c r="UA274" s="681"/>
      <c r="UB274" s="681"/>
      <c r="UC274" s="681"/>
      <c r="UD274" s="681"/>
      <c r="UE274" s="681"/>
      <c r="UF274" s="681"/>
      <c r="UG274" s="681"/>
      <c r="UH274" s="681"/>
      <c r="UI274" s="681"/>
      <c r="UJ274" s="681"/>
      <c r="UK274" s="681"/>
      <c r="UL274" s="681"/>
      <c r="UM274" s="681"/>
      <c r="UN274" s="681"/>
      <c r="UO274" s="681"/>
      <c r="UP274" s="681"/>
      <c r="UQ274" s="681"/>
      <c r="UR274" s="681"/>
      <c r="US274" s="681"/>
      <c r="UT274" s="681"/>
      <c r="UU274" s="681"/>
      <c r="UV274" s="681"/>
      <c r="UW274" s="681"/>
      <c r="UX274" s="681"/>
      <c r="UY274" s="681"/>
      <c r="UZ274" s="681"/>
      <c r="VA274" s="681"/>
      <c r="VB274" s="681"/>
      <c r="VC274" s="681"/>
      <c r="VD274" s="681"/>
      <c r="VE274" s="681"/>
      <c r="VF274" s="681"/>
      <c r="VG274" s="681"/>
      <c r="VH274" s="681"/>
      <c r="VI274" s="681"/>
      <c r="VJ274" s="681"/>
      <c r="VK274" s="681"/>
      <c r="VL274" s="681"/>
      <c r="VM274" s="681"/>
      <c r="VN274" s="681"/>
      <c r="VO274" s="681"/>
      <c r="VP274" s="681"/>
      <c r="VQ274" s="681"/>
      <c r="VR274" s="681"/>
      <c r="VS274" s="681"/>
      <c r="VT274" s="681"/>
      <c r="VU274" s="681"/>
      <c r="VV274" s="681"/>
      <c r="VW274" s="681"/>
      <c r="VX274" s="681"/>
      <c r="VY274" s="681"/>
      <c r="VZ274" s="681"/>
      <c r="WA274" s="681"/>
      <c r="WB274" s="681"/>
      <c r="WC274" s="681"/>
      <c r="WD274" s="681"/>
      <c r="WE274" s="681"/>
      <c r="WF274" s="681"/>
      <c r="WG274" s="681"/>
      <c r="WH274" s="681"/>
      <c r="WI274" s="681"/>
      <c r="WJ274" s="681"/>
      <c r="WK274" s="681"/>
      <c r="WL274" s="681"/>
      <c r="WM274" s="681"/>
      <c r="WN274" s="681"/>
      <c r="WO274" s="681"/>
      <c r="WP274" s="681"/>
      <c r="WQ274" s="681"/>
      <c r="WR274" s="681"/>
      <c r="WS274" s="681"/>
      <c r="WT274" s="681"/>
      <c r="WU274" s="681"/>
      <c r="WV274" s="681"/>
      <c r="WW274" s="681"/>
      <c r="WX274" s="681"/>
      <c r="WY274" s="681"/>
      <c r="WZ274" s="681"/>
      <c r="XA274" s="681"/>
      <c r="XB274" s="681"/>
      <c r="XC274" s="681"/>
      <c r="XD274" s="681"/>
      <c r="XE274" s="681"/>
      <c r="XF274" s="681"/>
      <c r="XG274" s="681"/>
      <c r="XH274" s="681"/>
      <c r="XI274" s="681"/>
      <c r="XJ274" s="681"/>
      <c r="XK274" s="681"/>
      <c r="XL274" s="681"/>
      <c r="XM274" s="681"/>
      <c r="XN274" s="681"/>
      <c r="XO274" s="681"/>
      <c r="XP274" s="681"/>
      <c r="XQ274" s="681"/>
      <c r="XR274" s="681"/>
      <c r="XS274" s="681"/>
      <c r="XT274" s="681"/>
      <c r="XU274" s="681"/>
      <c r="XV274" s="681"/>
      <c r="XW274" s="681"/>
      <c r="XX274" s="681"/>
      <c r="XY274" s="681"/>
      <c r="XZ274" s="681"/>
      <c r="YA274" s="681"/>
      <c r="YB274" s="681"/>
      <c r="YC274" s="681"/>
      <c r="YD274" s="681"/>
      <c r="YE274" s="681"/>
      <c r="YF274" s="681"/>
      <c r="YG274" s="681"/>
      <c r="YH274" s="681"/>
      <c r="YI274" s="681"/>
      <c r="YJ274" s="681"/>
      <c r="YK274" s="681"/>
      <c r="YL274" s="681"/>
      <c r="YM274" s="681"/>
      <c r="YN274" s="681"/>
      <c r="YO274" s="681"/>
      <c r="YP274" s="681"/>
      <c r="YQ274" s="681"/>
      <c r="YR274" s="681"/>
      <c r="YS274" s="681"/>
      <c r="YT274" s="681"/>
      <c r="YU274" s="681"/>
      <c r="YV274" s="681"/>
      <c r="YW274" s="681"/>
      <c r="YX274" s="681"/>
      <c r="YY274" s="681"/>
      <c r="YZ274" s="681"/>
      <c r="ZA274" s="681"/>
      <c r="ZB274" s="681"/>
      <c r="ZC274" s="681"/>
      <c r="ZD274" s="681"/>
      <c r="ZE274" s="681"/>
      <c r="ZF274" s="681"/>
      <c r="ZG274" s="681"/>
      <c r="ZH274" s="681"/>
      <c r="ZI274" s="681"/>
      <c r="ZJ274" s="681"/>
      <c r="ZK274" s="681"/>
      <c r="ZL274" s="681"/>
      <c r="ZM274" s="681"/>
      <c r="ZN274" s="681"/>
      <c r="ZO274" s="681"/>
      <c r="ZP274" s="681"/>
      <c r="ZQ274" s="681"/>
      <c r="ZR274" s="681"/>
      <c r="ZS274" s="681"/>
      <c r="ZT274" s="681"/>
      <c r="ZU274" s="681"/>
      <c r="ZV274" s="681"/>
      <c r="ZW274" s="681"/>
      <c r="ZX274" s="681"/>
      <c r="ZY274" s="681"/>
      <c r="ZZ274" s="681"/>
      <c r="AAA274" s="681"/>
      <c r="AAB274" s="681"/>
      <c r="AAC274" s="681"/>
      <c r="AAD274" s="681"/>
      <c r="AAE274" s="681"/>
      <c r="AAF274" s="681"/>
      <c r="AAG274" s="681"/>
      <c r="AAH274" s="681"/>
      <c r="AAI274" s="681"/>
      <c r="AAJ274" s="681"/>
      <c r="AAK274" s="681"/>
      <c r="AAL274" s="681"/>
      <c r="AAM274" s="681"/>
      <c r="AAN274" s="681"/>
      <c r="AAO274" s="681"/>
      <c r="AAP274" s="681"/>
      <c r="AAQ274" s="681"/>
      <c r="AAR274" s="681"/>
      <c r="AAS274" s="681"/>
      <c r="AAT274" s="681"/>
      <c r="AAU274" s="681"/>
      <c r="AAV274" s="681"/>
      <c r="AAW274" s="681"/>
      <c r="AAX274" s="681"/>
      <c r="AAY274" s="681"/>
      <c r="AAZ274" s="681"/>
      <c r="ABA274" s="681"/>
      <c r="ABB274" s="681"/>
      <c r="ABC274" s="681"/>
      <c r="ABD274" s="681"/>
      <c r="ABE274" s="681"/>
      <c r="ABF274" s="681"/>
      <c r="ABG274" s="681"/>
      <c r="ABH274" s="681"/>
      <c r="ABI274" s="681"/>
      <c r="ABJ274" s="681"/>
      <c r="ABK274" s="681"/>
      <c r="ABL274" s="681"/>
      <c r="ABM274" s="681"/>
      <c r="ABN274" s="681"/>
      <c r="ABO274" s="681"/>
      <c r="ABP274" s="681"/>
      <c r="ABQ274" s="681"/>
      <c r="ABR274" s="681"/>
      <c r="ABS274" s="681"/>
      <c r="ABT274" s="681"/>
      <c r="ABU274" s="681"/>
      <c r="ABV274" s="681"/>
      <c r="ABW274" s="681"/>
      <c r="ABX274" s="681"/>
      <c r="ABY274" s="681"/>
      <c r="ABZ274" s="681"/>
      <c r="ACA274" s="681"/>
      <c r="ACB274" s="681"/>
      <c r="ACC274" s="681"/>
      <c r="ACD274" s="681"/>
      <c r="ACE274" s="681"/>
      <c r="ACF274" s="681"/>
      <c r="ACG274" s="681"/>
      <c r="ACH274" s="681"/>
      <c r="ACI274" s="681"/>
      <c r="ACJ274" s="681"/>
      <c r="ACK274" s="681"/>
      <c r="ACL274" s="681"/>
      <c r="ACM274" s="681"/>
      <c r="ACN274" s="681"/>
      <c r="ACO274" s="681"/>
      <c r="ACP274" s="681"/>
      <c r="ACQ274" s="681"/>
      <c r="ACR274" s="681"/>
      <c r="ACS274" s="681"/>
      <c r="ACT274" s="681"/>
      <c r="ACU274" s="681"/>
      <c r="ACV274" s="681"/>
      <c r="ACW274" s="681"/>
      <c r="ACX274" s="681"/>
      <c r="ACY274" s="681"/>
      <c r="ACZ274" s="681"/>
      <c r="ADA274" s="681"/>
      <c r="ADB274" s="681"/>
      <c r="ADC274" s="681"/>
      <c r="ADD274" s="681"/>
      <c r="ADE274" s="681"/>
      <c r="ADF274" s="681"/>
      <c r="ADG274" s="681"/>
      <c r="ADH274" s="681"/>
      <c r="ADI274" s="681"/>
      <c r="ADJ274" s="681"/>
      <c r="ADK274" s="681"/>
      <c r="ADL274" s="681"/>
      <c r="ADM274" s="681"/>
      <c r="ADN274" s="681"/>
      <c r="ADO274" s="681"/>
      <c r="ADP274" s="681"/>
      <c r="ADQ274" s="681"/>
      <c r="ADR274" s="681"/>
      <c r="ADS274" s="681"/>
      <c r="ADT274" s="681"/>
      <c r="ADU274" s="681"/>
      <c r="ADV274" s="681"/>
      <c r="ADW274" s="681"/>
      <c r="ADX274" s="681"/>
      <c r="ADY274" s="681"/>
      <c r="ADZ274" s="681"/>
      <c r="AEA274" s="681"/>
      <c r="AEB274" s="681"/>
      <c r="AEC274" s="681"/>
      <c r="AED274" s="681"/>
      <c r="AEE274" s="681"/>
      <c r="AEF274" s="681"/>
      <c r="AEG274" s="681"/>
      <c r="AEH274" s="681"/>
      <c r="AEI274" s="681"/>
      <c r="AEJ274" s="681"/>
      <c r="AEK274" s="681"/>
      <c r="AEL274" s="681"/>
      <c r="AEM274" s="681"/>
      <c r="AEN274" s="681"/>
      <c r="AEO274" s="681"/>
      <c r="AEP274" s="681"/>
      <c r="AEQ274" s="681"/>
      <c r="AER274" s="681"/>
      <c r="AES274" s="681"/>
      <c r="AET274" s="681"/>
      <c r="AEU274" s="681"/>
      <c r="AEV274" s="681"/>
      <c r="AEW274" s="681"/>
      <c r="AEX274" s="681"/>
      <c r="AEY274" s="681"/>
      <c r="AEZ274" s="681"/>
      <c r="AFA274" s="681"/>
      <c r="AFB274" s="681"/>
      <c r="AFC274" s="681"/>
      <c r="AFD274" s="681"/>
      <c r="AFE274" s="681"/>
      <c r="AFF274" s="681"/>
      <c r="AFG274" s="681"/>
      <c r="AFH274" s="681"/>
      <c r="AFI274" s="681"/>
      <c r="AFJ274" s="681"/>
      <c r="AFK274" s="681"/>
      <c r="AFL274" s="681"/>
      <c r="AFM274" s="681"/>
      <c r="AFN274" s="681"/>
      <c r="AFO274" s="681"/>
      <c r="AFP274" s="681"/>
      <c r="AFQ274" s="681"/>
      <c r="AFR274" s="681"/>
      <c r="AFS274" s="681"/>
      <c r="AFT274" s="681"/>
      <c r="AFU274" s="681"/>
      <c r="AFV274" s="681"/>
      <c r="AFW274" s="681"/>
      <c r="AFX274" s="681"/>
      <c r="AFY274" s="681"/>
      <c r="AFZ274" s="681"/>
      <c r="AGA274" s="681"/>
      <c r="AGB274" s="681"/>
      <c r="AGC274" s="681"/>
      <c r="AGD274" s="681"/>
      <c r="AGE274" s="681"/>
      <c r="AGF274" s="681"/>
      <c r="AGG274" s="681"/>
      <c r="AGH274" s="681"/>
      <c r="AGI274" s="681"/>
      <c r="AGJ274" s="681"/>
      <c r="AGK274" s="681"/>
      <c r="AGL274" s="681"/>
      <c r="AGM274" s="681"/>
      <c r="AGN274" s="681"/>
      <c r="AGO274" s="681"/>
      <c r="AGP274" s="681"/>
      <c r="AGQ274" s="681"/>
      <c r="AGR274" s="681"/>
      <c r="AGS274" s="681"/>
      <c r="AGT274" s="681"/>
      <c r="AGU274" s="681"/>
      <c r="AGV274" s="681"/>
      <c r="AGW274" s="681"/>
      <c r="AGX274" s="681"/>
      <c r="AGY274" s="681"/>
      <c r="AGZ274" s="681"/>
      <c r="AHA274" s="681"/>
      <c r="AHB274" s="681"/>
      <c r="AHC274" s="681"/>
      <c r="AHD274" s="681"/>
      <c r="AHE274" s="681"/>
      <c r="AHF274" s="681"/>
      <c r="AHG274" s="681"/>
      <c r="AHH274" s="681"/>
      <c r="AHI274" s="681"/>
      <c r="AHJ274" s="681"/>
      <c r="AHK274" s="681"/>
      <c r="AHL274" s="681"/>
      <c r="AHM274" s="681"/>
      <c r="AHN274" s="681"/>
      <c r="AHO274" s="681"/>
      <c r="AHP274" s="681"/>
      <c r="AHQ274" s="681"/>
      <c r="AHR274" s="681"/>
      <c r="AHS274" s="681"/>
      <c r="AHT274" s="681"/>
      <c r="AHU274" s="681"/>
      <c r="AHV274" s="681"/>
      <c r="AHW274" s="681"/>
      <c r="AHX274" s="681"/>
      <c r="AHY274" s="681"/>
      <c r="AHZ274" s="681"/>
      <c r="AIA274" s="681"/>
      <c r="AIB274" s="681"/>
      <c r="AIC274" s="681"/>
      <c r="AID274" s="681"/>
      <c r="AIE274" s="681"/>
      <c r="AIF274" s="681"/>
      <c r="AIG274" s="681"/>
      <c r="AIH274" s="681"/>
      <c r="AII274" s="681"/>
      <c r="AIJ274" s="681"/>
      <c r="AIK274" s="681"/>
      <c r="AIL274" s="681"/>
      <c r="AIM274" s="681"/>
      <c r="AIN274" s="681"/>
      <c r="AIO274" s="681"/>
      <c r="AIP274" s="681"/>
      <c r="AIQ274" s="681"/>
      <c r="AIR274" s="681"/>
      <c r="AIS274" s="681"/>
      <c r="AIT274" s="681"/>
      <c r="AIU274" s="681"/>
      <c r="AIV274" s="681"/>
      <c r="AIW274" s="681"/>
      <c r="AIX274" s="681"/>
      <c r="AIY274" s="681"/>
      <c r="AIZ274" s="681"/>
      <c r="AJA274" s="681"/>
      <c r="AJB274" s="681"/>
      <c r="AJC274" s="681"/>
      <c r="AJD274" s="681"/>
      <c r="AJE274" s="681"/>
      <c r="AJF274" s="681"/>
      <c r="AJG274" s="681"/>
      <c r="AJH274" s="681"/>
      <c r="AJI274" s="681"/>
      <c r="AJJ274" s="681"/>
      <c r="AJK274" s="681"/>
      <c r="AJL274" s="681"/>
      <c r="AJM274" s="681"/>
      <c r="AJN274" s="681"/>
      <c r="AJO274" s="681"/>
      <c r="AJP274" s="681"/>
      <c r="AJQ274" s="681"/>
      <c r="AJR274" s="681"/>
      <c r="AJS274" s="681"/>
      <c r="AJT274" s="681"/>
      <c r="AJU274" s="681"/>
      <c r="AJV274" s="681"/>
      <c r="AJW274" s="681"/>
      <c r="AJX274" s="681"/>
      <c r="AJY274" s="681"/>
      <c r="AJZ274" s="681"/>
      <c r="AKA274" s="681"/>
      <c r="AKB274" s="681"/>
      <c r="AKC274" s="681"/>
      <c r="AKD274" s="681"/>
      <c r="AKE274" s="681"/>
      <c r="AKF274" s="681"/>
      <c r="AKG274" s="681"/>
      <c r="AKH274" s="681"/>
      <c r="AKI274" s="681"/>
      <c r="AKJ274" s="681"/>
      <c r="AKK274" s="681"/>
      <c r="AKL274" s="681"/>
      <c r="AKM274" s="681"/>
      <c r="AKN274" s="681"/>
      <c r="AKO274" s="681"/>
      <c r="AKP274" s="681"/>
      <c r="AKQ274" s="681"/>
      <c r="AKR274" s="681"/>
      <c r="AKS274" s="681"/>
      <c r="AKT274" s="681"/>
      <c r="AKU274" s="681"/>
      <c r="AKV274" s="681"/>
      <c r="AKW274" s="681"/>
      <c r="AKX274" s="681"/>
      <c r="AKY274" s="681"/>
      <c r="AKZ274" s="681"/>
      <c r="ALA274" s="681"/>
      <c r="ALB274" s="681"/>
      <c r="ALC274" s="681"/>
      <c r="ALD274" s="681"/>
      <c r="ALE274" s="681"/>
      <c r="ALF274" s="681"/>
      <c r="ALG274" s="681"/>
      <c r="ALH274" s="681"/>
      <c r="ALI274" s="681"/>
      <c r="ALJ274" s="681"/>
      <c r="ALK274" s="681"/>
      <c r="ALL274" s="681"/>
      <c r="ALM274" s="681"/>
      <c r="ALN274" s="681"/>
      <c r="ALO274" s="681"/>
      <c r="ALP274" s="681"/>
      <c r="ALQ274" s="681"/>
      <c r="ALR274" s="681"/>
      <c r="ALS274" s="681"/>
      <c r="ALT274" s="681"/>
      <c r="ALU274" s="681"/>
      <c r="ALV274" s="681"/>
      <c r="ALW274" s="681"/>
      <c r="ALX274" s="681"/>
      <c r="ALY274" s="681"/>
      <c r="ALZ274" s="681"/>
      <c r="AMA274" s="681"/>
      <c r="AMB274" s="681"/>
      <c r="AMC274" s="681"/>
      <c r="AMD274" s="681"/>
      <c r="AME274" s="681"/>
      <c r="AMF274" s="681"/>
      <c r="AMG274" s="681"/>
      <c r="AMH274" s="681"/>
      <c r="AMI274" s="681"/>
      <c r="AMJ274" s="681"/>
      <c r="AMK274" s="681"/>
      <c r="AML274" s="681"/>
      <c r="AMM274" s="681"/>
      <c r="AMN274" s="681"/>
      <c r="AMO274" s="681"/>
      <c r="AMP274" s="681"/>
      <c r="AMQ274" s="681"/>
      <c r="AMR274" s="681"/>
      <c r="AMS274" s="681"/>
      <c r="AMT274" s="681"/>
      <c r="AMU274" s="681"/>
      <c r="AMV274" s="681"/>
      <c r="AMW274" s="681"/>
      <c r="AMX274" s="681"/>
      <c r="AMY274" s="681"/>
      <c r="AMZ274" s="681"/>
      <c r="ANA274" s="681"/>
      <c r="ANB274" s="681"/>
      <c r="ANC274" s="681"/>
      <c r="AND274" s="681"/>
      <c r="ANE274" s="681"/>
      <c r="ANF274" s="681"/>
      <c r="ANG274" s="681"/>
      <c r="ANH274" s="681"/>
      <c r="ANI274" s="681"/>
      <c r="ANJ274" s="681"/>
      <c r="ANK274" s="681"/>
      <c r="ANL274" s="681"/>
      <c r="ANM274" s="681"/>
      <c r="ANN274" s="681"/>
      <c r="ANO274" s="681"/>
      <c r="ANP274" s="681"/>
      <c r="ANQ274" s="681"/>
      <c r="ANR274" s="681"/>
      <c r="ANS274" s="681"/>
      <c r="ANT274" s="681"/>
      <c r="ANU274" s="681"/>
      <c r="ANV274" s="681"/>
      <c r="ANW274" s="681"/>
      <c r="ANX274" s="681"/>
      <c r="ANY274" s="681"/>
      <c r="ANZ274" s="681"/>
      <c r="AOA274" s="681"/>
      <c r="AOB274" s="681"/>
      <c r="AOC274" s="681"/>
      <c r="AOD274" s="681"/>
      <c r="AOE274" s="681"/>
      <c r="AOF274" s="681"/>
      <c r="AOG274" s="681"/>
      <c r="AOH274" s="681"/>
      <c r="AOI274" s="681"/>
      <c r="AOJ274" s="681"/>
      <c r="AOK274" s="681"/>
      <c r="AOL274" s="681"/>
      <c r="AOM274" s="681"/>
      <c r="AON274" s="681"/>
      <c r="AOO274" s="681"/>
      <c r="AOP274" s="681"/>
      <c r="AOQ274" s="681"/>
      <c r="AOR274" s="681"/>
      <c r="AOS274" s="681"/>
      <c r="AOT274" s="681"/>
      <c r="AOU274" s="681"/>
      <c r="AOV274" s="681"/>
      <c r="AOW274" s="681"/>
      <c r="AOX274" s="681"/>
      <c r="AOY274" s="681"/>
      <c r="AOZ274" s="681"/>
      <c r="APA274" s="681"/>
      <c r="APB274" s="681"/>
      <c r="APC274" s="681"/>
      <c r="APD274" s="681"/>
      <c r="APE274" s="681"/>
      <c r="APF274" s="681"/>
      <c r="APG274" s="681"/>
      <c r="APH274" s="681"/>
      <c r="API274" s="681"/>
      <c r="APJ274" s="681"/>
      <c r="APK274" s="681"/>
      <c r="APL274" s="681"/>
      <c r="APM274" s="681"/>
      <c r="APN274" s="681"/>
      <c r="APO274" s="681"/>
      <c r="APP274" s="681"/>
      <c r="APQ274" s="681"/>
      <c r="APR274" s="681"/>
      <c r="APS274" s="681"/>
      <c r="APT274" s="681"/>
      <c r="APU274" s="681"/>
      <c r="APV274" s="681"/>
      <c r="APW274" s="681"/>
      <c r="APX274" s="681"/>
      <c r="APY274" s="681"/>
      <c r="APZ274" s="681"/>
      <c r="AQA274" s="681"/>
      <c r="AQB274" s="681"/>
      <c r="AQC274" s="681"/>
      <c r="AQD274" s="681"/>
      <c r="AQE274" s="681"/>
      <c r="AQF274" s="681"/>
      <c r="AQG274" s="681"/>
      <c r="AQH274" s="681"/>
      <c r="AQI274" s="681"/>
      <c r="AQJ274" s="681"/>
      <c r="AQK274" s="681"/>
      <c r="AQL274" s="681"/>
      <c r="AQM274" s="681"/>
      <c r="AQN274" s="681"/>
      <c r="AQO274" s="681"/>
      <c r="AQP274" s="681"/>
      <c r="AQQ274" s="681"/>
      <c r="AQR274" s="681"/>
      <c r="AQS274" s="681"/>
      <c r="AQT274" s="681"/>
      <c r="AQU274" s="681"/>
      <c r="AQV274" s="681"/>
      <c r="AQW274" s="681"/>
      <c r="AQX274" s="681"/>
      <c r="AQY274" s="681"/>
      <c r="AQZ274" s="681"/>
      <c r="ARA274" s="681"/>
      <c r="ARB274" s="681"/>
      <c r="ARC274" s="681"/>
      <c r="ARD274" s="681"/>
      <c r="ARE274" s="681"/>
      <c r="ARF274" s="681"/>
      <c r="ARG274" s="681"/>
      <c r="ARH274" s="681"/>
      <c r="ARI274" s="681"/>
      <c r="ARJ274" s="681"/>
      <c r="ARK274" s="681"/>
      <c r="ARL274" s="681"/>
      <c r="ARM274" s="681"/>
      <c r="ARN274" s="681"/>
      <c r="ARO274" s="681"/>
      <c r="ARP274" s="681"/>
      <c r="ARQ274" s="681"/>
      <c r="ARR274" s="681"/>
      <c r="ARS274" s="681"/>
      <c r="ART274" s="681"/>
      <c r="ARU274" s="681"/>
      <c r="ARV274" s="681"/>
      <c r="ARW274" s="681"/>
      <c r="ARX274" s="681"/>
      <c r="ARY274" s="681"/>
      <c r="ARZ274" s="681"/>
      <c r="ASA274" s="681"/>
      <c r="ASB274" s="681"/>
      <c r="ASC274" s="681"/>
      <c r="ASD274" s="681"/>
      <c r="ASE274" s="681"/>
      <c r="ASF274" s="681"/>
      <c r="ASG274" s="681"/>
      <c r="ASH274" s="681"/>
      <c r="ASI274" s="681"/>
      <c r="ASJ274" s="681"/>
      <c r="ASK274" s="681"/>
      <c r="ASL274" s="681"/>
      <c r="ASM274" s="681"/>
      <c r="ASN274" s="681"/>
      <c r="ASO274" s="681"/>
      <c r="ASP274" s="681"/>
      <c r="ASQ274" s="681"/>
      <c r="ASR274" s="681"/>
      <c r="ASS274" s="681"/>
      <c r="AST274" s="681"/>
      <c r="ASU274" s="681"/>
      <c r="ASV274" s="681"/>
      <c r="ASW274" s="681"/>
      <c r="ASX274" s="681"/>
      <c r="ASY274" s="681"/>
      <c r="ASZ274" s="681"/>
      <c r="ATA274" s="681"/>
      <c r="ATB274" s="681"/>
      <c r="ATC274" s="681"/>
      <c r="ATD274" s="681"/>
      <c r="ATE274" s="681"/>
      <c r="ATF274" s="681"/>
      <c r="ATG274" s="681"/>
      <c r="ATH274" s="681"/>
      <c r="ATI274" s="681"/>
      <c r="ATJ274" s="681"/>
      <c r="ATK274" s="681"/>
      <c r="ATL274" s="681"/>
      <c r="ATM274" s="681"/>
      <c r="ATN274" s="681"/>
      <c r="ATO274" s="681"/>
      <c r="ATP274" s="681"/>
      <c r="ATQ274" s="681"/>
      <c r="ATR274" s="681"/>
      <c r="ATS274" s="681"/>
      <c r="ATT274" s="681"/>
      <c r="ATU274" s="681"/>
      <c r="ATV274" s="681"/>
      <c r="ATW274" s="681"/>
      <c r="ATX274" s="681"/>
      <c r="ATY274" s="681"/>
      <c r="ATZ274" s="681"/>
      <c r="AUA274" s="681"/>
      <c r="AUB274" s="681"/>
      <c r="AUC274" s="681"/>
      <c r="AUD274" s="681"/>
      <c r="AUE274" s="681"/>
      <c r="AUF274" s="681"/>
      <c r="AUG274" s="681"/>
      <c r="AUH274" s="681"/>
      <c r="AUI274" s="681"/>
      <c r="AUJ274" s="681"/>
      <c r="AUK274" s="681"/>
      <c r="AUL274" s="681"/>
      <c r="AUM274" s="681"/>
      <c r="AUN274" s="681"/>
      <c r="AUO274" s="681"/>
      <c r="AUP274" s="681"/>
      <c r="AUQ274" s="681"/>
      <c r="AUR274" s="681"/>
      <c r="AUS274" s="681"/>
      <c r="AUT274" s="681"/>
      <c r="AUU274" s="681"/>
      <c r="AUV274" s="681"/>
      <c r="AUW274" s="681"/>
      <c r="AUX274" s="681"/>
      <c r="AUY274" s="681"/>
      <c r="AUZ274" s="681"/>
      <c r="AVA274" s="681"/>
      <c r="AVB274" s="681"/>
      <c r="AVC274" s="681"/>
      <c r="AVD274" s="681"/>
      <c r="AVE274" s="681"/>
      <c r="AVF274" s="681"/>
      <c r="AVG274" s="681"/>
      <c r="AVH274" s="681"/>
      <c r="AVI274" s="681"/>
      <c r="AVJ274" s="681"/>
      <c r="AVK274" s="681"/>
      <c r="AVL274" s="681"/>
      <c r="AVM274" s="681"/>
      <c r="AVN274" s="681"/>
      <c r="AVO274" s="681"/>
      <c r="AVP274" s="681"/>
      <c r="AVQ274" s="681"/>
      <c r="AVR274" s="681"/>
      <c r="AVS274" s="681"/>
      <c r="AVT274" s="681"/>
      <c r="AVU274" s="681"/>
      <c r="AVV274" s="681"/>
      <c r="AVW274" s="681"/>
      <c r="AVX274" s="681"/>
      <c r="AVY274" s="681"/>
      <c r="AVZ274" s="681"/>
      <c r="AWA274" s="681"/>
      <c r="AWB274" s="681"/>
      <c r="AWC274" s="681"/>
      <c r="AWD274" s="681"/>
      <c r="AWE274" s="681"/>
      <c r="AWF274" s="681"/>
      <c r="AWG274" s="681"/>
      <c r="AWH274" s="681"/>
      <c r="AWI274" s="681"/>
      <c r="AWJ274" s="681"/>
      <c r="AWK274" s="681"/>
      <c r="AWL274" s="681"/>
      <c r="AWM274" s="681"/>
      <c r="AWN274" s="681"/>
      <c r="AWO274" s="681"/>
      <c r="AWP274" s="681"/>
      <c r="AWQ274" s="681"/>
      <c r="AWR274" s="681"/>
      <c r="AWS274" s="681"/>
      <c r="AWT274" s="681"/>
      <c r="AWU274" s="681"/>
      <c r="AWV274" s="681"/>
      <c r="AWW274" s="681"/>
      <c r="AWX274" s="681"/>
      <c r="AWY274" s="681"/>
      <c r="AWZ274" s="681"/>
      <c r="AXA274" s="681"/>
      <c r="AXB274" s="681"/>
      <c r="AXC274" s="681"/>
      <c r="AXD274" s="681"/>
      <c r="AXE274" s="681"/>
      <c r="AXF274" s="681"/>
      <c r="AXG274" s="681"/>
      <c r="AXH274" s="681"/>
      <c r="AXI274" s="681"/>
      <c r="AXJ274" s="681"/>
      <c r="AXK274" s="681"/>
      <c r="AXL274" s="681"/>
      <c r="AXM274" s="681"/>
      <c r="AXN274" s="681"/>
      <c r="AXO274" s="681"/>
      <c r="AXP274" s="681"/>
      <c r="AXQ274" s="681"/>
      <c r="AXR274" s="681"/>
      <c r="AXS274" s="681"/>
      <c r="AXT274" s="681"/>
      <c r="AXU274" s="681"/>
      <c r="AXV274" s="681"/>
      <c r="AXW274" s="681"/>
      <c r="AXX274" s="681"/>
      <c r="AXY274" s="681"/>
      <c r="AXZ274" s="681"/>
      <c r="AYA274" s="681"/>
      <c r="AYB274" s="681"/>
      <c r="AYC274" s="681"/>
      <c r="AYD274" s="681"/>
      <c r="AYE274" s="681"/>
      <c r="AYF274" s="681"/>
      <c r="AYG274" s="681"/>
      <c r="AYH274" s="681"/>
      <c r="AYI274" s="681"/>
      <c r="AYJ274" s="681"/>
      <c r="AYK274" s="681"/>
      <c r="AYL274" s="681"/>
      <c r="AYM274" s="681"/>
      <c r="AYN274" s="681"/>
      <c r="AYO274" s="681"/>
      <c r="AYP274" s="681"/>
      <c r="AYQ274" s="681"/>
      <c r="AYR274" s="681"/>
      <c r="AYS274" s="681"/>
      <c r="AYT274" s="681"/>
      <c r="AYU274" s="681"/>
      <c r="AYV274" s="681"/>
      <c r="AYW274" s="681"/>
      <c r="AYX274" s="681"/>
      <c r="AYY274" s="681"/>
      <c r="AYZ274" s="681"/>
      <c r="AZA274" s="681"/>
      <c r="AZB274" s="681"/>
      <c r="AZC274" s="681"/>
      <c r="AZD274" s="681"/>
      <c r="AZE274" s="681"/>
      <c r="AZF274" s="681"/>
      <c r="AZG274" s="681"/>
      <c r="AZH274" s="681"/>
      <c r="AZI274" s="681"/>
      <c r="AZJ274" s="681"/>
      <c r="AZK274" s="681"/>
      <c r="AZL274" s="681"/>
      <c r="AZM274" s="681"/>
      <c r="AZN274" s="681"/>
      <c r="AZO274" s="681"/>
      <c r="AZP274" s="681"/>
      <c r="AZQ274" s="681"/>
      <c r="AZR274" s="681"/>
      <c r="AZS274" s="681"/>
      <c r="AZT274" s="681"/>
      <c r="AZU274" s="681"/>
      <c r="AZV274" s="681"/>
      <c r="AZW274" s="681"/>
      <c r="AZX274" s="681"/>
      <c r="AZY274" s="681"/>
      <c r="AZZ274" s="681"/>
      <c r="BAA274" s="681"/>
      <c r="BAB274" s="681"/>
      <c r="BAC274" s="681"/>
      <c r="BAD274" s="681"/>
      <c r="BAE274" s="681"/>
      <c r="BAF274" s="681"/>
      <c r="BAG274" s="681"/>
      <c r="BAH274" s="681"/>
      <c r="BAI274" s="681"/>
      <c r="BAJ274" s="681"/>
      <c r="BAK274" s="681"/>
      <c r="BAL274" s="681"/>
      <c r="BAM274" s="681"/>
      <c r="BAN274" s="681"/>
      <c r="BAO274" s="681"/>
      <c r="BAP274" s="681"/>
      <c r="BAQ274" s="681"/>
      <c r="BAR274" s="681"/>
      <c r="BAS274" s="681"/>
      <c r="BAT274" s="681"/>
      <c r="BAU274" s="681"/>
      <c r="BAV274" s="681"/>
      <c r="BAW274" s="681"/>
      <c r="BAX274" s="681"/>
      <c r="BAY274" s="681"/>
      <c r="BAZ274" s="681"/>
      <c r="BBA274" s="681"/>
      <c r="BBB274" s="681"/>
      <c r="BBC274" s="681"/>
      <c r="BBD274" s="681"/>
      <c r="BBE274" s="681"/>
      <c r="BBF274" s="681"/>
      <c r="BBG274" s="681"/>
      <c r="BBH274" s="681"/>
      <c r="BBI274" s="681"/>
      <c r="BBJ274" s="681"/>
      <c r="BBK274" s="681"/>
      <c r="BBL274" s="681"/>
      <c r="BBM274" s="681"/>
      <c r="BBN274" s="681"/>
      <c r="BBO274" s="681"/>
      <c r="BBP274" s="681"/>
      <c r="BBQ274" s="681"/>
      <c r="BBR274" s="681"/>
      <c r="BBS274" s="681"/>
      <c r="BBT274" s="681"/>
      <c r="BBU274" s="681"/>
      <c r="BBV274" s="681"/>
      <c r="BBW274" s="681"/>
      <c r="BBX274" s="681"/>
      <c r="BBY274" s="681"/>
      <c r="BBZ274" s="681"/>
      <c r="BCA274" s="681"/>
      <c r="BCB274" s="681"/>
      <c r="BCC274" s="681"/>
      <c r="BCD274" s="681"/>
      <c r="BCE274" s="681"/>
      <c r="BCF274" s="681"/>
      <c r="BCG274" s="681"/>
      <c r="BCH274" s="681"/>
      <c r="BCI274" s="681"/>
      <c r="BCJ274" s="681"/>
      <c r="BCK274" s="681"/>
      <c r="BCL274" s="681"/>
      <c r="BCM274" s="681"/>
      <c r="BCN274" s="681"/>
      <c r="BCO274" s="681"/>
      <c r="BCP274" s="681"/>
      <c r="BCQ274" s="681"/>
      <c r="BCR274" s="681"/>
      <c r="BCS274" s="681"/>
      <c r="BCT274" s="681"/>
      <c r="BCU274" s="681"/>
      <c r="BCV274" s="681"/>
      <c r="BCW274" s="681"/>
      <c r="BCX274" s="681"/>
      <c r="BCY274" s="681"/>
      <c r="BCZ274" s="681"/>
      <c r="BDA274" s="681"/>
      <c r="BDB274" s="681"/>
      <c r="BDC274" s="681"/>
      <c r="BDD274" s="681"/>
      <c r="BDE274" s="681"/>
      <c r="BDF274" s="681"/>
      <c r="BDG274" s="681"/>
      <c r="BDH274" s="681"/>
      <c r="BDI274" s="681"/>
      <c r="BDJ274" s="681"/>
      <c r="BDK274" s="681"/>
      <c r="BDL274" s="681"/>
      <c r="BDM274" s="681"/>
      <c r="BDN274" s="681"/>
      <c r="BDO274" s="681"/>
      <c r="BDP274" s="681"/>
      <c r="BDQ274" s="681"/>
      <c r="BDR274" s="681"/>
      <c r="BDS274" s="681"/>
      <c r="BDT274" s="681"/>
      <c r="BDU274" s="681"/>
      <c r="BDV274" s="681"/>
      <c r="BDW274" s="681"/>
      <c r="BDX274" s="681"/>
      <c r="BDY274" s="681"/>
      <c r="BDZ274" s="681"/>
      <c r="BEA274" s="681"/>
      <c r="BEB274" s="681"/>
      <c r="BEC274" s="681"/>
      <c r="BED274" s="681"/>
      <c r="BEE274" s="681"/>
      <c r="BEF274" s="681"/>
      <c r="BEG274" s="681"/>
      <c r="BEH274" s="681"/>
      <c r="BEI274" s="681"/>
      <c r="BEJ274" s="681"/>
      <c r="BEK274" s="681"/>
      <c r="BEL274" s="681"/>
      <c r="BEM274" s="681"/>
      <c r="BEN274" s="681"/>
      <c r="BEO274" s="681"/>
      <c r="BEP274" s="681"/>
      <c r="BEQ274" s="681"/>
      <c r="BER274" s="681"/>
      <c r="BES274" s="681"/>
      <c r="BET274" s="681"/>
      <c r="BEU274" s="681"/>
      <c r="BEV274" s="681"/>
      <c r="BEW274" s="681"/>
      <c r="BEX274" s="681"/>
      <c r="BEY274" s="681"/>
      <c r="BEZ274" s="681"/>
      <c r="BFA274" s="681"/>
      <c r="BFB274" s="681"/>
      <c r="BFC274" s="681"/>
      <c r="BFD274" s="681"/>
      <c r="BFE274" s="681"/>
      <c r="BFF274" s="681"/>
      <c r="BFG274" s="681"/>
      <c r="BFH274" s="681"/>
      <c r="BFI274" s="681"/>
      <c r="BFJ274" s="681"/>
      <c r="BFK274" s="681"/>
      <c r="BFL274" s="681"/>
      <c r="BFM274" s="681"/>
      <c r="BFN274" s="681"/>
      <c r="BFO274" s="681"/>
      <c r="BFP274" s="681"/>
      <c r="BFQ274" s="681"/>
      <c r="BFR274" s="681"/>
      <c r="BFS274" s="681"/>
      <c r="BFT274" s="681"/>
      <c r="BFU274" s="681"/>
      <c r="BFV274" s="681"/>
      <c r="BFW274" s="681"/>
      <c r="BFX274" s="681"/>
      <c r="BFY274" s="681"/>
      <c r="BFZ274" s="681"/>
      <c r="BGA274" s="681"/>
      <c r="BGB274" s="681"/>
      <c r="BGC274" s="681"/>
      <c r="BGD274" s="681"/>
      <c r="BGE274" s="681"/>
      <c r="BGF274" s="681"/>
      <c r="BGG274" s="681"/>
      <c r="BGH274" s="681"/>
      <c r="BGI274" s="681"/>
      <c r="BGJ274" s="681"/>
      <c r="BGK274" s="681"/>
      <c r="BGL274" s="681"/>
      <c r="BGM274" s="681"/>
      <c r="BGN274" s="681"/>
      <c r="BGO274" s="681"/>
      <c r="BGP274" s="681"/>
      <c r="BGQ274" s="681"/>
      <c r="BGR274" s="681"/>
      <c r="BGS274" s="681"/>
      <c r="BGT274" s="681"/>
      <c r="BGU274" s="681"/>
      <c r="BGV274" s="681"/>
      <c r="BGW274" s="681"/>
      <c r="BGX274" s="681"/>
      <c r="BGY274" s="681"/>
      <c r="BGZ274" s="681"/>
      <c r="BHA274" s="681"/>
      <c r="BHB274" s="681"/>
      <c r="BHC274" s="681"/>
      <c r="BHD274" s="681"/>
      <c r="BHE274" s="681"/>
      <c r="BHF274" s="681"/>
      <c r="BHG274" s="681"/>
      <c r="BHH274" s="681"/>
      <c r="BHI274" s="681"/>
      <c r="BHJ274" s="681"/>
      <c r="BHK274" s="681"/>
      <c r="BHL274" s="681"/>
      <c r="BHM274" s="681"/>
      <c r="BHN274" s="681"/>
      <c r="BHO274" s="681"/>
      <c r="BHP274" s="681"/>
      <c r="BHQ274" s="681"/>
      <c r="BHR274" s="681"/>
      <c r="BHS274" s="681"/>
      <c r="BHT274" s="681"/>
      <c r="BHU274" s="681"/>
      <c r="BHV274" s="681"/>
      <c r="BHW274" s="681"/>
      <c r="BHX274" s="681"/>
      <c r="BHY274" s="681"/>
      <c r="BHZ274" s="681"/>
      <c r="BIA274" s="681"/>
      <c r="BIB274" s="681"/>
      <c r="BIC274" s="681"/>
      <c r="BID274" s="681"/>
      <c r="BIE274" s="681"/>
      <c r="BIF274" s="681"/>
      <c r="BIG274" s="681"/>
      <c r="BIH274" s="681"/>
      <c r="BII274" s="681"/>
      <c r="BIJ274" s="681"/>
      <c r="BIK274" s="681"/>
      <c r="BIL274" s="681"/>
      <c r="BIM274" s="681"/>
      <c r="BIN274" s="681"/>
      <c r="BIO274" s="681"/>
      <c r="BIP274" s="681"/>
      <c r="BIQ274" s="681"/>
      <c r="BIR274" s="681"/>
      <c r="BIS274" s="681"/>
      <c r="BIT274" s="681"/>
      <c r="BIU274" s="681"/>
      <c r="BIV274" s="681"/>
      <c r="BIW274" s="681"/>
      <c r="BIX274" s="681"/>
      <c r="BIY274" s="681"/>
      <c r="BIZ274" s="681"/>
      <c r="BJA274" s="681"/>
      <c r="BJB274" s="681"/>
      <c r="BJC274" s="681"/>
      <c r="BJD274" s="681"/>
      <c r="BJE274" s="681"/>
      <c r="BJF274" s="681"/>
      <c r="BJG274" s="681"/>
      <c r="BJH274" s="681"/>
      <c r="BJI274" s="681"/>
      <c r="BJJ274" s="681"/>
      <c r="BJK274" s="681"/>
      <c r="BJL274" s="681"/>
      <c r="BJM274" s="681"/>
      <c r="BJN274" s="681"/>
      <c r="BJO274" s="681"/>
      <c r="BJP274" s="681"/>
      <c r="BJQ274" s="681"/>
      <c r="BJR274" s="681"/>
      <c r="BJS274" s="681"/>
      <c r="BJT274" s="681"/>
      <c r="BJU274" s="681"/>
      <c r="BJV274" s="681"/>
      <c r="BJW274" s="681"/>
      <c r="BJX274" s="681"/>
      <c r="BJY274" s="681"/>
      <c r="BJZ274" s="681"/>
      <c r="BKA274" s="681"/>
      <c r="BKB274" s="681"/>
      <c r="BKC274" s="681"/>
      <c r="BKD274" s="681"/>
      <c r="BKE274" s="681"/>
      <c r="BKF274" s="681"/>
      <c r="BKG274" s="681"/>
      <c r="BKH274" s="681"/>
      <c r="BKI274" s="681"/>
      <c r="BKJ274" s="681"/>
      <c r="BKK274" s="681"/>
      <c r="BKL274" s="681"/>
      <c r="BKM274" s="681"/>
      <c r="BKN274" s="681"/>
      <c r="BKO274" s="681"/>
      <c r="BKP274" s="681"/>
      <c r="BKQ274" s="681"/>
      <c r="BKR274" s="681"/>
      <c r="BKS274" s="681"/>
      <c r="BKT274" s="681"/>
      <c r="BKU274" s="681"/>
      <c r="BKV274" s="681"/>
      <c r="BKW274" s="681"/>
      <c r="BKX274" s="681"/>
      <c r="BKY274" s="681"/>
      <c r="BKZ274" s="681"/>
      <c r="BLA274" s="681"/>
      <c r="BLB274" s="681"/>
      <c r="BLC274" s="681"/>
      <c r="BLD274" s="681"/>
      <c r="BLE274" s="681"/>
      <c r="BLF274" s="681"/>
      <c r="BLG274" s="681"/>
      <c r="BLH274" s="681"/>
      <c r="BLI274" s="681"/>
      <c r="BLJ274" s="681"/>
      <c r="BLK274" s="681"/>
      <c r="BLL274" s="681"/>
      <c r="BLM274" s="681"/>
      <c r="BLN274" s="681"/>
      <c r="BLO274" s="681"/>
      <c r="BLP274" s="681"/>
      <c r="BLQ274" s="681"/>
      <c r="BLR274" s="681"/>
      <c r="BLS274" s="681"/>
      <c r="BLT274" s="681"/>
      <c r="BLU274" s="681"/>
      <c r="BLV274" s="681"/>
      <c r="BLW274" s="681"/>
      <c r="BLX274" s="681"/>
      <c r="BLY274" s="681"/>
      <c r="BLZ274" s="681"/>
      <c r="BMA274" s="681"/>
      <c r="BMB274" s="681"/>
      <c r="BMC274" s="681"/>
      <c r="BMD274" s="681"/>
      <c r="BME274" s="681"/>
      <c r="BMF274" s="681"/>
      <c r="BMG274" s="681"/>
      <c r="BMH274" s="681"/>
      <c r="BMI274" s="681"/>
      <c r="BMJ274" s="681"/>
      <c r="BMK274" s="681"/>
      <c r="BML274" s="681"/>
      <c r="BMM274" s="681"/>
      <c r="BMN274" s="681"/>
      <c r="BMO274" s="681"/>
      <c r="BMP274" s="681"/>
      <c r="BMQ274" s="681"/>
      <c r="BMR274" s="681"/>
      <c r="BMS274" s="681"/>
      <c r="BMT274" s="681"/>
      <c r="BMU274" s="681"/>
      <c r="BMV274" s="681"/>
      <c r="BMW274" s="681"/>
      <c r="BMX274" s="681"/>
      <c r="BMY274" s="681"/>
      <c r="BMZ274" s="681"/>
      <c r="BNA274" s="681"/>
      <c r="BNB274" s="681"/>
      <c r="BNC274" s="681"/>
      <c r="BND274" s="681"/>
      <c r="BNE274" s="681"/>
      <c r="BNF274" s="681"/>
      <c r="BNG274" s="681"/>
      <c r="BNH274" s="681"/>
      <c r="BNI274" s="681"/>
      <c r="BNJ274" s="681"/>
      <c r="BNK274" s="681"/>
      <c r="BNL274" s="681"/>
      <c r="BNM274" s="681"/>
      <c r="BNN274" s="681"/>
      <c r="BNO274" s="681"/>
      <c r="BNP274" s="681"/>
      <c r="BNQ274" s="681"/>
      <c r="BNR274" s="681"/>
      <c r="BNS274" s="681"/>
      <c r="BNT274" s="681"/>
      <c r="BNU274" s="681"/>
      <c r="BNV274" s="681"/>
      <c r="BNW274" s="681"/>
      <c r="BNX274" s="681"/>
      <c r="BNY274" s="681"/>
      <c r="BNZ274" s="681"/>
      <c r="BOA274" s="681"/>
      <c r="BOB274" s="681"/>
      <c r="BOC274" s="681"/>
      <c r="BOD274" s="681"/>
      <c r="BOE274" s="681"/>
      <c r="BOF274" s="681"/>
      <c r="BOG274" s="681"/>
      <c r="BOH274" s="681"/>
      <c r="BOI274" s="681"/>
      <c r="BOJ274" s="681"/>
      <c r="BOK274" s="681"/>
      <c r="BOL274" s="681"/>
      <c r="BOM274" s="681"/>
      <c r="BON274" s="681"/>
      <c r="BOO274" s="681"/>
      <c r="BOP274" s="681"/>
      <c r="BOQ274" s="681"/>
      <c r="BOR274" s="681"/>
      <c r="BOS274" s="681"/>
      <c r="BOT274" s="681"/>
      <c r="BOU274" s="681"/>
      <c r="BOV274" s="681"/>
      <c r="BOW274" s="681"/>
      <c r="BOX274" s="681"/>
      <c r="BOY274" s="681"/>
      <c r="BOZ274" s="681"/>
      <c r="BPA274" s="681"/>
      <c r="BPB274" s="681"/>
      <c r="BPC274" s="681"/>
      <c r="BPD274" s="681"/>
      <c r="BPE274" s="681"/>
      <c r="BPF274" s="681"/>
      <c r="BPG274" s="681"/>
      <c r="BPH274" s="681"/>
      <c r="BPI274" s="681"/>
      <c r="BPJ274" s="681"/>
      <c r="BPK274" s="681"/>
      <c r="BPL274" s="681"/>
      <c r="BPM274" s="681"/>
      <c r="BPN274" s="681"/>
      <c r="BPO274" s="681"/>
      <c r="BPP274" s="681"/>
      <c r="BPQ274" s="681"/>
      <c r="BPR274" s="681"/>
      <c r="BPS274" s="681"/>
      <c r="BPT274" s="681"/>
      <c r="BPU274" s="681"/>
      <c r="BPV274" s="681"/>
      <c r="BPW274" s="681"/>
      <c r="BPX274" s="681"/>
      <c r="BPY274" s="681"/>
      <c r="BPZ274" s="681"/>
      <c r="BQA274" s="681"/>
      <c r="BQB274" s="681"/>
      <c r="BQC274" s="681"/>
      <c r="BQD274" s="681"/>
      <c r="BQE274" s="681"/>
      <c r="BQF274" s="681"/>
      <c r="BQG274" s="681"/>
      <c r="BQH274" s="681"/>
      <c r="BQI274" s="681"/>
      <c r="BQJ274" s="681"/>
      <c r="BQK274" s="681"/>
      <c r="BQL274" s="681"/>
      <c r="BQM274" s="681"/>
      <c r="BQN274" s="681"/>
      <c r="BQO274" s="681"/>
      <c r="BQP274" s="681"/>
      <c r="BQQ274" s="681"/>
      <c r="BQR274" s="681"/>
      <c r="BQS274" s="681"/>
      <c r="BQT274" s="681"/>
      <c r="BQU274" s="681"/>
      <c r="BQV274" s="681"/>
      <c r="BQW274" s="681"/>
      <c r="BQX274" s="681"/>
      <c r="BQY274" s="681"/>
      <c r="BQZ274" s="681"/>
      <c r="BRA274" s="681"/>
      <c r="BRB274" s="681"/>
      <c r="BRC274" s="681"/>
      <c r="BRD274" s="681"/>
      <c r="BRE274" s="681"/>
      <c r="BRF274" s="681"/>
      <c r="BRG274" s="681"/>
      <c r="BRH274" s="681"/>
      <c r="BRI274" s="681"/>
      <c r="BRJ274" s="681"/>
      <c r="BRK274" s="681"/>
      <c r="BRL274" s="681"/>
      <c r="BRM274" s="681"/>
      <c r="BRN274" s="681"/>
      <c r="BRO274" s="681"/>
      <c r="BRP274" s="681"/>
      <c r="BRQ274" s="681"/>
      <c r="BRR274" s="681"/>
      <c r="BRS274" s="681"/>
      <c r="BRT274" s="681"/>
      <c r="BRU274" s="681"/>
      <c r="BRV274" s="681"/>
      <c r="BRW274" s="681"/>
      <c r="BRX274" s="681"/>
      <c r="BRY274" s="681"/>
      <c r="BRZ274" s="681"/>
      <c r="BSA274" s="681"/>
      <c r="BSB274" s="681"/>
      <c r="BSC274" s="681"/>
      <c r="BSD274" s="681"/>
      <c r="BSE274" s="681"/>
      <c r="BSF274" s="681"/>
      <c r="BSG274" s="681"/>
      <c r="BSH274" s="681"/>
      <c r="BSI274" s="681"/>
      <c r="BSJ274" s="681"/>
      <c r="BSK274" s="681"/>
      <c r="BSL274" s="681"/>
      <c r="BSM274" s="681"/>
      <c r="BSN274" s="681"/>
      <c r="BSO274" s="681"/>
      <c r="BSP274" s="681"/>
      <c r="BSQ274" s="681"/>
      <c r="BSR274" s="681"/>
      <c r="BSS274" s="681"/>
      <c r="BST274" s="681"/>
      <c r="BSU274" s="681"/>
      <c r="BSV274" s="681"/>
      <c r="BSW274" s="681"/>
      <c r="BSX274" s="681"/>
      <c r="BSY274" s="681"/>
      <c r="BSZ274" s="681"/>
      <c r="BTA274" s="681"/>
      <c r="BTB274" s="681"/>
      <c r="BTC274" s="681"/>
      <c r="BTD274" s="681"/>
      <c r="BTE274" s="681"/>
      <c r="BTF274" s="681"/>
      <c r="BTG274" s="681"/>
      <c r="BTH274" s="681"/>
      <c r="BTI274" s="681"/>
      <c r="BTJ274" s="681"/>
      <c r="BTK274" s="681"/>
      <c r="BTL274" s="681"/>
      <c r="BTM274" s="681"/>
      <c r="BTN274" s="681"/>
      <c r="BTO274" s="681"/>
      <c r="BTP274" s="681"/>
      <c r="BTQ274" s="681"/>
      <c r="BTR274" s="681"/>
      <c r="BTS274" s="681"/>
      <c r="BTT274" s="681"/>
      <c r="BTU274" s="681"/>
      <c r="BTV274" s="681"/>
      <c r="BTW274" s="681"/>
      <c r="BTX274" s="681"/>
      <c r="BTY274" s="681"/>
      <c r="BTZ274" s="681"/>
      <c r="BUA274" s="681"/>
      <c r="BUB274" s="681"/>
      <c r="BUC274" s="681"/>
      <c r="BUD274" s="681"/>
      <c r="BUE274" s="681"/>
      <c r="BUF274" s="681"/>
      <c r="BUG274" s="681"/>
      <c r="BUH274" s="681"/>
      <c r="BUI274" s="681"/>
      <c r="BUJ274" s="681"/>
      <c r="BUK274" s="681"/>
      <c r="BUL274" s="681"/>
      <c r="BUM274" s="681"/>
      <c r="BUN274" s="681"/>
      <c r="BUO274" s="681"/>
      <c r="BUP274" s="681"/>
      <c r="BUQ274" s="681"/>
      <c r="BUR274" s="681"/>
      <c r="BUS274" s="681"/>
      <c r="BUT274" s="681"/>
      <c r="BUU274" s="681"/>
      <c r="BUV274" s="681"/>
      <c r="BUW274" s="681"/>
      <c r="BUX274" s="681"/>
      <c r="BUY274" s="681"/>
      <c r="BUZ274" s="681"/>
      <c r="BVA274" s="681"/>
      <c r="BVB274" s="681"/>
      <c r="BVC274" s="681"/>
      <c r="BVD274" s="681"/>
      <c r="BVE274" s="681"/>
      <c r="BVF274" s="681"/>
      <c r="BVG274" s="681"/>
      <c r="BVH274" s="681"/>
      <c r="BVI274" s="681"/>
      <c r="BVJ274" s="681"/>
      <c r="BVK274" s="681"/>
      <c r="BVL274" s="681"/>
      <c r="BVM274" s="681"/>
      <c r="BVN274" s="681"/>
      <c r="BVO274" s="681"/>
      <c r="BVP274" s="681"/>
      <c r="BVQ274" s="681"/>
      <c r="BVR274" s="681"/>
      <c r="BVS274" s="681"/>
      <c r="BVT274" s="681"/>
      <c r="BVU274" s="681"/>
      <c r="BVV274" s="681"/>
      <c r="BVW274" s="681"/>
      <c r="BVX274" s="681"/>
      <c r="BVY274" s="681"/>
      <c r="BVZ274" s="681"/>
      <c r="BWA274" s="681"/>
      <c r="BWB274" s="681"/>
      <c r="BWC274" s="681"/>
      <c r="BWD274" s="681"/>
      <c r="BWE274" s="681"/>
      <c r="BWF274" s="681"/>
      <c r="BWG274" s="681"/>
      <c r="BWH274" s="681"/>
      <c r="BWI274" s="681"/>
      <c r="BWJ274" s="681"/>
      <c r="BWK274" s="681"/>
      <c r="BWL274" s="681"/>
      <c r="BWM274" s="681"/>
      <c r="BWN274" s="681"/>
      <c r="BWO274" s="681"/>
      <c r="BWP274" s="681"/>
      <c r="BWQ274" s="681"/>
      <c r="BWR274" s="681"/>
      <c r="BWS274" s="681"/>
      <c r="BWT274" s="681"/>
      <c r="BWU274" s="681"/>
      <c r="BWV274" s="681"/>
      <c r="BWW274" s="681"/>
      <c r="BWX274" s="681"/>
      <c r="BWY274" s="681"/>
      <c r="BWZ274" s="681"/>
      <c r="BXA274" s="681"/>
      <c r="BXB274" s="681"/>
      <c r="BXC274" s="681"/>
      <c r="BXD274" s="681"/>
      <c r="BXE274" s="681"/>
      <c r="BXF274" s="681"/>
      <c r="BXG274" s="681"/>
      <c r="BXH274" s="681"/>
      <c r="BXI274" s="681"/>
      <c r="BXJ274" s="681"/>
      <c r="BXK274" s="681"/>
      <c r="BXL274" s="681"/>
      <c r="BXM274" s="681"/>
      <c r="BXN274" s="681"/>
      <c r="BXO274" s="681"/>
      <c r="BXP274" s="681"/>
      <c r="BXQ274" s="681"/>
      <c r="BXR274" s="681"/>
      <c r="BXS274" s="681"/>
      <c r="BXT274" s="681"/>
      <c r="BXU274" s="681"/>
      <c r="BXV274" s="681"/>
      <c r="BXW274" s="681"/>
      <c r="BXX274" s="681"/>
      <c r="BXY274" s="681"/>
      <c r="BXZ274" s="681"/>
      <c r="BYA274" s="681"/>
      <c r="BYB274" s="681"/>
      <c r="BYC274" s="681"/>
      <c r="BYD274" s="681"/>
      <c r="BYE274" s="681"/>
      <c r="BYF274" s="681"/>
      <c r="BYG274" s="681"/>
      <c r="BYH274" s="681"/>
      <c r="BYI274" s="681"/>
      <c r="BYJ274" s="681"/>
      <c r="BYK274" s="681"/>
      <c r="BYL274" s="681"/>
      <c r="BYM274" s="681"/>
      <c r="BYN274" s="681"/>
      <c r="BYO274" s="681"/>
      <c r="BYP274" s="681"/>
      <c r="BYQ274" s="681"/>
      <c r="BYR274" s="681"/>
      <c r="BYS274" s="681"/>
      <c r="BYT274" s="681"/>
      <c r="BYU274" s="681"/>
      <c r="BYV274" s="681"/>
      <c r="BYW274" s="681"/>
      <c r="BYX274" s="681"/>
      <c r="BYY274" s="681"/>
      <c r="BYZ274" s="681"/>
      <c r="BZA274" s="681"/>
      <c r="BZB274" s="681"/>
      <c r="BZC274" s="681"/>
      <c r="BZD274" s="681"/>
      <c r="BZE274" s="681"/>
      <c r="BZF274" s="681"/>
      <c r="BZG274" s="681"/>
      <c r="BZH274" s="681"/>
      <c r="BZI274" s="681"/>
      <c r="BZJ274" s="681"/>
      <c r="BZK274" s="681"/>
      <c r="BZL274" s="681"/>
      <c r="BZM274" s="681"/>
      <c r="BZN274" s="681"/>
      <c r="BZO274" s="681"/>
      <c r="BZP274" s="681"/>
      <c r="BZQ274" s="681"/>
      <c r="BZR274" s="681"/>
      <c r="BZS274" s="681"/>
      <c r="BZT274" s="681"/>
      <c r="BZU274" s="681"/>
      <c r="BZV274" s="681"/>
      <c r="BZW274" s="681"/>
      <c r="BZX274" s="681"/>
      <c r="BZY274" s="681"/>
      <c r="BZZ274" s="681"/>
      <c r="CAA274" s="681"/>
      <c r="CAB274" s="681"/>
      <c r="CAC274" s="681"/>
      <c r="CAD274" s="681"/>
      <c r="CAE274" s="681"/>
      <c r="CAF274" s="681"/>
      <c r="CAG274" s="681"/>
      <c r="CAH274" s="681"/>
      <c r="CAI274" s="681"/>
      <c r="CAJ274" s="681"/>
      <c r="CAK274" s="681"/>
      <c r="CAL274" s="681"/>
      <c r="CAM274" s="681"/>
      <c r="CAN274" s="681"/>
      <c r="CAO274" s="681"/>
      <c r="CAP274" s="681"/>
      <c r="CAQ274" s="681"/>
      <c r="CAR274" s="681"/>
      <c r="CAS274" s="681"/>
      <c r="CAT274" s="681"/>
      <c r="CAU274" s="681"/>
      <c r="CAV274" s="681"/>
      <c r="CAW274" s="681"/>
      <c r="CAX274" s="681"/>
      <c r="CAY274" s="681"/>
      <c r="CAZ274" s="681"/>
      <c r="CBA274" s="681"/>
      <c r="CBB274" s="681"/>
      <c r="CBC274" s="681"/>
      <c r="CBD274" s="681"/>
      <c r="CBE274" s="681"/>
      <c r="CBF274" s="681"/>
      <c r="CBG274" s="681"/>
      <c r="CBH274" s="681"/>
      <c r="CBI274" s="681"/>
      <c r="CBJ274" s="681"/>
      <c r="CBK274" s="681"/>
      <c r="CBL274" s="681"/>
      <c r="CBM274" s="681"/>
      <c r="CBN274" s="681"/>
      <c r="CBO274" s="681"/>
      <c r="CBP274" s="681"/>
      <c r="CBQ274" s="681"/>
      <c r="CBR274" s="681"/>
      <c r="CBS274" s="681"/>
      <c r="CBT274" s="681"/>
      <c r="CBU274" s="681"/>
      <c r="CBV274" s="681"/>
      <c r="CBW274" s="681"/>
      <c r="CBX274" s="681"/>
      <c r="CBY274" s="681"/>
      <c r="CBZ274" s="681"/>
      <c r="CCA274" s="681"/>
      <c r="CCB274" s="681"/>
      <c r="CCC274" s="681"/>
      <c r="CCD274" s="681"/>
      <c r="CCE274" s="681"/>
      <c r="CCF274" s="681"/>
      <c r="CCG274" s="681"/>
      <c r="CCH274" s="681"/>
      <c r="CCI274" s="681"/>
      <c r="CCJ274" s="681"/>
      <c r="CCK274" s="681"/>
      <c r="CCL274" s="681"/>
      <c r="CCM274" s="681"/>
      <c r="CCN274" s="681"/>
      <c r="CCO274" s="681"/>
      <c r="CCP274" s="681"/>
      <c r="CCQ274" s="681"/>
      <c r="CCR274" s="681"/>
      <c r="CCS274" s="681"/>
      <c r="CCT274" s="681"/>
      <c r="CCU274" s="681"/>
      <c r="CCV274" s="681"/>
      <c r="CCW274" s="681"/>
      <c r="CCX274" s="681"/>
      <c r="CCY274" s="681"/>
      <c r="CCZ274" s="681"/>
      <c r="CDA274" s="681"/>
      <c r="CDB274" s="681"/>
      <c r="CDC274" s="681"/>
      <c r="CDD274" s="681"/>
      <c r="CDE274" s="681"/>
      <c r="CDF274" s="681"/>
      <c r="CDG274" s="681"/>
      <c r="CDH274" s="681"/>
      <c r="CDI274" s="681"/>
      <c r="CDJ274" s="681"/>
      <c r="CDK274" s="681"/>
      <c r="CDL274" s="681"/>
      <c r="CDM274" s="681"/>
      <c r="CDN274" s="681"/>
      <c r="CDO274" s="681"/>
      <c r="CDP274" s="681"/>
      <c r="CDQ274" s="681"/>
      <c r="CDR274" s="681"/>
      <c r="CDS274" s="681"/>
      <c r="CDT274" s="681"/>
      <c r="CDU274" s="681"/>
      <c r="CDV274" s="681"/>
      <c r="CDW274" s="681"/>
      <c r="CDX274" s="681"/>
      <c r="CDY274" s="681"/>
      <c r="CDZ274" s="681"/>
      <c r="CEA274" s="681"/>
      <c r="CEB274" s="681"/>
      <c r="CEC274" s="681"/>
      <c r="CED274" s="681"/>
      <c r="CEE274" s="681"/>
      <c r="CEF274" s="681"/>
      <c r="CEG274" s="681"/>
      <c r="CEH274" s="681"/>
      <c r="CEI274" s="681"/>
      <c r="CEJ274" s="681"/>
      <c r="CEK274" s="681"/>
      <c r="CEL274" s="681"/>
      <c r="CEM274" s="681"/>
      <c r="CEN274" s="681"/>
      <c r="CEO274" s="681"/>
      <c r="CEP274" s="681"/>
      <c r="CEQ274" s="681"/>
      <c r="CER274" s="681"/>
      <c r="CES274" s="681"/>
      <c r="CET274" s="681"/>
      <c r="CEU274" s="681"/>
      <c r="CEV274" s="681"/>
      <c r="CEW274" s="681"/>
      <c r="CEX274" s="681"/>
      <c r="CEY274" s="681"/>
      <c r="CEZ274" s="681"/>
      <c r="CFA274" s="681"/>
      <c r="CFB274" s="681"/>
      <c r="CFC274" s="681"/>
      <c r="CFD274" s="681"/>
      <c r="CFE274" s="681"/>
      <c r="CFF274" s="681"/>
      <c r="CFG274" s="681"/>
      <c r="CFH274" s="681"/>
      <c r="CFI274" s="681"/>
      <c r="CFJ274" s="681"/>
      <c r="CFK274" s="681"/>
      <c r="CFL274" s="681"/>
      <c r="CFM274" s="681"/>
      <c r="CFN274" s="681"/>
      <c r="CFO274" s="681"/>
      <c r="CFP274" s="681"/>
      <c r="CFQ274" s="681"/>
      <c r="CFR274" s="681"/>
      <c r="CFS274" s="681"/>
      <c r="CFT274" s="681"/>
      <c r="CFU274" s="681"/>
      <c r="CFV274" s="681"/>
      <c r="CFW274" s="681"/>
      <c r="CFX274" s="681"/>
      <c r="CFY274" s="681"/>
      <c r="CFZ274" s="681"/>
      <c r="CGA274" s="681"/>
      <c r="CGB274" s="681"/>
      <c r="CGC274" s="681"/>
      <c r="CGD274" s="681"/>
      <c r="CGE274" s="681"/>
      <c r="CGF274" s="681"/>
      <c r="CGG274" s="681"/>
      <c r="CGH274" s="681"/>
      <c r="CGI274" s="681"/>
      <c r="CGJ274" s="681"/>
      <c r="CGK274" s="681"/>
      <c r="CGL274" s="681"/>
      <c r="CGM274" s="681"/>
      <c r="CGN274" s="681"/>
      <c r="CGO274" s="681"/>
      <c r="CGP274" s="681"/>
      <c r="CGQ274" s="681"/>
      <c r="CGR274" s="681"/>
      <c r="CGS274" s="681"/>
      <c r="CGT274" s="681"/>
      <c r="CGU274" s="681"/>
      <c r="CGV274" s="681"/>
      <c r="CGW274" s="681"/>
      <c r="CGX274" s="681"/>
      <c r="CGY274" s="681"/>
      <c r="CGZ274" s="681"/>
      <c r="CHA274" s="681"/>
      <c r="CHB274" s="681"/>
      <c r="CHC274" s="681"/>
      <c r="CHD274" s="681"/>
      <c r="CHE274" s="681"/>
      <c r="CHF274" s="681"/>
      <c r="CHG274" s="681"/>
      <c r="CHH274" s="681"/>
      <c r="CHI274" s="681"/>
      <c r="CHJ274" s="681"/>
      <c r="CHK274" s="681"/>
      <c r="CHL274" s="681"/>
      <c r="CHM274" s="681"/>
      <c r="CHN274" s="681"/>
      <c r="CHO274" s="681"/>
      <c r="CHP274" s="681"/>
      <c r="CHQ274" s="681"/>
      <c r="CHR274" s="681"/>
      <c r="CHS274" s="681"/>
      <c r="CHT274" s="681"/>
      <c r="CHU274" s="681"/>
      <c r="CHV274" s="681"/>
      <c r="CHW274" s="681"/>
      <c r="CHX274" s="681"/>
      <c r="CHY274" s="681"/>
      <c r="CHZ274" s="681"/>
      <c r="CIA274" s="681"/>
      <c r="CIB274" s="681"/>
      <c r="CIC274" s="681"/>
      <c r="CID274" s="681"/>
      <c r="CIE274" s="681"/>
      <c r="CIF274" s="681"/>
      <c r="CIG274" s="681"/>
      <c r="CIH274" s="681"/>
      <c r="CII274" s="681"/>
      <c r="CIJ274" s="681"/>
      <c r="CIK274" s="681"/>
      <c r="CIL274" s="681"/>
      <c r="CIM274" s="681"/>
      <c r="CIN274" s="681"/>
      <c r="CIO274" s="681"/>
      <c r="CIP274" s="681"/>
      <c r="CIQ274" s="681"/>
      <c r="CIR274" s="681"/>
      <c r="CIS274" s="681"/>
      <c r="CIT274" s="681"/>
      <c r="CIU274" s="681"/>
      <c r="CIV274" s="681"/>
      <c r="CIW274" s="681"/>
      <c r="CIX274" s="681"/>
      <c r="CIY274" s="681"/>
      <c r="CIZ274" s="681"/>
      <c r="CJA274" s="681"/>
      <c r="CJB274" s="681"/>
      <c r="CJC274" s="681"/>
      <c r="CJD274" s="681"/>
      <c r="CJE274" s="681"/>
      <c r="CJF274" s="681"/>
      <c r="CJG274" s="681"/>
      <c r="CJH274" s="681"/>
      <c r="CJI274" s="681"/>
      <c r="CJJ274" s="681"/>
      <c r="CJK274" s="681"/>
      <c r="CJL274" s="681"/>
      <c r="CJM274" s="681"/>
      <c r="CJN274" s="681"/>
      <c r="CJO274" s="681"/>
      <c r="CJP274" s="681"/>
      <c r="CJQ274" s="681"/>
      <c r="CJR274" s="681"/>
      <c r="CJS274" s="681"/>
      <c r="CJT274" s="681"/>
      <c r="CJU274" s="681"/>
      <c r="CJV274" s="681"/>
      <c r="CJW274" s="681"/>
      <c r="CJX274" s="681"/>
      <c r="CJY274" s="681"/>
      <c r="CJZ274" s="681"/>
      <c r="CKA274" s="681"/>
      <c r="CKB274" s="681"/>
      <c r="CKC274" s="681"/>
      <c r="CKD274" s="681"/>
      <c r="CKE274" s="681"/>
      <c r="CKF274" s="681"/>
      <c r="CKG274" s="681"/>
      <c r="CKH274" s="681"/>
      <c r="CKI274" s="681"/>
      <c r="CKJ274" s="681"/>
      <c r="CKK274" s="681"/>
      <c r="CKL274" s="681"/>
      <c r="CKM274" s="681"/>
      <c r="CKN274" s="681"/>
      <c r="CKO274" s="681"/>
      <c r="CKP274" s="681"/>
      <c r="CKQ274" s="681"/>
      <c r="CKR274" s="681"/>
      <c r="CKS274" s="681"/>
      <c r="CKT274" s="681"/>
      <c r="CKU274" s="681"/>
      <c r="CKV274" s="681"/>
      <c r="CKW274" s="681"/>
      <c r="CKX274" s="681"/>
      <c r="CKY274" s="681"/>
      <c r="CKZ274" s="681"/>
      <c r="CLA274" s="681"/>
      <c r="CLB274" s="681"/>
      <c r="CLC274" s="681"/>
      <c r="CLD274" s="681"/>
      <c r="CLE274" s="681"/>
      <c r="CLF274" s="681"/>
      <c r="CLG274" s="681"/>
      <c r="CLH274" s="681"/>
      <c r="CLI274" s="681"/>
      <c r="CLJ274" s="681"/>
      <c r="CLK274" s="681"/>
      <c r="CLL274" s="681"/>
      <c r="CLM274" s="681"/>
      <c r="CLN274" s="681"/>
      <c r="CLO274" s="681"/>
      <c r="CLP274" s="681"/>
      <c r="CLQ274" s="681"/>
      <c r="CLR274" s="681"/>
      <c r="CLS274" s="681"/>
      <c r="CLT274" s="681"/>
      <c r="CLU274" s="681"/>
      <c r="CLV274" s="681"/>
      <c r="CLW274" s="681"/>
      <c r="CLX274" s="681"/>
      <c r="CLY274" s="681"/>
      <c r="CLZ274" s="681"/>
      <c r="CMA274" s="681"/>
      <c r="CMB274" s="681"/>
      <c r="CMC274" s="681"/>
      <c r="CMD274" s="681"/>
      <c r="CME274" s="681"/>
      <c r="CMF274" s="681"/>
      <c r="CMG274" s="681"/>
      <c r="CMH274" s="681"/>
      <c r="CMI274" s="681"/>
      <c r="CMJ274" s="681"/>
      <c r="CMK274" s="681"/>
      <c r="CML274" s="681"/>
      <c r="CMM274" s="681"/>
      <c r="CMN274" s="681"/>
      <c r="CMO274" s="681"/>
      <c r="CMP274" s="681"/>
      <c r="CMQ274" s="681"/>
      <c r="CMR274" s="681"/>
      <c r="CMS274" s="681"/>
      <c r="CMT274" s="681"/>
      <c r="CMU274" s="681"/>
      <c r="CMV274" s="681"/>
      <c r="CMW274" s="681"/>
      <c r="CMX274" s="681"/>
      <c r="CMY274" s="681"/>
      <c r="CMZ274" s="681"/>
      <c r="CNA274" s="681"/>
      <c r="CNB274" s="681"/>
      <c r="CNC274" s="681"/>
      <c r="CND274" s="681"/>
      <c r="CNE274" s="681"/>
      <c r="CNF274" s="681"/>
      <c r="CNG274" s="681"/>
      <c r="CNH274" s="681"/>
      <c r="CNI274" s="681"/>
      <c r="CNJ274" s="681"/>
      <c r="CNK274" s="681"/>
      <c r="CNL274" s="681"/>
      <c r="CNM274" s="681"/>
      <c r="CNN274" s="681"/>
      <c r="CNO274" s="681"/>
      <c r="CNP274" s="681"/>
      <c r="CNQ274" s="681"/>
      <c r="CNR274" s="681"/>
      <c r="CNS274" s="681"/>
      <c r="CNT274" s="681"/>
      <c r="CNU274" s="681"/>
      <c r="CNV274" s="681"/>
    </row>
    <row r="275" spans="1:2414" s="686" customFormat="1" ht="54" customHeight="1" outlineLevel="1" thickTop="1" thickBot="1" x14ac:dyDescent="0.3">
      <c r="A275" s="386"/>
      <c r="B275" s="687" t="s">
        <v>1174</v>
      </c>
      <c r="C275" s="622" t="s">
        <v>1521</v>
      </c>
      <c r="D275" s="916" t="s">
        <v>968</v>
      </c>
      <c r="E275" s="916"/>
      <c r="F275" s="916"/>
      <c r="G275" s="916"/>
      <c r="H275" s="916"/>
      <c r="I275" s="916"/>
      <c r="J275" s="916"/>
      <c r="K275" s="916"/>
      <c r="L275" s="657"/>
      <c r="M275" s="658"/>
      <c r="N275" s="658"/>
      <c r="O275" s="658"/>
      <c r="P275" s="658"/>
      <c r="Q275" s="666"/>
      <c r="R275" s="659"/>
      <c r="S275" s="668"/>
      <c r="T275" s="669"/>
      <c r="U275" s="685"/>
      <c r="V275" s="386"/>
      <c r="W275" s="386"/>
      <c r="X275" s="386"/>
      <c r="Y275" s="386"/>
      <c r="Z275" s="386"/>
      <c r="AA275" s="386"/>
      <c r="AB275" s="386"/>
      <c r="AC275" s="386"/>
      <c r="AD275" s="386"/>
      <c r="AE275" s="386"/>
      <c r="AF275" s="386"/>
      <c r="AG275" s="386"/>
      <c r="AH275" s="386"/>
      <c r="AI275" s="386"/>
      <c r="AJ275" s="386"/>
      <c r="AK275" s="386"/>
      <c r="AL275" s="386"/>
      <c r="AM275" s="386"/>
      <c r="AN275" s="386"/>
      <c r="AO275" s="386"/>
      <c r="AP275" s="386"/>
    </row>
    <row r="276" spans="1:2414" s="686" customFormat="1" ht="46.5" customHeight="1" outlineLevel="1" thickTop="1" thickBot="1" x14ac:dyDescent="0.3">
      <c r="A276" s="386"/>
      <c r="B276" s="687" t="s">
        <v>981</v>
      </c>
      <c r="C276" s="622" t="s">
        <v>1086</v>
      </c>
      <c r="D276" s="917" t="s">
        <v>1544</v>
      </c>
      <c r="E276" s="918"/>
      <c r="F276" s="918"/>
      <c r="G276" s="918"/>
      <c r="H276" s="918"/>
      <c r="I276" s="650" t="s">
        <v>1405</v>
      </c>
      <c r="J276" s="640" t="s">
        <v>1023</v>
      </c>
      <c r="K276" s="627" t="s">
        <v>1294</v>
      </c>
      <c r="L276" s="657"/>
      <c r="M276" s="658">
        <v>1</v>
      </c>
      <c r="N276" s="658">
        <v>1</v>
      </c>
      <c r="O276" s="658">
        <v>1</v>
      </c>
      <c r="P276" s="658">
        <v>1</v>
      </c>
      <c r="Q276" s="657">
        <v>1</v>
      </c>
      <c r="R276" s="659" t="s">
        <v>32</v>
      </c>
      <c r="S276" s="668"/>
      <c r="T276" s="669"/>
      <c r="U276" s="685"/>
      <c r="V276" s="386"/>
      <c r="W276" s="386"/>
      <c r="X276" s="386"/>
      <c r="Y276" s="386"/>
      <c r="Z276" s="386"/>
      <c r="AA276" s="386"/>
      <c r="AB276" s="386"/>
      <c r="AC276" s="386"/>
      <c r="AD276" s="386"/>
      <c r="AE276" s="386"/>
      <c r="AF276" s="386"/>
      <c r="AG276" s="386"/>
      <c r="AH276" s="386"/>
      <c r="AI276" s="386"/>
      <c r="AJ276" s="386"/>
      <c r="AK276" s="386"/>
      <c r="AL276" s="386"/>
      <c r="AM276" s="386"/>
      <c r="AN276" s="386"/>
      <c r="AO276" s="386"/>
      <c r="AP276" s="386"/>
    </row>
    <row r="277" spans="1:2414" s="690" customFormat="1" ht="54" customHeight="1" outlineLevel="2" collapsed="1" thickTop="1" thickBot="1" x14ac:dyDescent="0.3">
      <c r="A277" s="386"/>
      <c r="B277" s="689" t="s">
        <v>1088</v>
      </c>
      <c r="C277" s="453" t="s">
        <v>819</v>
      </c>
      <c r="D277" s="867" t="s">
        <v>1094</v>
      </c>
      <c r="E277" s="885"/>
      <c r="F277" s="688" t="s">
        <v>1022</v>
      </c>
      <c r="G277" s="652" t="s">
        <v>1767</v>
      </c>
      <c r="H277" s="896" t="s">
        <v>1295</v>
      </c>
      <c r="I277" s="897"/>
      <c r="J277" s="898"/>
      <c r="K277" s="603" t="s">
        <v>1008</v>
      </c>
      <c r="L277" s="660"/>
      <c r="M277" s="661">
        <v>1</v>
      </c>
      <c r="N277" s="661">
        <v>1</v>
      </c>
      <c r="O277" s="661">
        <v>1</v>
      </c>
      <c r="P277" s="661">
        <v>1</v>
      </c>
      <c r="Q277" s="660">
        <f>SUM(M277:P277)</f>
        <v>4</v>
      </c>
      <c r="R277" s="665" t="s">
        <v>32</v>
      </c>
      <c r="S277" s="672"/>
      <c r="T277" s="673"/>
      <c r="U277" s="693"/>
      <c r="V277" s="386"/>
      <c r="W277" s="386"/>
      <c r="X277" s="386"/>
      <c r="Y277" s="386"/>
      <c r="Z277" s="386"/>
      <c r="AA277" s="386"/>
      <c r="AB277" s="386"/>
      <c r="AC277" s="386"/>
      <c r="AD277" s="386"/>
      <c r="AE277" s="386"/>
      <c r="AF277" s="386"/>
      <c r="AG277" s="386"/>
      <c r="AH277" s="386"/>
      <c r="AI277" s="386"/>
      <c r="AJ277" s="386"/>
      <c r="AK277" s="694"/>
      <c r="AM277" s="691"/>
      <c r="AN277" s="691"/>
      <c r="AO277" s="691"/>
      <c r="AP277" s="691"/>
      <c r="AQ277" s="691"/>
    </row>
    <row r="278" spans="1:2414" s="690" customFormat="1" ht="35.25" hidden="1" customHeight="1" outlineLevel="3" thickTop="1" thickBot="1" x14ac:dyDescent="0.3">
      <c r="A278" s="386"/>
      <c r="B278" s="460" t="s">
        <v>1000</v>
      </c>
      <c r="C278" s="639" t="s">
        <v>589</v>
      </c>
      <c r="D278" s="1018" t="s">
        <v>1297</v>
      </c>
      <c r="E278" s="1019"/>
      <c r="F278" s="1019"/>
      <c r="G278" s="1019"/>
      <c r="H278" s="1019"/>
      <c r="I278" s="1019"/>
      <c r="J278" s="1020"/>
      <c r="K278" s="602" t="s">
        <v>1008</v>
      </c>
      <c r="L278" s="662"/>
      <c r="M278" s="663">
        <v>1</v>
      </c>
      <c r="N278" s="663">
        <v>1</v>
      </c>
      <c r="O278" s="663">
        <v>1</v>
      </c>
      <c r="P278" s="663">
        <v>1</v>
      </c>
      <c r="Q278" s="664">
        <f>SUM(L278:P278)</f>
        <v>4</v>
      </c>
      <c r="R278" s="663" t="s">
        <v>32</v>
      </c>
      <c r="S278" s="670"/>
      <c r="T278" s="671"/>
      <c r="U278" s="695"/>
      <c r="V278" s="386"/>
      <c r="W278" s="386"/>
      <c r="X278" s="386"/>
      <c r="Y278" s="386"/>
      <c r="Z278" s="386"/>
      <c r="AA278" s="386"/>
      <c r="AB278" s="386"/>
      <c r="AC278" s="386"/>
      <c r="AD278" s="386"/>
      <c r="AE278" s="386"/>
      <c r="AF278" s="386"/>
      <c r="AG278" s="386"/>
      <c r="AH278" s="691"/>
      <c r="AI278" s="691"/>
      <c r="AJ278" s="691"/>
      <c r="AK278" s="692"/>
      <c r="AM278" s="696"/>
      <c r="AN278" s="697"/>
      <c r="AO278" s="697"/>
      <c r="AP278" s="697"/>
      <c r="AQ278" s="697"/>
    </row>
    <row r="279" spans="1:2414" s="690" customFormat="1" ht="35.25" hidden="1" customHeight="1" outlineLevel="3" thickTop="1" thickBot="1" x14ac:dyDescent="0.3">
      <c r="A279" s="386"/>
      <c r="B279" s="460" t="s">
        <v>1000</v>
      </c>
      <c r="C279" s="639" t="s">
        <v>178</v>
      </c>
      <c r="D279" s="909" t="s">
        <v>1298</v>
      </c>
      <c r="E279" s="910"/>
      <c r="F279" s="910"/>
      <c r="G279" s="910"/>
      <c r="H279" s="910"/>
      <c r="I279" s="910"/>
      <c r="J279" s="911"/>
      <c r="K279" s="602" t="s">
        <v>1008</v>
      </c>
      <c r="L279" s="662"/>
      <c r="M279" s="663">
        <v>1</v>
      </c>
      <c r="N279" s="663">
        <v>1</v>
      </c>
      <c r="O279" s="663">
        <v>1</v>
      </c>
      <c r="P279" s="663">
        <v>1</v>
      </c>
      <c r="Q279" s="664">
        <f>SUM(L279:P279)</f>
        <v>4</v>
      </c>
      <c r="R279" s="663" t="s">
        <v>32</v>
      </c>
      <c r="S279" s="670"/>
      <c r="T279" s="671"/>
      <c r="U279" s="695"/>
      <c r="V279" s="386"/>
      <c r="W279" s="386"/>
      <c r="X279" s="386"/>
      <c r="Y279" s="386"/>
      <c r="Z279" s="386"/>
      <c r="AA279" s="386"/>
      <c r="AB279" s="386"/>
      <c r="AC279" s="386"/>
      <c r="AD279" s="386"/>
      <c r="AE279" s="386"/>
      <c r="AF279" s="386"/>
      <c r="AG279" s="386"/>
      <c r="AH279" s="691"/>
      <c r="AI279" s="691"/>
      <c r="AJ279" s="691"/>
      <c r="AK279" s="692"/>
      <c r="AM279" s="696"/>
      <c r="AN279" s="697"/>
      <c r="AO279" s="697"/>
      <c r="AP279" s="697"/>
      <c r="AQ279" s="697"/>
    </row>
    <row r="280" spans="1:2414" s="682" customFormat="1" ht="66" customHeight="1" thickTop="1" thickBot="1" x14ac:dyDescent="0.3">
      <c r="A280" s="386"/>
      <c r="B280" s="683" t="s">
        <v>1323</v>
      </c>
      <c r="C280" s="684" t="s">
        <v>1098</v>
      </c>
      <c r="D280" s="977" t="s">
        <v>969</v>
      </c>
      <c r="E280" s="977"/>
      <c r="F280" s="977"/>
      <c r="G280" s="977"/>
      <c r="H280" s="977"/>
      <c r="I280" s="977"/>
      <c r="J280" s="977"/>
      <c r="K280" s="977"/>
      <c r="L280" s="678"/>
      <c r="M280" s="678"/>
      <c r="N280" s="678"/>
      <c r="O280" s="677"/>
      <c r="P280" s="678"/>
      <c r="Q280" s="678"/>
      <c r="R280" s="678"/>
      <c r="S280" s="677"/>
      <c r="T280" s="678"/>
      <c r="U280" s="678"/>
      <c r="V280" s="386"/>
      <c r="W280" s="386"/>
      <c r="X280" s="386"/>
      <c r="Y280" s="386"/>
      <c r="Z280" s="386"/>
      <c r="AA280" s="386"/>
      <c r="AB280" s="386"/>
      <c r="AC280" s="386"/>
      <c r="AD280" s="680"/>
      <c r="AE280" s="680"/>
      <c r="AF280" s="680"/>
      <c r="AG280" s="680"/>
      <c r="AH280" s="680"/>
      <c r="AI280" s="680"/>
      <c r="AJ280" s="680"/>
      <c r="AK280" s="680"/>
      <c r="AL280" s="680"/>
      <c r="AM280" s="680"/>
      <c r="AN280" s="680"/>
      <c r="AO280" s="680"/>
      <c r="AP280" s="680"/>
      <c r="AQ280" s="680"/>
      <c r="AR280" s="680"/>
      <c r="AS280" s="680"/>
      <c r="AT280" s="680"/>
      <c r="AU280" s="680"/>
      <c r="AV280" s="680"/>
      <c r="AW280" s="680"/>
      <c r="AX280" s="680"/>
      <c r="AY280" s="680"/>
      <c r="AZ280" s="680"/>
      <c r="BA280" s="680"/>
      <c r="BB280" s="680"/>
      <c r="BC280" s="680"/>
      <c r="BD280" s="680"/>
      <c r="BE280" s="680"/>
      <c r="BF280" s="680"/>
      <c r="BG280" s="680"/>
      <c r="BH280" s="680"/>
      <c r="BI280" s="680"/>
      <c r="BJ280" s="680"/>
      <c r="BK280" s="680"/>
      <c r="BL280" s="680"/>
      <c r="BM280" s="680"/>
      <c r="BN280" s="680"/>
      <c r="BO280" s="680"/>
      <c r="BP280" s="680"/>
      <c r="BQ280" s="680"/>
      <c r="BR280" s="680"/>
      <c r="BS280" s="680"/>
      <c r="BT280" s="680"/>
      <c r="BU280" s="680"/>
      <c r="BV280" s="680"/>
      <c r="BW280" s="680"/>
      <c r="BX280" s="680"/>
      <c r="BY280" s="680"/>
      <c r="BZ280" s="680"/>
      <c r="CA280" s="680"/>
      <c r="CB280" s="680"/>
      <c r="CC280" s="680"/>
      <c r="CD280" s="680"/>
      <c r="CE280" s="680"/>
      <c r="CF280" s="680"/>
      <c r="CG280" s="681"/>
      <c r="CH280" s="681"/>
      <c r="CI280" s="681"/>
      <c r="CJ280" s="681"/>
      <c r="CK280" s="681"/>
      <c r="CL280" s="681"/>
      <c r="CM280" s="681"/>
      <c r="CN280" s="681"/>
      <c r="CO280" s="681"/>
      <c r="CP280" s="681"/>
      <c r="CQ280" s="681"/>
      <c r="CR280" s="681"/>
      <c r="CS280" s="681"/>
      <c r="CT280" s="681"/>
      <c r="CU280" s="681"/>
      <c r="CV280" s="681"/>
      <c r="CW280" s="681"/>
      <c r="CX280" s="681"/>
      <c r="CY280" s="681"/>
      <c r="CZ280" s="681"/>
      <c r="DA280" s="681"/>
      <c r="DB280" s="681"/>
      <c r="DC280" s="681"/>
      <c r="DD280" s="681"/>
      <c r="DE280" s="681"/>
      <c r="DF280" s="681"/>
      <c r="DG280" s="681"/>
      <c r="DH280" s="681"/>
      <c r="DI280" s="681"/>
      <c r="DJ280" s="681"/>
      <c r="DK280" s="681"/>
      <c r="DL280" s="681"/>
      <c r="DM280" s="681"/>
      <c r="DN280" s="681"/>
      <c r="DO280" s="681"/>
      <c r="DP280" s="681"/>
      <c r="DQ280" s="681"/>
      <c r="DR280" s="681"/>
      <c r="DS280" s="681"/>
      <c r="DT280" s="681"/>
      <c r="DU280" s="681"/>
      <c r="DV280" s="681"/>
      <c r="DW280" s="681"/>
      <c r="DX280" s="681"/>
      <c r="DY280" s="681"/>
      <c r="DZ280" s="681"/>
      <c r="EA280" s="681"/>
      <c r="EB280" s="681"/>
      <c r="EC280" s="681"/>
      <c r="ED280" s="681"/>
      <c r="EE280" s="681"/>
      <c r="EF280" s="681"/>
      <c r="EG280" s="681"/>
      <c r="EH280" s="681"/>
      <c r="EI280" s="681"/>
      <c r="EJ280" s="681"/>
      <c r="EK280" s="681"/>
      <c r="EL280" s="681"/>
      <c r="EM280" s="681"/>
      <c r="EN280" s="681"/>
      <c r="EO280" s="681"/>
      <c r="EP280" s="681"/>
      <c r="EQ280" s="681"/>
      <c r="ER280" s="681"/>
      <c r="ES280" s="681"/>
      <c r="ET280" s="681"/>
      <c r="EU280" s="681"/>
      <c r="EV280" s="681"/>
      <c r="EW280" s="681"/>
      <c r="EX280" s="681"/>
      <c r="EY280" s="681"/>
      <c r="EZ280" s="681"/>
      <c r="FA280" s="681"/>
      <c r="FB280" s="681"/>
      <c r="FC280" s="681"/>
      <c r="FD280" s="681"/>
      <c r="FE280" s="681"/>
      <c r="FF280" s="681"/>
      <c r="FG280" s="681"/>
      <c r="FH280" s="681"/>
      <c r="FI280" s="681"/>
      <c r="FJ280" s="681"/>
      <c r="FK280" s="681"/>
      <c r="FL280" s="681"/>
      <c r="FM280" s="681"/>
      <c r="FN280" s="681"/>
      <c r="FO280" s="681"/>
      <c r="FP280" s="681"/>
      <c r="FQ280" s="681"/>
      <c r="FR280" s="681"/>
      <c r="FS280" s="681"/>
      <c r="FT280" s="681"/>
      <c r="FU280" s="681"/>
      <c r="FV280" s="681"/>
      <c r="FW280" s="681"/>
      <c r="FX280" s="681"/>
      <c r="FY280" s="681"/>
      <c r="FZ280" s="681"/>
      <c r="GA280" s="681"/>
      <c r="GB280" s="681"/>
      <c r="GC280" s="681"/>
      <c r="GD280" s="681"/>
      <c r="GE280" s="681"/>
      <c r="GF280" s="681"/>
      <c r="GG280" s="681"/>
      <c r="GH280" s="681"/>
      <c r="GI280" s="681"/>
      <c r="GJ280" s="681"/>
      <c r="GK280" s="681"/>
      <c r="GL280" s="681"/>
      <c r="GM280" s="681"/>
      <c r="GN280" s="681"/>
      <c r="GO280" s="681"/>
      <c r="GP280" s="681"/>
      <c r="GQ280" s="681"/>
      <c r="GR280" s="681"/>
      <c r="GS280" s="681"/>
      <c r="GT280" s="681"/>
      <c r="GU280" s="681"/>
      <c r="GV280" s="681"/>
      <c r="GW280" s="681"/>
      <c r="GX280" s="681"/>
      <c r="GY280" s="681"/>
      <c r="GZ280" s="681"/>
      <c r="HA280" s="681"/>
      <c r="HB280" s="681"/>
      <c r="HC280" s="681"/>
      <c r="HD280" s="681"/>
      <c r="HE280" s="681"/>
      <c r="HF280" s="681"/>
      <c r="HG280" s="681"/>
      <c r="HH280" s="681"/>
      <c r="HI280" s="681"/>
      <c r="HJ280" s="681"/>
      <c r="HK280" s="681"/>
      <c r="HL280" s="681"/>
      <c r="HM280" s="681"/>
      <c r="HN280" s="681"/>
      <c r="HO280" s="681"/>
      <c r="HP280" s="681"/>
      <c r="HQ280" s="681"/>
      <c r="HR280" s="681"/>
      <c r="HS280" s="681"/>
      <c r="HT280" s="681"/>
      <c r="HU280" s="681"/>
      <c r="HV280" s="681"/>
      <c r="HW280" s="681"/>
      <c r="HX280" s="681"/>
      <c r="HY280" s="681"/>
      <c r="HZ280" s="681"/>
      <c r="IA280" s="681"/>
      <c r="IB280" s="681"/>
      <c r="IC280" s="681"/>
      <c r="ID280" s="681"/>
      <c r="IE280" s="681"/>
      <c r="IF280" s="681"/>
      <c r="IG280" s="681"/>
      <c r="IH280" s="681"/>
      <c r="II280" s="681"/>
      <c r="IJ280" s="681"/>
      <c r="IK280" s="681"/>
      <c r="IL280" s="681"/>
      <c r="IM280" s="681"/>
      <c r="IN280" s="681"/>
      <c r="IO280" s="681"/>
      <c r="IP280" s="681"/>
      <c r="IQ280" s="681"/>
      <c r="IR280" s="681"/>
      <c r="IS280" s="681"/>
      <c r="IT280" s="681"/>
      <c r="IU280" s="681"/>
      <c r="IV280" s="681"/>
      <c r="IW280" s="681"/>
      <c r="IX280" s="681"/>
      <c r="IY280" s="681"/>
      <c r="IZ280" s="681"/>
      <c r="JA280" s="681"/>
      <c r="JB280" s="681"/>
      <c r="JC280" s="681"/>
      <c r="JD280" s="681"/>
      <c r="JE280" s="681"/>
      <c r="JF280" s="681"/>
      <c r="JG280" s="681"/>
      <c r="JH280" s="681"/>
      <c r="JI280" s="681"/>
      <c r="JJ280" s="681"/>
      <c r="JK280" s="681"/>
      <c r="JL280" s="681"/>
      <c r="JM280" s="681"/>
      <c r="JN280" s="681"/>
      <c r="JO280" s="681"/>
      <c r="JP280" s="681"/>
      <c r="JQ280" s="681"/>
      <c r="JR280" s="681"/>
      <c r="JS280" s="681"/>
      <c r="JT280" s="681"/>
      <c r="JU280" s="681"/>
      <c r="JV280" s="681"/>
      <c r="JW280" s="681"/>
      <c r="JX280" s="681"/>
      <c r="JY280" s="681"/>
      <c r="JZ280" s="681"/>
      <c r="KA280" s="681"/>
      <c r="KB280" s="681"/>
      <c r="KC280" s="681"/>
      <c r="KD280" s="681"/>
      <c r="KE280" s="681"/>
      <c r="KF280" s="681"/>
      <c r="KG280" s="681"/>
      <c r="KH280" s="681"/>
      <c r="KI280" s="681"/>
      <c r="KJ280" s="681"/>
      <c r="KK280" s="681"/>
      <c r="KL280" s="681"/>
      <c r="KM280" s="681"/>
      <c r="KN280" s="681"/>
      <c r="KO280" s="681"/>
      <c r="KP280" s="681"/>
      <c r="KQ280" s="681"/>
      <c r="KR280" s="681"/>
      <c r="KS280" s="681"/>
      <c r="KT280" s="681"/>
      <c r="KU280" s="681"/>
      <c r="KV280" s="681"/>
      <c r="KW280" s="681"/>
      <c r="KX280" s="681"/>
      <c r="KY280" s="681"/>
      <c r="KZ280" s="681"/>
      <c r="LA280" s="681"/>
      <c r="LB280" s="681"/>
      <c r="LC280" s="681"/>
      <c r="LD280" s="681"/>
      <c r="LE280" s="681"/>
      <c r="LF280" s="681"/>
      <c r="LG280" s="681"/>
      <c r="LH280" s="681"/>
      <c r="LI280" s="681"/>
      <c r="LJ280" s="681"/>
      <c r="LK280" s="681"/>
      <c r="LL280" s="681"/>
      <c r="LM280" s="681"/>
      <c r="LN280" s="681"/>
      <c r="LO280" s="681"/>
      <c r="LP280" s="681"/>
      <c r="LQ280" s="681"/>
      <c r="LR280" s="681"/>
      <c r="LS280" s="681"/>
      <c r="LT280" s="681"/>
      <c r="LU280" s="681"/>
      <c r="LV280" s="681"/>
      <c r="LW280" s="681"/>
      <c r="LX280" s="681"/>
      <c r="LY280" s="681"/>
      <c r="LZ280" s="681"/>
      <c r="MA280" s="681"/>
      <c r="MB280" s="681"/>
      <c r="MC280" s="681"/>
      <c r="MD280" s="681"/>
      <c r="ME280" s="681"/>
      <c r="MF280" s="681"/>
      <c r="MG280" s="681"/>
      <c r="MH280" s="681"/>
      <c r="MI280" s="681"/>
      <c r="MJ280" s="681"/>
      <c r="MK280" s="681"/>
      <c r="ML280" s="681"/>
      <c r="MM280" s="681"/>
      <c r="MN280" s="681"/>
      <c r="MO280" s="681"/>
      <c r="MP280" s="681"/>
      <c r="MQ280" s="681"/>
      <c r="MR280" s="681"/>
      <c r="MS280" s="681"/>
      <c r="MT280" s="681"/>
      <c r="MU280" s="681"/>
      <c r="MV280" s="681"/>
      <c r="MW280" s="681"/>
      <c r="MX280" s="681"/>
      <c r="MY280" s="681"/>
      <c r="MZ280" s="681"/>
      <c r="NA280" s="681"/>
      <c r="NB280" s="681"/>
      <c r="NC280" s="681"/>
      <c r="ND280" s="681"/>
      <c r="NE280" s="681"/>
      <c r="NF280" s="681"/>
      <c r="NG280" s="681"/>
      <c r="NH280" s="681"/>
      <c r="NI280" s="681"/>
      <c r="NJ280" s="681"/>
      <c r="NK280" s="681"/>
      <c r="NL280" s="681"/>
      <c r="NM280" s="681"/>
      <c r="NN280" s="681"/>
      <c r="NO280" s="681"/>
      <c r="NP280" s="681"/>
      <c r="NQ280" s="681"/>
      <c r="NR280" s="681"/>
      <c r="NS280" s="681"/>
      <c r="NT280" s="681"/>
      <c r="NU280" s="681"/>
      <c r="NV280" s="681"/>
      <c r="NW280" s="681"/>
      <c r="NX280" s="681"/>
      <c r="NY280" s="681"/>
      <c r="NZ280" s="681"/>
      <c r="OA280" s="681"/>
      <c r="OB280" s="681"/>
      <c r="OC280" s="681"/>
      <c r="OD280" s="681"/>
      <c r="OE280" s="681"/>
      <c r="OF280" s="681"/>
      <c r="OG280" s="681"/>
      <c r="OH280" s="681"/>
      <c r="OI280" s="681"/>
      <c r="OJ280" s="681"/>
      <c r="OK280" s="681"/>
      <c r="OL280" s="681"/>
      <c r="OM280" s="681"/>
      <c r="ON280" s="681"/>
      <c r="OO280" s="681"/>
      <c r="OP280" s="681"/>
      <c r="OQ280" s="681"/>
      <c r="OR280" s="681"/>
      <c r="OS280" s="681"/>
      <c r="OT280" s="681"/>
      <c r="OU280" s="681"/>
      <c r="OV280" s="681"/>
      <c r="OW280" s="681"/>
      <c r="OX280" s="681"/>
      <c r="OY280" s="681"/>
      <c r="OZ280" s="681"/>
      <c r="PA280" s="681"/>
      <c r="PB280" s="681"/>
      <c r="PC280" s="681"/>
      <c r="PD280" s="681"/>
      <c r="PE280" s="681"/>
      <c r="PF280" s="681"/>
      <c r="PG280" s="681"/>
      <c r="PH280" s="681"/>
      <c r="PI280" s="681"/>
      <c r="PJ280" s="681"/>
      <c r="PK280" s="681"/>
      <c r="PL280" s="681"/>
      <c r="PM280" s="681"/>
      <c r="PN280" s="681"/>
      <c r="PO280" s="681"/>
      <c r="PP280" s="681"/>
      <c r="PQ280" s="681"/>
      <c r="PR280" s="681"/>
      <c r="PS280" s="681"/>
      <c r="PT280" s="681"/>
      <c r="PU280" s="681"/>
      <c r="PV280" s="681"/>
      <c r="PW280" s="681"/>
      <c r="PX280" s="681"/>
      <c r="PY280" s="681"/>
      <c r="PZ280" s="681"/>
      <c r="QA280" s="681"/>
      <c r="QB280" s="681"/>
      <c r="QC280" s="681"/>
      <c r="QD280" s="681"/>
      <c r="QE280" s="681"/>
      <c r="QF280" s="681"/>
      <c r="QG280" s="681"/>
      <c r="QH280" s="681"/>
      <c r="QI280" s="681"/>
      <c r="QJ280" s="681"/>
      <c r="QK280" s="681"/>
      <c r="QL280" s="681"/>
      <c r="QM280" s="681"/>
      <c r="QN280" s="681"/>
      <c r="QO280" s="681"/>
      <c r="QP280" s="681"/>
      <c r="QQ280" s="681"/>
      <c r="QR280" s="681"/>
      <c r="QS280" s="681"/>
      <c r="QT280" s="681"/>
      <c r="QU280" s="681"/>
      <c r="QV280" s="681"/>
      <c r="QW280" s="681"/>
      <c r="QX280" s="681"/>
      <c r="QY280" s="681"/>
      <c r="QZ280" s="681"/>
      <c r="RA280" s="681"/>
      <c r="RB280" s="681"/>
      <c r="RC280" s="681"/>
      <c r="RD280" s="681"/>
      <c r="RE280" s="681"/>
      <c r="RF280" s="681"/>
      <c r="RG280" s="681"/>
      <c r="RH280" s="681"/>
      <c r="RI280" s="681"/>
      <c r="RJ280" s="681"/>
      <c r="RK280" s="681"/>
      <c r="RL280" s="681"/>
      <c r="RM280" s="681"/>
      <c r="RN280" s="681"/>
      <c r="RO280" s="681"/>
      <c r="RP280" s="681"/>
      <c r="RQ280" s="681"/>
      <c r="RR280" s="681"/>
      <c r="RS280" s="681"/>
      <c r="RT280" s="681"/>
      <c r="RU280" s="681"/>
      <c r="RV280" s="681"/>
      <c r="RW280" s="681"/>
      <c r="RX280" s="681"/>
      <c r="RY280" s="681"/>
      <c r="RZ280" s="681"/>
      <c r="SA280" s="681"/>
      <c r="SB280" s="681"/>
      <c r="SC280" s="681"/>
      <c r="SD280" s="681"/>
      <c r="SE280" s="681"/>
      <c r="SF280" s="681"/>
      <c r="SG280" s="681"/>
      <c r="SH280" s="681"/>
      <c r="SI280" s="681"/>
      <c r="SJ280" s="681"/>
      <c r="SK280" s="681"/>
      <c r="SL280" s="681"/>
      <c r="SM280" s="681"/>
      <c r="SN280" s="681"/>
      <c r="SO280" s="681"/>
      <c r="SP280" s="681"/>
      <c r="SQ280" s="681"/>
      <c r="SR280" s="681"/>
      <c r="SS280" s="681"/>
      <c r="ST280" s="681"/>
      <c r="SU280" s="681"/>
      <c r="SV280" s="681"/>
      <c r="SW280" s="681"/>
      <c r="SX280" s="681"/>
      <c r="SY280" s="681"/>
      <c r="SZ280" s="681"/>
      <c r="TA280" s="681"/>
      <c r="TB280" s="681"/>
      <c r="TC280" s="681"/>
      <c r="TD280" s="681"/>
      <c r="TE280" s="681"/>
      <c r="TF280" s="681"/>
      <c r="TG280" s="681"/>
      <c r="TH280" s="681"/>
      <c r="TI280" s="681"/>
      <c r="TJ280" s="681"/>
      <c r="TK280" s="681"/>
      <c r="TL280" s="681"/>
      <c r="TM280" s="681"/>
      <c r="TN280" s="681"/>
      <c r="TO280" s="681"/>
      <c r="TP280" s="681"/>
      <c r="TQ280" s="681"/>
      <c r="TR280" s="681"/>
      <c r="TS280" s="681"/>
      <c r="TT280" s="681"/>
      <c r="TU280" s="681"/>
      <c r="TV280" s="681"/>
      <c r="TW280" s="681"/>
      <c r="TX280" s="681"/>
      <c r="TY280" s="681"/>
      <c r="TZ280" s="681"/>
      <c r="UA280" s="681"/>
      <c r="UB280" s="681"/>
      <c r="UC280" s="681"/>
      <c r="UD280" s="681"/>
      <c r="UE280" s="681"/>
      <c r="UF280" s="681"/>
      <c r="UG280" s="681"/>
      <c r="UH280" s="681"/>
      <c r="UI280" s="681"/>
      <c r="UJ280" s="681"/>
      <c r="UK280" s="681"/>
      <c r="UL280" s="681"/>
      <c r="UM280" s="681"/>
      <c r="UN280" s="681"/>
      <c r="UO280" s="681"/>
      <c r="UP280" s="681"/>
      <c r="UQ280" s="681"/>
      <c r="UR280" s="681"/>
      <c r="US280" s="681"/>
      <c r="UT280" s="681"/>
      <c r="UU280" s="681"/>
      <c r="UV280" s="681"/>
      <c r="UW280" s="681"/>
      <c r="UX280" s="681"/>
      <c r="UY280" s="681"/>
      <c r="UZ280" s="681"/>
      <c r="VA280" s="681"/>
      <c r="VB280" s="681"/>
      <c r="VC280" s="681"/>
      <c r="VD280" s="681"/>
      <c r="VE280" s="681"/>
      <c r="VF280" s="681"/>
      <c r="VG280" s="681"/>
      <c r="VH280" s="681"/>
      <c r="VI280" s="681"/>
      <c r="VJ280" s="681"/>
      <c r="VK280" s="681"/>
      <c r="VL280" s="681"/>
      <c r="VM280" s="681"/>
      <c r="VN280" s="681"/>
      <c r="VO280" s="681"/>
      <c r="VP280" s="681"/>
      <c r="VQ280" s="681"/>
      <c r="VR280" s="681"/>
      <c r="VS280" s="681"/>
      <c r="VT280" s="681"/>
      <c r="VU280" s="681"/>
      <c r="VV280" s="681"/>
      <c r="VW280" s="681"/>
      <c r="VX280" s="681"/>
      <c r="VY280" s="681"/>
      <c r="VZ280" s="681"/>
      <c r="WA280" s="681"/>
      <c r="WB280" s="681"/>
      <c r="WC280" s="681"/>
      <c r="WD280" s="681"/>
      <c r="WE280" s="681"/>
      <c r="WF280" s="681"/>
      <c r="WG280" s="681"/>
      <c r="WH280" s="681"/>
      <c r="WI280" s="681"/>
      <c r="WJ280" s="681"/>
      <c r="WK280" s="681"/>
      <c r="WL280" s="681"/>
      <c r="WM280" s="681"/>
      <c r="WN280" s="681"/>
      <c r="WO280" s="681"/>
      <c r="WP280" s="681"/>
      <c r="WQ280" s="681"/>
      <c r="WR280" s="681"/>
      <c r="WS280" s="681"/>
      <c r="WT280" s="681"/>
      <c r="WU280" s="681"/>
      <c r="WV280" s="681"/>
      <c r="WW280" s="681"/>
      <c r="WX280" s="681"/>
      <c r="WY280" s="681"/>
      <c r="WZ280" s="681"/>
      <c r="XA280" s="681"/>
      <c r="XB280" s="681"/>
      <c r="XC280" s="681"/>
      <c r="XD280" s="681"/>
      <c r="XE280" s="681"/>
      <c r="XF280" s="681"/>
      <c r="XG280" s="681"/>
      <c r="XH280" s="681"/>
      <c r="XI280" s="681"/>
      <c r="XJ280" s="681"/>
      <c r="XK280" s="681"/>
      <c r="XL280" s="681"/>
      <c r="XM280" s="681"/>
      <c r="XN280" s="681"/>
      <c r="XO280" s="681"/>
      <c r="XP280" s="681"/>
      <c r="XQ280" s="681"/>
      <c r="XR280" s="681"/>
      <c r="XS280" s="681"/>
      <c r="XT280" s="681"/>
      <c r="XU280" s="681"/>
      <c r="XV280" s="681"/>
      <c r="XW280" s="681"/>
      <c r="XX280" s="681"/>
      <c r="XY280" s="681"/>
      <c r="XZ280" s="681"/>
      <c r="YA280" s="681"/>
      <c r="YB280" s="681"/>
      <c r="YC280" s="681"/>
      <c r="YD280" s="681"/>
      <c r="YE280" s="681"/>
      <c r="YF280" s="681"/>
      <c r="YG280" s="681"/>
      <c r="YH280" s="681"/>
      <c r="YI280" s="681"/>
      <c r="YJ280" s="681"/>
      <c r="YK280" s="681"/>
      <c r="YL280" s="681"/>
      <c r="YM280" s="681"/>
      <c r="YN280" s="681"/>
      <c r="YO280" s="681"/>
      <c r="YP280" s="681"/>
      <c r="YQ280" s="681"/>
      <c r="YR280" s="681"/>
      <c r="YS280" s="681"/>
      <c r="YT280" s="681"/>
      <c r="YU280" s="681"/>
      <c r="YV280" s="681"/>
      <c r="YW280" s="681"/>
      <c r="YX280" s="681"/>
      <c r="YY280" s="681"/>
      <c r="YZ280" s="681"/>
      <c r="ZA280" s="681"/>
      <c r="ZB280" s="681"/>
      <c r="ZC280" s="681"/>
      <c r="ZD280" s="681"/>
      <c r="ZE280" s="681"/>
      <c r="ZF280" s="681"/>
      <c r="ZG280" s="681"/>
      <c r="ZH280" s="681"/>
      <c r="ZI280" s="681"/>
      <c r="ZJ280" s="681"/>
      <c r="ZK280" s="681"/>
      <c r="ZL280" s="681"/>
      <c r="ZM280" s="681"/>
      <c r="ZN280" s="681"/>
      <c r="ZO280" s="681"/>
      <c r="ZP280" s="681"/>
      <c r="ZQ280" s="681"/>
      <c r="ZR280" s="681"/>
      <c r="ZS280" s="681"/>
      <c r="ZT280" s="681"/>
      <c r="ZU280" s="681"/>
      <c r="ZV280" s="681"/>
      <c r="ZW280" s="681"/>
      <c r="ZX280" s="681"/>
      <c r="ZY280" s="681"/>
      <c r="ZZ280" s="681"/>
      <c r="AAA280" s="681"/>
      <c r="AAB280" s="681"/>
      <c r="AAC280" s="681"/>
      <c r="AAD280" s="681"/>
      <c r="AAE280" s="681"/>
      <c r="AAF280" s="681"/>
      <c r="AAG280" s="681"/>
      <c r="AAH280" s="681"/>
      <c r="AAI280" s="681"/>
      <c r="AAJ280" s="681"/>
      <c r="AAK280" s="681"/>
      <c r="AAL280" s="681"/>
      <c r="AAM280" s="681"/>
      <c r="AAN280" s="681"/>
      <c r="AAO280" s="681"/>
      <c r="AAP280" s="681"/>
      <c r="AAQ280" s="681"/>
      <c r="AAR280" s="681"/>
      <c r="AAS280" s="681"/>
      <c r="AAT280" s="681"/>
      <c r="AAU280" s="681"/>
      <c r="AAV280" s="681"/>
      <c r="AAW280" s="681"/>
      <c r="AAX280" s="681"/>
      <c r="AAY280" s="681"/>
      <c r="AAZ280" s="681"/>
      <c r="ABA280" s="681"/>
      <c r="ABB280" s="681"/>
      <c r="ABC280" s="681"/>
      <c r="ABD280" s="681"/>
      <c r="ABE280" s="681"/>
      <c r="ABF280" s="681"/>
      <c r="ABG280" s="681"/>
      <c r="ABH280" s="681"/>
      <c r="ABI280" s="681"/>
      <c r="ABJ280" s="681"/>
      <c r="ABK280" s="681"/>
      <c r="ABL280" s="681"/>
      <c r="ABM280" s="681"/>
      <c r="ABN280" s="681"/>
      <c r="ABO280" s="681"/>
      <c r="ABP280" s="681"/>
      <c r="ABQ280" s="681"/>
      <c r="ABR280" s="681"/>
      <c r="ABS280" s="681"/>
      <c r="ABT280" s="681"/>
      <c r="ABU280" s="681"/>
      <c r="ABV280" s="681"/>
      <c r="ABW280" s="681"/>
      <c r="ABX280" s="681"/>
      <c r="ABY280" s="681"/>
      <c r="ABZ280" s="681"/>
      <c r="ACA280" s="681"/>
      <c r="ACB280" s="681"/>
      <c r="ACC280" s="681"/>
      <c r="ACD280" s="681"/>
      <c r="ACE280" s="681"/>
      <c r="ACF280" s="681"/>
      <c r="ACG280" s="681"/>
      <c r="ACH280" s="681"/>
      <c r="ACI280" s="681"/>
      <c r="ACJ280" s="681"/>
      <c r="ACK280" s="681"/>
      <c r="ACL280" s="681"/>
      <c r="ACM280" s="681"/>
      <c r="ACN280" s="681"/>
      <c r="ACO280" s="681"/>
      <c r="ACP280" s="681"/>
      <c r="ACQ280" s="681"/>
      <c r="ACR280" s="681"/>
      <c r="ACS280" s="681"/>
      <c r="ACT280" s="681"/>
      <c r="ACU280" s="681"/>
      <c r="ACV280" s="681"/>
      <c r="ACW280" s="681"/>
      <c r="ACX280" s="681"/>
      <c r="ACY280" s="681"/>
      <c r="ACZ280" s="681"/>
      <c r="ADA280" s="681"/>
      <c r="ADB280" s="681"/>
      <c r="ADC280" s="681"/>
      <c r="ADD280" s="681"/>
      <c r="ADE280" s="681"/>
      <c r="ADF280" s="681"/>
      <c r="ADG280" s="681"/>
      <c r="ADH280" s="681"/>
      <c r="ADI280" s="681"/>
      <c r="ADJ280" s="681"/>
      <c r="ADK280" s="681"/>
      <c r="ADL280" s="681"/>
      <c r="ADM280" s="681"/>
      <c r="ADN280" s="681"/>
      <c r="ADO280" s="681"/>
      <c r="ADP280" s="681"/>
      <c r="ADQ280" s="681"/>
      <c r="ADR280" s="681"/>
      <c r="ADS280" s="681"/>
      <c r="ADT280" s="681"/>
      <c r="ADU280" s="681"/>
      <c r="ADV280" s="681"/>
      <c r="ADW280" s="681"/>
      <c r="ADX280" s="681"/>
      <c r="ADY280" s="681"/>
      <c r="ADZ280" s="681"/>
      <c r="AEA280" s="681"/>
      <c r="AEB280" s="681"/>
      <c r="AEC280" s="681"/>
      <c r="AED280" s="681"/>
      <c r="AEE280" s="681"/>
      <c r="AEF280" s="681"/>
      <c r="AEG280" s="681"/>
      <c r="AEH280" s="681"/>
      <c r="AEI280" s="681"/>
      <c r="AEJ280" s="681"/>
      <c r="AEK280" s="681"/>
      <c r="AEL280" s="681"/>
      <c r="AEM280" s="681"/>
      <c r="AEN280" s="681"/>
      <c r="AEO280" s="681"/>
      <c r="AEP280" s="681"/>
      <c r="AEQ280" s="681"/>
      <c r="AER280" s="681"/>
      <c r="AES280" s="681"/>
      <c r="AET280" s="681"/>
      <c r="AEU280" s="681"/>
      <c r="AEV280" s="681"/>
      <c r="AEW280" s="681"/>
      <c r="AEX280" s="681"/>
      <c r="AEY280" s="681"/>
      <c r="AEZ280" s="681"/>
      <c r="AFA280" s="681"/>
      <c r="AFB280" s="681"/>
      <c r="AFC280" s="681"/>
      <c r="AFD280" s="681"/>
      <c r="AFE280" s="681"/>
      <c r="AFF280" s="681"/>
      <c r="AFG280" s="681"/>
      <c r="AFH280" s="681"/>
      <c r="AFI280" s="681"/>
      <c r="AFJ280" s="681"/>
      <c r="AFK280" s="681"/>
      <c r="AFL280" s="681"/>
      <c r="AFM280" s="681"/>
      <c r="AFN280" s="681"/>
      <c r="AFO280" s="681"/>
      <c r="AFP280" s="681"/>
      <c r="AFQ280" s="681"/>
      <c r="AFR280" s="681"/>
      <c r="AFS280" s="681"/>
      <c r="AFT280" s="681"/>
      <c r="AFU280" s="681"/>
      <c r="AFV280" s="681"/>
      <c r="AFW280" s="681"/>
      <c r="AFX280" s="681"/>
      <c r="AFY280" s="681"/>
      <c r="AFZ280" s="681"/>
      <c r="AGA280" s="681"/>
      <c r="AGB280" s="681"/>
      <c r="AGC280" s="681"/>
      <c r="AGD280" s="681"/>
      <c r="AGE280" s="681"/>
      <c r="AGF280" s="681"/>
      <c r="AGG280" s="681"/>
      <c r="AGH280" s="681"/>
      <c r="AGI280" s="681"/>
      <c r="AGJ280" s="681"/>
      <c r="AGK280" s="681"/>
      <c r="AGL280" s="681"/>
      <c r="AGM280" s="681"/>
      <c r="AGN280" s="681"/>
      <c r="AGO280" s="681"/>
      <c r="AGP280" s="681"/>
      <c r="AGQ280" s="681"/>
      <c r="AGR280" s="681"/>
      <c r="AGS280" s="681"/>
      <c r="AGT280" s="681"/>
      <c r="AGU280" s="681"/>
      <c r="AGV280" s="681"/>
      <c r="AGW280" s="681"/>
      <c r="AGX280" s="681"/>
      <c r="AGY280" s="681"/>
      <c r="AGZ280" s="681"/>
      <c r="AHA280" s="681"/>
      <c r="AHB280" s="681"/>
      <c r="AHC280" s="681"/>
      <c r="AHD280" s="681"/>
      <c r="AHE280" s="681"/>
      <c r="AHF280" s="681"/>
      <c r="AHG280" s="681"/>
      <c r="AHH280" s="681"/>
      <c r="AHI280" s="681"/>
      <c r="AHJ280" s="681"/>
      <c r="AHK280" s="681"/>
      <c r="AHL280" s="681"/>
      <c r="AHM280" s="681"/>
      <c r="AHN280" s="681"/>
      <c r="AHO280" s="681"/>
      <c r="AHP280" s="681"/>
      <c r="AHQ280" s="681"/>
      <c r="AHR280" s="681"/>
      <c r="AHS280" s="681"/>
      <c r="AHT280" s="681"/>
      <c r="AHU280" s="681"/>
      <c r="AHV280" s="681"/>
      <c r="AHW280" s="681"/>
      <c r="AHX280" s="681"/>
      <c r="AHY280" s="681"/>
      <c r="AHZ280" s="681"/>
      <c r="AIA280" s="681"/>
      <c r="AIB280" s="681"/>
      <c r="AIC280" s="681"/>
      <c r="AID280" s="681"/>
      <c r="AIE280" s="681"/>
      <c r="AIF280" s="681"/>
      <c r="AIG280" s="681"/>
      <c r="AIH280" s="681"/>
      <c r="AII280" s="681"/>
      <c r="AIJ280" s="681"/>
      <c r="AIK280" s="681"/>
      <c r="AIL280" s="681"/>
      <c r="AIM280" s="681"/>
      <c r="AIN280" s="681"/>
      <c r="AIO280" s="681"/>
      <c r="AIP280" s="681"/>
      <c r="AIQ280" s="681"/>
      <c r="AIR280" s="681"/>
      <c r="AIS280" s="681"/>
      <c r="AIT280" s="681"/>
      <c r="AIU280" s="681"/>
      <c r="AIV280" s="681"/>
      <c r="AIW280" s="681"/>
      <c r="AIX280" s="681"/>
      <c r="AIY280" s="681"/>
      <c r="AIZ280" s="681"/>
      <c r="AJA280" s="681"/>
      <c r="AJB280" s="681"/>
      <c r="AJC280" s="681"/>
      <c r="AJD280" s="681"/>
      <c r="AJE280" s="681"/>
      <c r="AJF280" s="681"/>
      <c r="AJG280" s="681"/>
      <c r="AJH280" s="681"/>
      <c r="AJI280" s="681"/>
      <c r="AJJ280" s="681"/>
      <c r="AJK280" s="681"/>
      <c r="AJL280" s="681"/>
      <c r="AJM280" s="681"/>
      <c r="AJN280" s="681"/>
      <c r="AJO280" s="681"/>
      <c r="AJP280" s="681"/>
      <c r="AJQ280" s="681"/>
      <c r="AJR280" s="681"/>
      <c r="AJS280" s="681"/>
      <c r="AJT280" s="681"/>
      <c r="AJU280" s="681"/>
      <c r="AJV280" s="681"/>
      <c r="AJW280" s="681"/>
      <c r="AJX280" s="681"/>
      <c r="AJY280" s="681"/>
      <c r="AJZ280" s="681"/>
      <c r="AKA280" s="681"/>
      <c r="AKB280" s="681"/>
      <c r="AKC280" s="681"/>
      <c r="AKD280" s="681"/>
      <c r="AKE280" s="681"/>
      <c r="AKF280" s="681"/>
      <c r="AKG280" s="681"/>
      <c r="AKH280" s="681"/>
      <c r="AKI280" s="681"/>
      <c r="AKJ280" s="681"/>
      <c r="AKK280" s="681"/>
      <c r="AKL280" s="681"/>
      <c r="AKM280" s="681"/>
      <c r="AKN280" s="681"/>
      <c r="AKO280" s="681"/>
      <c r="AKP280" s="681"/>
      <c r="AKQ280" s="681"/>
      <c r="AKR280" s="681"/>
      <c r="AKS280" s="681"/>
      <c r="AKT280" s="681"/>
      <c r="AKU280" s="681"/>
      <c r="AKV280" s="681"/>
      <c r="AKW280" s="681"/>
      <c r="AKX280" s="681"/>
      <c r="AKY280" s="681"/>
      <c r="AKZ280" s="681"/>
      <c r="ALA280" s="681"/>
      <c r="ALB280" s="681"/>
      <c r="ALC280" s="681"/>
      <c r="ALD280" s="681"/>
      <c r="ALE280" s="681"/>
      <c r="ALF280" s="681"/>
      <c r="ALG280" s="681"/>
      <c r="ALH280" s="681"/>
      <c r="ALI280" s="681"/>
      <c r="ALJ280" s="681"/>
      <c r="ALK280" s="681"/>
      <c r="ALL280" s="681"/>
      <c r="ALM280" s="681"/>
      <c r="ALN280" s="681"/>
      <c r="ALO280" s="681"/>
      <c r="ALP280" s="681"/>
      <c r="ALQ280" s="681"/>
      <c r="ALR280" s="681"/>
      <c r="ALS280" s="681"/>
      <c r="ALT280" s="681"/>
      <c r="ALU280" s="681"/>
      <c r="ALV280" s="681"/>
      <c r="ALW280" s="681"/>
      <c r="ALX280" s="681"/>
      <c r="ALY280" s="681"/>
      <c r="ALZ280" s="681"/>
      <c r="AMA280" s="681"/>
      <c r="AMB280" s="681"/>
      <c r="AMC280" s="681"/>
      <c r="AMD280" s="681"/>
      <c r="AME280" s="681"/>
      <c r="AMF280" s="681"/>
      <c r="AMG280" s="681"/>
      <c r="AMH280" s="681"/>
      <c r="AMI280" s="681"/>
      <c r="AMJ280" s="681"/>
      <c r="AMK280" s="681"/>
      <c r="AML280" s="681"/>
      <c r="AMM280" s="681"/>
      <c r="AMN280" s="681"/>
      <c r="AMO280" s="681"/>
      <c r="AMP280" s="681"/>
      <c r="AMQ280" s="681"/>
      <c r="AMR280" s="681"/>
      <c r="AMS280" s="681"/>
      <c r="AMT280" s="681"/>
      <c r="AMU280" s="681"/>
      <c r="AMV280" s="681"/>
      <c r="AMW280" s="681"/>
      <c r="AMX280" s="681"/>
      <c r="AMY280" s="681"/>
      <c r="AMZ280" s="681"/>
      <c r="ANA280" s="681"/>
      <c r="ANB280" s="681"/>
      <c r="ANC280" s="681"/>
      <c r="AND280" s="681"/>
      <c r="ANE280" s="681"/>
      <c r="ANF280" s="681"/>
      <c r="ANG280" s="681"/>
      <c r="ANH280" s="681"/>
      <c r="ANI280" s="681"/>
      <c r="ANJ280" s="681"/>
      <c r="ANK280" s="681"/>
      <c r="ANL280" s="681"/>
      <c r="ANM280" s="681"/>
      <c r="ANN280" s="681"/>
      <c r="ANO280" s="681"/>
      <c r="ANP280" s="681"/>
      <c r="ANQ280" s="681"/>
      <c r="ANR280" s="681"/>
      <c r="ANS280" s="681"/>
      <c r="ANT280" s="681"/>
      <c r="ANU280" s="681"/>
      <c r="ANV280" s="681"/>
      <c r="ANW280" s="681"/>
      <c r="ANX280" s="681"/>
      <c r="ANY280" s="681"/>
      <c r="ANZ280" s="681"/>
      <c r="AOA280" s="681"/>
      <c r="AOB280" s="681"/>
      <c r="AOC280" s="681"/>
      <c r="AOD280" s="681"/>
      <c r="AOE280" s="681"/>
      <c r="AOF280" s="681"/>
      <c r="AOG280" s="681"/>
      <c r="AOH280" s="681"/>
      <c r="AOI280" s="681"/>
      <c r="AOJ280" s="681"/>
      <c r="AOK280" s="681"/>
      <c r="AOL280" s="681"/>
      <c r="AOM280" s="681"/>
      <c r="AON280" s="681"/>
      <c r="AOO280" s="681"/>
      <c r="AOP280" s="681"/>
      <c r="AOQ280" s="681"/>
      <c r="AOR280" s="681"/>
      <c r="AOS280" s="681"/>
      <c r="AOT280" s="681"/>
      <c r="AOU280" s="681"/>
      <c r="AOV280" s="681"/>
      <c r="AOW280" s="681"/>
      <c r="AOX280" s="681"/>
      <c r="AOY280" s="681"/>
      <c r="AOZ280" s="681"/>
      <c r="APA280" s="681"/>
      <c r="APB280" s="681"/>
      <c r="APC280" s="681"/>
      <c r="APD280" s="681"/>
      <c r="APE280" s="681"/>
      <c r="APF280" s="681"/>
      <c r="APG280" s="681"/>
      <c r="APH280" s="681"/>
      <c r="API280" s="681"/>
      <c r="APJ280" s="681"/>
      <c r="APK280" s="681"/>
      <c r="APL280" s="681"/>
      <c r="APM280" s="681"/>
      <c r="APN280" s="681"/>
      <c r="APO280" s="681"/>
      <c r="APP280" s="681"/>
      <c r="APQ280" s="681"/>
      <c r="APR280" s="681"/>
      <c r="APS280" s="681"/>
      <c r="APT280" s="681"/>
      <c r="APU280" s="681"/>
      <c r="APV280" s="681"/>
      <c r="APW280" s="681"/>
      <c r="APX280" s="681"/>
      <c r="APY280" s="681"/>
      <c r="APZ280" s="681"/>
      <c r="AQA280" s="681"/>
      <c r="AQB280" s="681"/>
      <c r="AQC280" s="681"/>
      <c r="AQD280" s="681"/>
      <c r="AQE280" s="681"/>
      <c r="AQF280" s="681"/>
      <c r="AQG280" s="681"/>
      <c r="AQH280" s="681"/>
      <c r="AQI280" s="681"/>
      <c r="AQJ280" s="681"/>
      <c r="AQK280" s="681"/>
      <c r="AQL280" s="681"/>
      <c r="AQM280" s="681"/>
      <c r="AQN280" s="681"/>
      <c r="AQO280" s="681"/>
      <c r="AQP280" s="681"/>
      <c r="AQQ280" s="681"/>
      <c r="AQR280" s="681"/>
      <c r="AQS280" s="681"/>
      <c r="AQT280" s="681"/>
      <c r="AQU280" s="681"/>
      <c r="AQV280" s="681"/>
      <c r="AQW280" s="681"/>
      <c r="AQX280" s="681"/>
      <c r="AQY280" s="681"/>
      <c r="AQZ280" s="681"/>
      <c r="ARA280" s="681"/>
      <c r="ARB280" s="681"/>
      <c r="ARC280" s="681"/>
      <c r="ARD280" s="681"/>
      <c r="ARE280" s="681"/>
      <c r="ARF280" s="681"/>
      <c r="ARG280" s="681"/>
      <c r="ARH280" s="681"/>
      <c r="ARI280" s="681"/>
      <c r="ARJ280" s="681"/>
      <c r="ARK280" s="681"/>
      <c r="ARL280" s="681"/>
      <c r="ARM280" s="681"/>
      <c r="ARN280" s="681"/>
      <c r="ARO280" s="681"/>
      <c r="ARP280" s="681"/>
      <c r="ARQ280" s="681"/>
      <c r="ARR280" s="681"/>
      <c r="ARS280" s="681"/>
      <c r="ART280" s="681"/>
      <c r="ARU280" s="681"/>
      <c r="ARV280" s="681"/>
      <c r="ARW280" s="681"/>
      <c r="ARX280" s="681"/>
      <c r="ARY280" s="681"/>
      <c r="ARZ280" s="681"/>
      <c r="ASA280" s="681"/>
      <c r="ASB280" s="681"/>
      <c r="ASC280" s="681"/>
      <c r="ASD280" s="681"/>
      <c r="ASE280" s="681"/>
      <c r="ASF280" s="681"/>
      <c r="ASG280" s="681"/>
      <c r="ASH280" s="681"/>
      <c r="ASI280" s="681"/>
      <c r="ASJ280" s="681"/>
      <c r="ASK280" s="681"/>
      <c r="ASL280" s="681"/>
      <c r="ASM280" s="681"/>
      <c r="ASN280" s="681"/>
      <c r="ASO280" s="681"/>
      <c r="ASP280" s="681"/>
      <c r="ASQ280" s="681"/>
      <c r="ASR280" s="681"/>
      <c r="ASS280" s="681"/>
      <c r="AST280" s="681"/>
      <c r="ASU280" s="681"/>
      <c r="ASV280" s="681"/>
      <c r="ASW280" s="681"/>
      <c r="ASX280" s="681"/>
      <c r="ASY280" s="681"/>
      <c r="ASZ280" s="681"/>
      <c r="ATA280" s="681"/>
      <c r="ATB280" s="681"/>
      <c r="ATC280" s="681"/>
      <c r="ATD280" s="681"/>
      <c r="ATE280" s="681"/>
      <c r="ATF280" s="681"/>
      <c r="ATG280" s="681"/>
      <c r="ATH280" s="681"/>
      <c r="ATI280" s="681"/>
      <c r="ATJ280" s="681"/>
      <c r="ATK280" s="681"/>
      <c r="ATL280" s="681"/>
      <c r="ATM280" s="681"/>
      <c r="ATN280" s="681"/>
      <c r="ATO280" s="681"/>
      <c r="ATP280" s="681"/>
      <c r="ATQ280" s="681"/>
      <c r="ATR280" s="681"/>
      <c r="ATS280" s="681"/>
      <c r="ATT280" s="681"/>
      <c r="ATU280" s="681"/>
      <c r="ATV280" s="681"/>
      <c r="ATW280" s="681"/>
      <c r="ATX280" s="681"/>
      <c r="ATY280" s="681"/>
      <c r="ATZ280" s="681"/>
      <c r="AUA280" s="681"/>
      <c r="AUB280" s="681"/>
      <c r="AUC280" s="681"/>
      <c r="AUD280" s="681"/>
      <c r="AUE280" s="681"/>
      <c r="AUF280" s="681"/>
      <c r="AUG280" s="681"/>
      <c r="AUH280" s="681"/>
      <c r="AUI280" s="681"/>
      <c r="AUJ280" s="681"/>
      <c r="AUK280" s="681"/>
      <c r="AUL280" s="681"/>
      <c r="AUM280" s="681"/>
      <c r="AUN280" s="681"/>
      <c r="AUO280" s="681"/>
      <c r="AUP280" s="681"/>
      <c r="AUQ280" s="681"/>
      <c r="AUR280" s="681"/>
      <c r="AUS280" s="681"/>
      <c r="AUT280" s="681"/>
      <c r="AUU280" s="681"/>
      <c r="AUV280" s="681"/>
      <c r="AUW280" s="681"/>
      <c r="AUX280" s="681"/>
      <c r="AUY280" s="681"/>
      <c r="AUZ280" s="681"/>
      <c r="AVA280" s="681"/>
      <c r="AVB280" s="681"/>
      <c r="AVC280" s="681"/>
      <c r="AVD280" s="681"/>
      <c r="AVE280" s="681"/>
      <c r="AVF280" s="681"/>
      <c r="AVG280" s="681"/>
      <c r="AVH280" s="681"/>
      <c r="AVI280" s="681"/>
      <c r="AVJ280" s="681"/>
      <c r="AVK280" s="681"/>
      <c r="AVL280" s="681"/>
      <c r="AVM280" s="681"/>
      <c r="AVN280" s="681"/>
      <c r="AVO280" s="681"/>
      <c r="AVP280" s="681"/>
      <c r="AVQ280" s="681"/>
      <c r="AVR280" s="681"/>
      <c r="AVS280" s="681"/>
      <c r="AVT280" s="681"/>
      <c r="AVU280" s="681"/>
      <c r="AVV280" s="681"/>
      <c r="AVW280" s="681"/>
      <c r="AVX280" s="681"/>
      <c r="AVY280" s="681"/>
      <c r="AVZ280" s="681"/>
      <c r="AWA280" s="681"/>
      <c r="AWB280" s="681"/>
      <c r="AWC280" s="681"/>
      <c r="AWD280" s="681"/>
      <c r="AWE280" s="681"/>
      <c r="AWF280" s="681"/>
      <c r="AWG280" s="681"/>
      <c r="AWH280" s="681"/>
      <c r="AWI280" s="681"/>
      <c r="AWJ280" s="681"/>
      <c r="AWK280" s="681"/>
      <c r="AWL280" s="681"/>
      <c r="AWM280" s="681"/>
      <c r="AWN280" s="681"/>
      <c r="AWO280" s="681"/>
      <c r="AWP280" s="681"/>
      <c r="AWQ280" s="681"/>
      <c r="AWR280" s="681"/>
      <c r="AWS280" s="681"/>
      <c r="AWT280" s="681"/>
      <c r="AWU280" s="681"/>
      <c r="AWV280" s="681"/>
      <c r="AWW280" s="681"/>
      <c r="AWX280" s="681"/>
      <c r="AWY280" s="681"/>
      <c r="AWZ280" s="681"/>
      <c r="AXA280" s="681"/>
      <c r="AXB280" s="681"/>
      <c r="AXC280" s="681"/>
      <c r="AXD280" s="681"/>
      <c r="AXE280" s="681"/>
      <c r="AXF280" s="681"/>
      <c r="AXG280" s="681"/>
      <c r="AXH280" s="681"/>
      <c r="AXI280" s="681"/>
      <c r="AXJ280" s="681"/>
      <c r="AXK280" s="681"/>
      <c r="AXL280" s="681"/>
      <c r="AXM280" s="681"/>
      <c r="AXN280" s="681"/>
      <c r="AXO280" s="681"/>
      <c r="AXP280" s="681"/>
      <c r="AXQ280" s="681"/>
      <c r="AXR280" s="681"/>
      <c r="AXS280" s="681"/>
      <c r="AXT280" s="681"/>
      <c r="AXU280" s="681"/>
      <c r="AXV280" s="681"/>
      <c r="AXW280" s="681"/>
      <c r="AXX280" s="681"/>
      <c r="AXY280" s="681"/>
      <c r="AXZ280" s="681"/>
      <c r="AYA280" s="681"/>
      <c r="AYB280" s="681"/>
      <c r="AYC280" s="681"/>
      <c r="AYD280" s="681"/>
      <c r="AYE280" s="681"/>
      <c r="AYF280" s="681"/>
      <c r="AYG280" s="681"/>
      <c r="AYH280" s="681"/>
      <c r="AYI280" s="681"/>
      <c r="AYJ280" s="681"/>
      <c r="AYK280" s="681"/>
      <c r="AYL280" s="681"/>
      <c r="AYM280" s="681"/>
      <c r="AYN280" s="681"/>
      <c r="AYO280" s="681"/>
      <c r="AYP280" s="681"/>
      <c r="AYQ280" s="681"/>
      <c r="AYR280" s="681"/>
      <c r="AYS280" s="681"/>
      <c r="AYT280" s="681"/>
      <c r="AYU280" s="681"/>
      <c r="AYV280" s="681"/>
      <c r="AYW280" s="681"/>
      <c r="AYX280" s="681"/>
      <c r="AYY280" s="681"/>
      <c r="AYZ280" s="681"/>
      <c r="AZA280" s="681"/>
      <c r="AZB280" s="681"/>
      <c r="AZC280" s="681"/>
      <c r="AZD280" s="681"/>
      <c r="AZE280" s="681"/>
      <c r="AZF280" s="681"/>
      <c r="AZG280" s="681"/>
      <c r="AZH280" s="681"/>
      <c r="AZI280" s="681"/>
      <c r="AZJ280" s="681"/>
      <c r="AZK280" s="681"/>
      <c r="AZL280" s="681"/>
      <c r="AZM280" s="681"/>
      <c r="AZN280" s="681"/>
      <c r="AZO280" s="681"/>
      <c r="AZP280" s="681"/>
      <c r="AZQ280" s="681"/>
      <c r="AZR280" s="681"/>
      <c r="AZS280" s="681"/>
      <c r="AZT280" s="681"/>
      <c r="AZU280" s="681"/>
      <c r="AZV280" s="681"/>
      <c r="AZW280" s="681"/>
      <c r="AZX280" s="681"/>
      <c r="AZY280" s="681"/>
      <c r="AZZ280" s="681"/>
      <c r="BAA280" s="681"/>
      <c r="BAB280" s="681"/>
      <c r="BAC280" s="681"/>
      <c r="BAD280" s="681"/>
      <c r="BAE280" s="681"/>
      <c r="BAF280" s="681"/>
      <c r="BAG280" s="681"/>
      <c r="BAH280" s="681"/>
      <c r="BAI280" s="681"/>
      <c r="BAJ280" s="681"/>
      <c r="BAK280" s="681"/>
      <c r="BAL280" s="681"/>
      <c r="BAM280" s="681"/>
      <c r="BAN280" s="681"/>
      <c r="BAO280" s="681"/>
      <c r="BAP280" s="681"/>
      <c r="BAQ280" s="681"/>
      <c r="BAR280" s="681"/>
      <c r="BAS280" s="681"/>
      <c r="BAT280" s="681"/>
      <c r="BAU280" s="681"/>
      <c r="BAV280" s="681"/>
      <c r="BAW280" s="681"/>
      <c r="BAX280" s="681"/>
      <c r="BAY280" s="681"/>
      <c r="BAZ280" s="681"/>
      <c r="BBA280" s="681"/>
      <c r="BBB280" s="681"/>
      <c r="BBC280" s="681"/>
      <c r="BBD280" s="681"/>
      <c r="BBE280" s="681"/>
      <c r="BBF280" s="681"/>
      <c r="BBG280" s="681"/>
      <c r="BBH280" s="681"/>
      <c r="BBI280" s="681"/>
      <c r="BBJ280" s="681"/>
      <c r="BBK280" s="681"/>
      <c r="BBL280" s="681"/>
      <c r="BBM280" s="681"/>
      <c r="BBN280" s="681"/>
      <c r="BBO280" s="681"/>
      <c r="BBP280" s="681"/>
      <c r="BBQ280" s="681"/>
      <c r="BBR280" s="681"/>
      <c r="BBS280" s="681"/>
      <c r="BBT280" s="681"/>
      <c r="BBU280" s="681"/>
      <c r="BBV280" s="681"/>
      <c r="BBW280" s="681"/>
      <c r="BBX280" s="681"/>
      <c r="BBY280" s="681"/>
      <c r="BBZ280" s="681"/>
      <c r="BCA280" s="681"/>
      <c r="BCB280" s="681"/>
      <c r="BCC280" s="681"/>
      <c r="BCD280" s="681"/>
      <c r="BCE280" s="681"/>
      <c r="BCF280" s="681"/>
      <c r="BCG280" s="681"/>
      <c r="BCH280" s="681"/>
      <c r="BCI280" s="681"/>
      <c r="BCJ280" s="681"/>
      <c r="BCK280" s="681"/>
      <c r="BCL280" s="681"/>
      <c r="BCM280" s="681"/>
      <c r="BCN280" s="681"/>
      <c r="BCO280" s="681"/>
      <c r="BCP280" s="681"/>
      <c r="BCQ280" s="681"/>
      <c r="BCR280" s="681"/>
      <c r="BCS280" s="681"/>
      <c r="BCT280" s="681"/>
      <c r="BCU280" s="681"/>
      <c r="BCV280" s="681"/>
      <c r="BCW280" s="681"/>
      <c r="BCX280" s="681"/>
      <c r="BCY280" s="681"/>
      <c r="BCZ280" s="681"/>
      <c r="BDA280" s="681"/>
      <c r="BDB280" s="681"/>
      <c r="BDC280" s="681"/>
      <c r="BDD280" s="681"/>
      <c r="BDE280" s="681"/>
      <c r="BDF280" s="681"/>
      <c r="BDG280" s="681"/>
      <c r="BDH280" s="681"/>
      <c r="BDI280" s="681"/>
      <c r="BDJ280" s="681"/>
      <c r="BDK280" s="681"/>
      <c r="BDL280" s="681"/>
      <c r="BDM280" s="681"/>
      <c r="BDN280" s="681"/>
      <c r="BDO280" s="681"/>
      <c r="BDP280" s="681"/>
      <c r="BDQ280" s="681"/>
      <c r="BDR280" s="681"/>
      <c r="BDS280" s="681"/>
      <c r="BDT280" s="681"/>
      <c r="BDU280" s="681"/>
      <c r="BDV280" s="681"/>
      <c r="BDW280" s="681"/>
      <c r="BDX280" s="681"/>
      <c r="BDY280" s="681"/>
      <c r="BDZ280" s="681"/>
      <c r="BEA280" s="681"/>
      <c r="BEB280" s="681"/>
      <c r="BEC280" s="681"/>
      <c r="BED280" s="681"/>
      <c r="BEE280" s="681"/>
      <c r="BEF280" s="681"/>
      <c r="BEG280" s="681"/>
      <c r="BEH280" s="681"/>
      <c r="BEI280" s="681"/>
      <c r="BEJ280" s="681"/>
      <c r="BEK280" s="681"/>
      <c r="BEL280" s="681"/>
      <c r="BEM280" s="681"/>
      <c r="BEN280" s="681"/>
      <c r="BEO280" s="681"/>
      <c r="BEP280" s="681"/>
      <c r="BEQ280" s="681"/>
      <c r="BER280" s="681"/>
      <c r="BES280" s="681"/>
      <c r="BET280" s="681"/>
      <c r="BEU280" s="681"/>
      <c r="BEV280" s="681"/>
      <c r="BEW280" s="681"/>
      <c r="BEX280" s="681"/>
      <c r="BEY280" s="681"/>
      <c r="BEZ280" s="681"/>
      <c r="BFA280" s="681"/>
      <c r="BFB280" s="681"/>
      <c r="BFC280" s="681"/>
      <c r="BFD280" s="681"/>
      <c r="BFE280" s="681"/>
      <c r="BFF280" s="681"/>
      <c r="BFG280" s="681"/>
      <c r="BFH280" s="681"/>
      <c r="BFI280" s="681"/>
      <c r="BFJ280" s="681"/>
      <c r="BFK280" s="681"/>
      <c r="BFL280" s="681"/>
      <c r="BFM280" s="681"/>
      <c r="BFN280" s="681"/>
      <c r="BFO280" s="681"/>
      <c r="BFP280" s="681"/>
      <c r="BFQ280" s="681"/>
      <c r="BFR280" s="681"/>
      <c r="BFS280" s="681"/>
      <c r="BFT280" s="681"/>
      <c r="BFU280" s="681"/>
      <c r="BFV280" s="681"/>
      <c r="BFW280" s="681"/>
      <c r="BFX280" s="681"/>
      <c r="BFY280" s="681"/>
      <c r="BFZ280" s="681"/>
      <c r="BGA280" s="681"/>
      <c r="BGB280" s="681"/>
      <c r="BGC280" s="681"/>
      <c r="BGD280" s="681"/>
      <c r="BGE280" s="681"/>
      <c r="BGF280" s="681"/>
      <c r="BGG280" s="681"/>
      <c r="BGH280" s="681"/>
      <c r="BGI280" s="681"/>
      <c r="BGJ280" s="681"/>
      <c r="BGK280" s="681"/>
      <c r="BGL280" s="681"/>
      <c r="BGM280" s="681"/>
      <c r="BGN280" s="681"/>
      <c r="BGO280" s="681"/>
      <c r="BGP280" s="681"/>
      <c r="BGQ280" s="681"/>
      <c r="BGR280" s="681"/>
      <c r="BGS280" s="681"/>
      <c r="BGT280" s="681"/>
      <c r="BGU280" s="681"/>
      <c r="BGV280" s="681"/>
      <c r="BGW280" s="681"/>
      <c r="BGX280" s="681"/>
      <c r="BGY280" s="681"/>
      <c r="BGZ280" s="681"/>
      <c r="BHA280" s="681"/>
      <c r="BHB280" s="681"/>
      <c r="BHC280" s="681"/>
      <c r="BHD280" s="681"/>
      <c r="BHE280" s="681"/>
      <c r="BHF280" s="681"/>
      <c r="BHG280" s="681"/>
      <c r="BHH280" s="681"/>
      <c r="BHI280" s="681"/>
      <c r="BHJ280" s="681"/>
      <c r="BHK280" s="681"/>
      <c r="BHL280" s="681"/>
      <c r="BHM280" s="681"/>
      <c r="BHN280" s="681"/>
      <c r="BHO280" s="681"/>
      <c r="BHP280" s="681"/>
      <c r="BHQ280" s="681"/>
      <c r="BHR280" s="681"/>
      <c r="BHS280" s="681"/>
      <c r="BHT280" s="681"/>
      <c r="BHU280" s="681"/>
      <c r="BHV280" s="681"/>
      <c r="BHW280" s="681"/>
      <c r="BHX280" s="681"/>
      <c r="BHY280" s="681"/>
      <c r="BHZ280" s="681"/>
      <c r="BIA280" s="681"/>
      <c r="BIB280" s="681"/>
      <c r="BIC280" s="681"/>
      <c r="BID280" s="681"/>
      <c r="BIE280" s="681"/>
      <c r="BIF280" s="681"/>
      <c r="BIG280" s="681"/>
      <c r="BIH280" s="681"/>
      <c r="BII280" s="681"/>
      <c r="BIJ280" s="681"/>
      <c r="BIK280" s="681"/>
      <c r="BIL280" s="681"/>
      <c r="BIM280" s="681"/>
      <c r="BIN280" s="681"/>
      <c r="BIO280" s="681"/>
      <c r="BIP280" s="681"/>
      <c r="BIQ280" s="681"/>
      <c r="BIR280" s="681"/>
      <c r="BIS280" s="681"/>
      <c r="BIT280" s="681"/>
      <c r="BIU280" s="681"/>
      <c r="BIV280" s="681"/>
      <c r="BIW280" s="681"/>
      <c r="BIX280" s="681"/>
      <c r="BIY280" s="681"/>
      <c r="BIZ280" s="681"/>
      <c r="BJA280" s="681"/>
      <c r="BJB280" s="681"/>
      <c r="BJC280" s="681"/>
      <c r="BJD280" s="681"/>
      <c r="BJE280" s="681"/>
      <c r="BJF280" s="681"/>
      <c r="BJG280" s="681"/>
      <c r="BJH280" s="681"/>
      <c r="BJI280" s="681"/>
      <c r="BJJ280" s="681"/>
      <c r="BJK280" s="681"/>
      <c r="BJL280" s="681"/>
      <c r="BJM280" s="681"/>
      <c r="BJN280" s="681"/>
      <c r="BJO280" s="681"/>
      <c r="BJP280" s="681"/>
      <c r="BJQ280" s="681"/>
      <c r="BJR280" s="681"/>
      <c r="BJS280" s="681"/>
      <c r="BJT280" s="681"/>
      <c r="BJU280" s="681"/>
      <c r="BJV280" s="681"/>
      <c r="BJW280" s="681"/>
      <c r="BJX280" s="681"/>
      <c r="BJY280" s="681"/>
      <c r="BJZ280" s="681"/>
      <c r="BKA280" s="681"/>
      <c r="BKB280" s="681"/>
      <c r="BKC280" s="681"/>
      <c r="BKD280" s="681"/>
      <c r="BKE280" s="681"/>
      <c r="BKF280" s="681"/>
      <c r="BKG280" s="681"/>
      <c r="BKH280" s="681"/>
      <c r="BKI280" s="681"/>
      <c r="BKJ280" s="681"/>
      <c r="BKK280" s="681"/>
      <c r="BKL280" s="681"/>
      <c r="BKM280" s="681"/>
      <c r="BKN280" s="681"/>
      <c r="BKO280" s="681"/>
      <c r="BKP280" s="681"/>
      <c r="BKQ280" s="681"/>
      <c r="BKR280" s="681"/>
      <c r="BKS280" s="681"/>
      <c r="BKT280" s="681"/>
      <c r="BKU280" s="681"/>
      <c r="BKV280" s="681"/>
      <c r="BKW280" s="681"/>
      <c r="BKX280" s="681"/>
      <c r="BKY280" s="681"/>
      <c r="BKZ280" s="681"/>
      <c r="BLA280" s="681"/>
      <c r="BLB280" s="681"/>
      <c r="BLC280" s="681"/>
      <c r="BLD280" s="681"/>
      <c r="BLE280" s="681"/>
      <c r="BLF280" s="681"/>
      <c r="BLG280" s="681"/>
      <c r="BLH280" s="681"/>
      <c r="BLI280" s="681"/>
      <c r="BLJ280" s="681"/>
      <c r="BLK280" s="681"/>
      <c r="BLL280" s="681"/>
      <c r="BLM280" s="681"/>
      <c r="BLN280" s="681"/>
      <c r="BLO280" s="681"/>
      <c r="BLP280" s="681"/>
      <c r="BLQ280" s="681"/>
      <c r="BLR280" s="681"/>
      <c r="BLS280" s="681"/>
      <c r="BLT280" s="681"/>
      <c r="BLU280" s="681"/>
      <c r="BLV280" s="681"/>
      <c r="BLW280" s="681"/>
      <c r="BLX280" s="681"/>
      <c r="BLY280" s="681"/>
      <c r="BLZ280" s="681"/>
      <c r="BMA280" s="681"/>
      <c r="BMB280" s="681"/>
      <c r="BMC280" s="681"/>
      <c r="BMD280" s="681"/>
      <c r="BME280" s="681"/>
      <c r="BMF280" s="681"/>
      <c r="BMG280" s="681"/>
      <c r="BMH280" s="681"/>
      <c r="BMI280" s="681"/>
      <c r="BMJ280" s="681"/>
      <c r="BMK280" s="681"/>
      <c r="BML280" s="681"/>
      <c r="BMM280" s="681"/>
      <c r="BMN280" s="681"/>
      <c r="BMO280" s="681"/>
      <c r="BMP280" s="681"/>
      <c r="BMQ280" s="681"/>
      <c r="BMR280" s="681"/>
      <c r="BMS280" s="681"/>
      <c r="BMT280" s="681"/>
      <c r="BMU280" s="681"/>
      <c r="BMV280" s="681"/>
      <c r="BMW280" s="681"/>
      <c r="BMX280" s="681"/>
      <c r="BMY280" s="681"/>
      <c r="BMZ280" s="681"/>
      <c r="BNA280" s="681"/>
      <c r="BNB280" s="681"/>
      <c r="BNC280" s="681"/>
      <c r="BND280" s="681"/>
      <c r="BNE280" s="681"/>
      <c r="BNF280" s="681"/>
      <c r="BNG280" s="681"/>
      <c r="BNH280" s="681"/>
      <c r="BNI280" s="681"/>
      <c r="BNJ280" s="681"/>
      <c r="BNK280" s="681"/>
      <c r="BNL280" s="681"/>
      <c r="BNM280" s="681"/>
      <c r="BNN280" s="681"/>
      <c r="BNO280" s="681"/>
      <c r="BNP280" s="681"/>
      <c r="BNQ280" s="681"/>
      <c r="BNR280" s="681"/>
      <c r="BNS280" s="681"/>
      <c r="BNT280" s="681"/>
      <c r="BNU280" s="681"/>
      <c r="BNV280" s="681"/>
      <c r="BNW280" s="681"/>
      <c r="BNX280" s="681"/>
      <c r="BNY280" s="681"/>
      <c r="BNZ280" s="681"/>
      <c r="BOA280" s="681"/>
      <c r="BOB280" s="681"/>
      <c r="BOC280" s="681"/>
      <c r="BOD280" s="681"/>
      <c r="BOE280" s="681"/>
      <c r="BOF280" s="681"/>
      <c r="BOG280" s="681"/>
      <c r="BOH280" s="681"/>
      <c r="BOI280" s="681"/>
      <c r="BOJ280" s="681"/>
      <c r="BOK280" s="681"/>
      <c r="BOL280" s="681"/>
      <c r="BOM280" s="681"/>
      <c r="BON280" s="681"/>
      <c r="BOO280" s="681"/>
      <c r="BOP280" s="681"/>
      <c r="BOQ280" s="681"/>
      <c r="BOR280" s="681"/>
      <c r="BOS280" s="681"/>
      <c r="BOT280" s="681"/>
      <c r="BOU280" s="681"/>
      <c r="BOV280" s="681"/>
      <c r="BOW280" s="681"/>
      <c r="BOX280" s="681"/>
      <c r="BOY280" s="681"/>
      <c r="BOZ280" s="681"/>
      <c r="BPA280" s="681"/>
      <c r="BPB280" s="681"/>
      <c r="BPC280" s="681"/>
      <c r="BPD280" s="681"/>
      <c r="BPE280" s="681"/>
      <c r="BPF280" s="681"/>
      <c r="BPG280" s="681"/>
      <c r="BPH280" s="681"/>
      <c r="BPI280" s="681"/>
      <c r="BPJ280" s="681"/>
      <c r="BPK280" s="681"/>
      <c r="BPL280" s="681"/>
      <c r="BPM280" s="681"/>
      <c r="BPN280" s="681"/>
      <c r="BPO280" s="681"/>
      <c r="BPP280" s="681"/>
      <c r="BPQ280" s="681"/>
      <c r="BPR280" s="681"/>
      <c r="BPS280" s="681"/>
      <c r="BPT280" s="681"/>
      <c r="BPU280" s="681"/>
      <c r="BPV280" s="681"/>
      <c r="BPW280" s="681"/>
      <c r="BPX280" s="681"/>
      <c r="BPY280" s="681"/>
      <c r="BPZ280" s="681"/>
      <c r="BQA280" s="681"/>
      <c r="BQB280" s="681"/>
      <c r="BQC280" s="681"/>
      <c r="BQD280" s="681"/>
      <c r="BQE280" s="681"/>
      <c r="BQF280" s="681"/>
      <c r="BQG280" s="681"/>
      <c r="BQH280" s="681"/>
      <c r="BQI280" s="681"/>
      <c r="BQJ280" s="681"/>
      <c r="BQK280" s="681"/>
      <c r="BQL280" s="681"/>
      <c r="BQM280" s="681"/>
      <c r="BQN280" s="681"/>
      <c r="BQO280" s="681"/>
      <c r="BQP280" s="681"/>
      <c r="BQQ280" s="681"/>
      <c r="BQR280" s="681"/>
      <c r="BQS280" s="681"/>
      <c r="BQT280" s="681"/>
      <c r="BQU280" s="681"/>
      <c r="BQV280" s="681"/>
      <c r="BQW280" s="681"/>
      <c r="BQX280" s="681"/>
      <c r="BQY280" s="681"/>
      <c r="BQZ280" s="681"/>
      <c r="BRA280" s="681"/>
      <c r="BRB280" s="681"/>
      <c r="BRC280" s="681"/>
      <c r="BRD280" s="681"/>
      <c r="BRE280" s="681"/>
      <c r="BRF280" s="681"/>
      <c r="BRG280" s="681"/>
      <c r="BRH280" s="681"/>
      <c r="BRI280" s="681"/>
      <c r="BRJ280" s="681"/>
      <c r="BRK280" s="681"/>
      <c r="BRL280" s="681"/>
      <c r="BRM280" s="681"/>
      <c r="BRN280" s="681"/>
      <c r="BRO280" s="681"/>
      <c r="BRP280" s="681"/>
      <c r="BRQ280" s="681"/>
      <c r="BRR280" s="681"/>
      <c r="BRS280" s="681"/>
      <c r="BRT280" s="681"/>
      <c r="BRU280" s="681"/>
      <c r="BRV280" s="681"/>
      <c r="BRW280" s="681"/>
      <c r="BRX280" s="681"/>
      <c r="BRY280" s="681"/>
      <c r="BRZ280" s="681"/>
      <c r="BSA280" s="681"/>
      <c r="BSB280" s="681"/>
      <c r="BSC280" s="681"/>
      <c r="BSD280" s="681"/>
      <c r="BSE280" s="681"/>
      <c r="BSF280" s="681"/>
      <c r="BSG280" s="681"/>
      <c r="BSH280" s="681"/>
      <c r="BSI280" s="681"/>
      <c r="BSJ280" s="681"/>
      <c r="BSK280" s="681"/>
      <c r="BSL280" s="681"/>
      <c r="BSM280" s="681"/>
      <c r="BSN280" s="681"/>
      <c r="BSO280" s="681"/>
      <c r="BSP280" s="681"/>
      <c r="BSQ280" s="681"/>
      <c r="BSR280" s="681"/>
      <c r="BSS280" s="681"/>
      <c r="BST280" s="681"/>
      <c r="BSU280" s="681"/>
      <c r="BSV280" s="681"/>
      <c r="BSW280" s="681"/>
      <c r="BSX280" s="681"/>
      <c r="BSY280" s="681"/>
      <c r="BSZ280" s="681"/>
      <c r="BTA280" s="681"/>
      <c r="BTB280" s="681"/>
      <c r="BTC280" s="681"/>
      <c r="BTD280" s="681"/>
      <c r="BTE280" s="681"/>
      <c r="BTF280" s="681"/>
      <c r="BTG280" s="681"/>
      <c r="BTH280" s="681"/>
      <c r="BTI280" s="681"/>
      <c r="BTJ280" s="681"/>
      <c r="BTK280" s="681"/>
      <c r="BTL280" s="681"/>
      <c r="BTM280" s="681"/>
      <c r="BTN280" s="681"/>
      <c r="BTO280" s="681"/>
      <c r="BTP280" s="681"/>
      <c r="BTQ280" s="681"/>
      <c r="BTR280" s="681"/>
      <c r="BTS280" s="681"/>
      <c r="BTT280" s="681"/>
      <c r="BTU280" s="681"/>
      <c r="BTV280" s="681"/>
      <c r="BTW280" s="681"/>
      <c r="BTX280" s="681"/>
      <c r="BTY280" s="681"/>
      <c r="BTZ280" s="681"/>
      <c r="BUA280" s="681"/>
      <c r="BUB280" s="681"/>
      <c r="BUC280" s="681"/>
      <c r="BUD280" s="681"/>
      <c r="BUE280" s="681"/>
      <c r="BUF280" s="681"/>
      <c r="BUG280" s="681"/>
      <c r="BUH280" s="681"/>
      <c r="BUI280" s="681"/>
      <c r="BUJ280" s="681"/>
      <c r="BUK280" s="681"/>
      <c r="BUL280" s="681"/>
      <c r="BUM280" s="681"/>
      <c r="BUN280" s="681"/>
      <c r="BUO280" s="681"/>
      <c r="BUP280" s="681"/>
      <c r="BUQ280" s="681"/>
      <c r="BUR280" s="681"/>
      <c r="BUS280" s="681"/>
      <c r="BUT280" s="681"/>
      <c r="BUU280" s="681"/>
      <c r="BUV280" s="681"/>
      <c r="BUW280" s="681"/>
      <c r="BUX280" s="681"/>
      <c r="BUY280" s="681"/>
      <c r="BUZ280" s="681"/>
      <c r="BVA280" s="681"/>
      <c r="BVB280" s="681"/>
      <c r="BVC280" s="681"/>
      <c r="BVD280" s="681"/>
      <c r="BVE280" s="681"/>
      <c r="BVF280" s="681"/>
      <c r="BVG280" s="681"/>
      <c r="BVH280" s="681"/>
      <c r="BVI280" s="681"/>
      <c r="BVJ280" s="681"/>
      <c r="BVK280" s="681"/>
      <c r="BVL280" s="681"/>
      <c r="BVM280" s="681"/>
      <c r="BVN280" s="681"/>
      <c r="BVO280" s="681"/>
      <c r="BVP280" s="681"/>
      <c r="BVQ280" s="681"/>
      <c r="BVR280" s="681"/>
      <c r="BVS280" s="681"/>
      <c r="BVT280" s="681"/>
      <c r="BVU280" s="681"/>
      <c r="BVV280" s="681"/>
      <c r="BVW280" s="681"/>
      <c r="BVX280" s="681"/>
      <c r="BVY280" s="681"/>
      <c r="BVZ280" s="681"/>
      <c r="BWA280" s="681"/>
      <c r="BWB280" s="681"/>
      <c r="BWC280" s="681"/>
      <c r="BWD280" s="681"/>
      <c r="BWE280" s="681"/>
      <c r="BWF280" s="681"/>
      <c r="BWG280" s="681"/>
      <c r="BWH280" s="681"/>
      <c r="BWI280" s="681"/>
      <c r="BWJ280" s="681"/>
      <c r="BWK280" s="681"/>
      <c r="BWL280" s="681"/>
      <c r="BWM280" s="681"/>
      <c r="BWN280" s="681"/>
      <c r="BWO280" s="681"/>
      <c r="BWP280" s="681"/>
      <c r="BWQ280" s="681"/>
      <c r="BWR280" s="681"/>
      <c r="BWS280" s="681"/>
      <c r="BWT280" s="681"/>
      <c r="BWU280" s="681"/>
      <c r="BWV280" s="681"/>
      <c r="BWW280" s="681"/>
      <c r="BWX280" s="681"/>
      <c r="BWY280" s="681"/>
      <c r="BWZ280" s="681"/>
      <c r="BXA280" s="681"/>
      <c r="BXB280" s="681"/>
      <c r="BXC280" s="681"/>
      <c r="BXD280" s="681"/>
      <c r="BXE280" s="681"/>
      <c r="BXF280" s="681"/>
      <c r="BXG280" s="681"/>
      <c r="BXH280" s="681"/>
      <c r="BXI280" s="681"/>
      <c r="BXJ280" s="681"/>
      <c r="BXK280" s="681"/>
      <c r="BXL280" s="681"/>
      <c r="BXM280" s="681"/>
      <c r="BXN280" s="681"/>
      <c r="BXO280" s="681"/>
      <c r="BXP280" s="681"/>
      <c r="BXQ280" s="681"/>
      <c r="BXR280" s="681"/>
      <c r="BXS280" s="681"/>
      <c r="BXT280" s="681"/>
      <c r="BXU280" s="681"/>
      <c r="BXV280" s="681"/>
      <c r="BXW280" s="681"/>
      <c r="BXX280" s="681"/>
      <c r="BXY280" s="681"/>
      <c r="BXZ280" s="681"/>
      <c r="BYA280" s="681"/>
      <c r="BYB280" s="681"/>
      <c r="BYC280" s="681"/>
      <c r="BYD280" s="681"/>
      <c r="BYE280" s="681"/>
      <c r="BYF280" s="681"/>
      <c r="BYG280" s="681"/>
      <c r="BYH280" s="681"/>
      <c r="BYI280" s="681"/>
      <c r="BYJ280" s="681"/>
      <c r="BYK280" s="681"/>
      <c r="BYL280" s="681"/>
      <c r="BYM280" s="681"/>
      <c r="BYN280" s="681"/>
      <c r="BYO280" s="681"/>
      <c r="BYP280" s="681"/>
      <c r="BYQ280" s="681"/>
      <c r="BYR280" s="681"/>
      <c r="BYS280" s="681"/>
      <c r="BYT280" s="681"/>
      <c r="BYU280" s="681"/>
      <c r="BYV280" s="681"/>
      <c r="BYW280" s="681"/>
      <c r="BYX280" s="681"/>
      <c r="BYY280" s="681"/>
      <c r="BYZ280" s="681"/>
      <c r="BZA280" s="681"/>
      <c r="BZB280" s="681"/>
      <c r="BZC280" s="681"/>
      <c r="BZD280" s="681"/>
      <c r="BZE280" s="681"/>
      <c r="BZF280" s="681"/>
      <c r="BZG280" s="681"/>
      <c r="BZH280" s="681"/>
      <c r="BZI280" s="681"/>
      <c r="BZJ280" s="681"/>
      <c r="BZK280" s="681"/>
      <c r="BZL280" s="681"/>
      <c r="BZM280" s="681"/>
      <c r="BZN280" s="681"/>
      <c r="BZO280" s="681"/>
      <c r="BZP280" s="681"/>
      <c r="BZQ280" s="681"/>
      <c r="BZR280" s="681"/>
      <c r="BZS280" s="681"/>
      <c r="BZT280" s="681"/>
      <c r="BZU280" s="681"/>
      <c r="BZV280" s="681"/>
      <c r="BZW280" s="681"/>
      <c r="BZX280" s="681"/>
      <c r="BZY280" s="681"/>
      <c r="BZZ280" s="681"/>
      <c r="CAA280" s="681"/>
      <c r="CAB280" s="681"/>
      <c r="CAC280" s="681"/>
      <c r="CAD280" s="681"/>
      <c r="CAE280" s="681"/>
      <c r="CAF280" s="681"/>
      <c r="CAG280" s="681"/>
      <c r="CAH280" s="681"/>
      <c r="CAI280" s="681"/>
      <c r="CAJ280" s="681"/>
      <c r="CAK280" s="681"/>
      <c r="CAL280" s="681"/>
      <c r="CAM280" s="681"/>
      <c r="CAN280" s="681"/>
      <c r="CAO280" s="681"/>
      <c r="CAP280" s="681"/>
      <c r="CAQ280" s="681"/>
      <c r="CAR280" s="681"/>
      <c r="CAS280" s="681"/>
      <c r="CAT280" s="681"/>
      <c r="CAU280" s="681"/>
      <c r="CAV280" s="681"/>
      <c r="CAW280" s="681"/>
      <c r="CAX280" s="681"/>
      <c r="CAY280" s="681"/>
      <c r="CAZ280" s="681"/>
      <c r="CBA280" s="681"/>
      <c r="CBB280" s="681"/>
      <c r="CBC280" s="681"/>
      <c r="CBD280" s="681"/>
      <c r="CBE280" s="681"/>
      <c r="CBF280" s="681"/>
      <c r="CBG280" s="681"/>
      <c r="CBH280" s="681"/>
      <c r="CBI280" s="681"/>
      <c r="CBJ280" s="681"/>
      <c r="CBK280" s="681"/>
      <c r="CBL280" s="681"/>
      <c r="CBM280" s="681"/>
      <c r="CBN280" s="681"/>
      <c r="CBO280" s="681"/>
      <c r="CBP280" s="681"/>
      <c r="CBQ280" s="681"/>
      <c r="CBR280" s="681"/>
      <c r="CBS280" s="681"/>
      <c r="CBT280" s="681"/>
      <c r="CBU280" s="681"/>
      <c r="CBV280" s="681"/>
      <c r="CBW280" s="681"/>
      <c r="CBX280" s="681"/>
      <c r="CBY280" s="681"/>
      <c r="CBZ280" s="681"/>
      <c r="CCA280" s="681"/>
      <c r="CCB280" s="681"/>
      <c r="CCC280" s="681"/>
      <c r="CCD280" s="681"/>
      <c r="CCE280" s="681"/>
      <c r="CCF280" s="681"/>
      <c r="CCG280" s="681"/>
      <c r="CCH280" s="681"/>
      <c r="CCI280" s="681"/>
      <c r="CCJ280" s="681"/>
      <c r="CCK280" s="681"/>
      <c r="CCL280" s="681"/>
      <c r="CCM280" s="681"/>
      <c r="CCN280" s="681"/>
      <c r="CCO280" s="681"/>
      <c r="CCP280" s="681"/>
      <c r="CCQ280" s="681"/>
      <c r="CCR280" s="681"/>
      <c r="CCS280" s="681"/>
      <c r="CCT280" s="681"/>
      <c r="CCU280" s="681"/>
      <c r="CCV280" s="681"/>
      <c r="CCW280" s="681"/>
      <c r="CCX280" s="681"/>
      <c r="CCY280" s="681"/>
      <c r="CCZ280" s="681"/>
      <c r="CDA280" s="681"/>
      <c r="CDB280" s="681"/>
      <c r="CDC280" s="681"/>
      <c r="CDD280" s="681"/>
      <c r="CDE280" s="681"/>
      <c r="CDF280" s="681"/>
      <c r="CDG280" s="681"/>
      <c r="CDH280" s="681"/>
      <c r="CDI280" s="681"/>
      <c r="CDJ280" s="681"/>
      <c r="CDK280" s="681"/>
      <c r="CDL280" s="681"/>
      <c r="CDM280" s="681"/>
      <c r="CDN280" s="681"/>
      <c r="CDO280" s="681"/>
      <c r="CDP280" s="681"/>
      <c r="CDQ280" s="681"/>
      <c r="CDR280" s="681"/>
      <c r="CDS280" s="681"/>
      <c r="CDT280" s="681"/>
      <c r="CDU280" s="681"/>
      <c r="CDV280" s="681"/>
      <c r="CDW280" s="681"/>
      <c r="CDX280" s="681"/>
      <c r="CDY280" s="681"/>
      <c r="CDZ280" s="681"/>
      <c r="CEA280" s="681"/>
      <c r="CEB280" s="681"/>
      <c r="CEC280" s="681"/>
      <c r="CED280" s="681"/>
      <c r="CEE280" s="681"/>
      <c r="CEF280" s="681"/>
      <c r="CEG280" s="681"/>
      <c r="CEH280" s="681"/>
      <c r="CEI280" s="681"/>
      <c r="CEJ280" s="681"/>
      <c r="CEK280" s="681"/>
      <c r="CEL280" s="681"/>
      <c r="CEM280" s="681"/>
      <c r="CEN280" s="681"/>
      <c r="CEO280" s="681"/>
      <c r="CEP280" s="681"/>
      <c r="CEQ280" s="681"/>
      <c r="CER280" s="681"/>
      <c r="CES280" s="681"/>
      <c r="CET280" s="681"/>
      <c r="CEU280" s="681"/>
      <c r="CEV280" s="681"/>
      <c r="CEW280" s="681"/>
      <c r="CEX280" s="681"/>
      <c r="CEY280" s="681"/>
      <c r="CEZ280" s="681"/>
      <c r="CFA280" s="681"/>
      <c r="CFB280" s="681"/>
      <c r="CFC280" s="681"/>
      <c r="CFD280" s="681"/>
      <c r="CFE280" s="681"/>
      <c r="CFF280" s="681"/>
      <c r="CFG280" s="681"/>
      <c r="CFH280" s="681"/>
      <c r="CFI280" s="681"/>
      <c r="CFJ280" s="681"/>
      <c r="CFK280" s="681"/>
      <c r="CFL280" s="681"/>
      <c r="CFM280" s="681"/>
      <c r="CFN280" s="681"/>
      <c r="CFO280" s="681"/>
      <c r="CFP280" s="681"/>
      <c r="CFQ280" s="681"/>
      <c r="CFR280" s="681"/>
      <c r="CFS280" s="681"/>
      <c r="CFT280" s="681"/>
      <c r="CFU280" s="681"/>
      <c r="CFV280" s="681"/>
      <c r="CFW280" s="681"/>
      <c r="CFX280" s="681"/>
      <c r="CFY280" s="681"/>
      <c r="CFZ280" s="681"/>
      <c r="CGA280" s="681"/>
      <c r="CGB280" s="681"/>
      <c r="CGC280" s="681"/>
      <c r="CGD280" s="681"/>
      <c r="CGE280" s="681"/>
      <c r="CGF280" s="681"/>
      <c r="CGG280" s="681"/>
      <c r="CGH280" s="681"/>
      <c r="CGI280" s="681"/>
      <c r="CGJ280" s="681"/>
      <c r="CGK280" s="681"/>
      <c r="CGL280" s="681"/>
      <c r="CGM280" s="681"/>
      <c r="CGN280" s="681"/>
      <c r="CGO280" s="681"/>
      <c r="CGP280" s="681"/>
      <c r="CGQ280" s="681"/>
      <c r="CGR280" s="681"/>
      <c r="CGS280" s="681"/>
      <c r="CGT280" s="681"/>
      <c r="CGU280" s="681"/>
      <c r="CGV280" s="681"/>
      <c r="CGW280" s="681"/>
      <c r="CGX280" s="681"/>
      <c r="CGY280" s="681"/>
      <c r="CGZ280" s="681"/>
      <c r="CHA280" s="681"/>
      <c r="CHB280" s="681"/>
      <c r="CHC280" s="681"/>
      <c r="CHD280" s="681"/>
      <c r="CHE280" s="681"/>
      <c r="CHF280" s="681"/>
      <c r="CHG280" s="681"/>
      <c r="CHH280" s="681"/>
      <c r="CHI280" s="681"/>
      <c r="CHJ280" s="681"/>
      <c r="CHK280" s="681"/>
      <c r="CHL280" s="681"/>
      <c r="CHM280" s="681"/>
      <c r="CHN280" s="681"/>
      <c r="CHO280" s="681"/>
      <c r="CHP280" s="681"/>
      <c r="CHQ280" s="681"/>
      <c r="CHR280" s="681"/>
      <c r="CHS280" s="681"/>
      <c r="CHT280" s="681"/>
      <c r="CHU280" s="681"/>
      <c r="CHV280" s="681"/>
      <c r="CHW280" s="681"/>
      <c r="CHX280" s="681"/>
      <c r="CHY280" s="681"/>
      <c r="CHZ280" s="681"/>
      <c r="CIA280" s="681"/>
      <c r="CIB280" s="681"/>
      <c r="CIC280" s="681"/>
      <c r="CID280" s="681"/>
      <c r="CIE280" s="681"/>
      <c r="CIF280" s="681"/>
      <c r="CIG280" s="681"/>
      <c r="CIH280" s="681"/>
      <c r="CII280" s="681"/>
      <c r="CIJ280" s="681"/>
      <c r="CIK280" s="681"/>
      <c r="CIL280" s="681"/>
      <c r="CIM280" s="681"/>
      <c r="CIN280" s="681"/>
      <c r="CIO280" s="681"/>
      <c r="CIP280" s="681"/>
      <c r="CIQ280" s="681"/>
      <c r="CIR280" s="681"/>
      <c r="CIS280" s="681"/>
      <c r="CIT280" s="681"/>
      <c r="CIU280" s="681"/>
      <c r="CIV280" s="681"/>
      <c r="CIW280" s="681"/>
      <c r="CIX280" s="681"/>
      <c r="CIY280" s="681"/>
      <c r="CIZ280" s="681"/>
      <c r="CJA280" s="681"/>
      <c r="CJB280" s="681"/>
      <c r="CJC280" s="681"/>
      <c r="CJD280" s="681"/>
      <c r="CJE280" s="681"/>
      <c r="CJF280" s="681"/>
      <c r="CJG280" s="681"/>
      <c r="CJH280" s="681"/>
      <c r="CJI280" s="681"/>
      <c r="CJJ280" s="681"/>
      <c r="CJK280" s="681"/>
      <c r="CJL280" s="681"/>
      <c r="CJM280" s="681"/>
      <c r="CJN280" s="681"/>
      <c r="CJO280" s="681"/>
      <c r="CJP280" s="681"/>
      <c r="CJQ280" s="681"/>
      <c r="CJR280" s="681"/>
      <c r="CJS280" s="681"/>
      <c r="CJT280" s="681"/>
      <c r="CJU280" s="681"/>
      <c r="CJV280" s="681"/>
      <c r="CJW280" s="681"/>
      <c r="CJX280" s="681"/>
      <c r="CJY280" s="681"/>
      <c r="CJZ280" s="681"/>
      <c r="CKA280" s="681"/>
      <c r="CKB280" s="681"/>
      <c r="CKC280" s="681"/>
      <c r="CKD280" s="681"/>
      <c r="CKE280" s="681"/>
      <c r="CKF280" s="681"/>
      <c r="CKG280" s="681"/>
      <c r="CKH280" s="681"/>
      <c r="CKI280" s="681"/>
      <c r="CKJ280" s="681"/>
      <c r="CKK280" s="681"/>
      <c r="CKL280" s="681"/>
      <c r="CKM280" s="681"/>
      <c r="CKN280" s="681"/>
      <c r="CKO280" s="681"/>
      <c r="CKP280" s="681"/>
      <c r="CKQ280" s="681"/>
      <c r="CKR280" s="681"/>
      <c r="CKS280" s="681"/>
      <c r="CKT280" s="681"/>
      <c r="CKU280" s="681"/>
      <c r="CKV280" s="681"/>
      <c r="CKW280" s="681"/>
      <c r="CKX280" s="681"/>
      <c r="CKY280" s="681"/>
      <c r="CKZ280" s="681"/>
      <c r="CLA280" s="681"/>
      <c r="CLB280" s="681"/>
      <c r="CLC280" s="681"/>
      <c r="CLD280" s="681"/>
      <c r="CLE280" s="681"/>
      <c r="CLF280" s="681"/>
      <c r="CLG280" s="681"/>
      <c r="CLH280" s="681"/>
      <c r="CLI280" s="681"/>
      <c r="CLJ280" s="681"/>
      <c r="CLK280" s="681"/>
      <c r="CLL280" s="681"/>
      <c r="CLM280" s="681"/>
      <c r="CLN280" s="681"/>
      <c r="CLO280" s="681"/>
      <c r="CLP280" s="681"/>
      <c r="CLQ280" s="681"/>
      <c r="CLR280" s="681"/>
      <c r="CLS280" s="681"/>
      <c r="CLT280" s="681"/>
      <c r="CLU280" s="681"/>
      <c r="CLV280" s="681"/>
      <c r="CLW280" s="681"/>
      <c r="CLX280" s="681"/>
      <c r="CLY280" s="681"/>
      <c r="CLZ280" s="681"/>
      <c r="CMA280" s="681"/>
      <c r="CMB280" s="681"/>
      <c r="CMC280" s="681"/>
      <c r="CMD280" s="681"/>
      <c r="CME280" s="681"/>
      <c r="CMF280" s="681"/>
      <c r="CMG280" s="681"/>
      <c r="CMH280" s="681"/>
      <c r="CMI280" s="681"/>
      <c r="CMJ280" s="681"/>
      <c r="CMK280" s="681"/>
      <c r="CML280" s="681"/>
      <c r="CMM280" s="681"/>
      <c r="CMN280" s="681"/>
      <c r="CMO280" s="681"/>
      <c r="CMP280" s="681"/>
      <c r="CMQ280" s="681"/>
      <c r="CMR280" s="681"/>
      <c r="CMS280" s="681"/>
      <c r="CMT280" s="681"/>
      <c r="CMU280" s="681"/>
      <c r="CMV280" s="681"/>
      <c r="CMW280" s="681"/>
      <c r="CMX280" s="681"/>
      <c r="CMY280" s="681"/>
      <c r="CMZ280" s="681"/>
      <c r="CNA280" s="681"/>
      <c r="CNB280" s="681"/>
      <c r="CNC280" s="681"/>
      <c r="CND280" s="681"/>
      <c r="CNE280" s="681"/>
      <c r="CNF280" s="681"/>
      <c r="CNG280" s="681"/>
      <c r="CNH280" s="681"/>
      <c r="CNI280" s="681"/>
      <c r="CNJ280" s="681"/>
      <c r="CNK280" s="681"/>
      <c r="CNL280" s="681"/>
      <c r="CNM280" s="681"/>
      <c r="CNN280" s="681"/>
      <c r="CNO280" s="681"/>
      <c r="CNP280" s="681"/>
      <c r="CNQ280" s="681"/>
      <c r="CNR280" s="681"/>
      <c r="CNS280" s="681"/>
      <c r="CNT280" s="681"/>
      <c r="CNU280" s="681"/>
      <c r="CNV280" s="681"/>
    </row>
    <row r="281" spans="1:2414" s="682" customFormat="1" ht="45.75" customHeight="1" thickTop="1" thickBot="1" x14ac:dyDescent="0.3">
      <c r="A281" s="386"/>
      <c r="B281" s="683" t="s">
        <v>1093</v>
      </c>
      <c r="C281" s="684" t="s">
        <v>1102</v>
      </c>
      <c r="D281" s="905" t="s">
        <v>1299</v>
      </c>
      <c r="E281" s="905"/>
      <c r="F281" s="905"/>
      <c r="G281" s="905"/>
      <c r="H281" s="905"/>
      <c r="I281" s="905"/>
      <c r="J281" s="905"/>
      <c r="K281" s="905"/>
      <c r="L281" s="678"/>
      <c r="M281" s="678"/>
      <c r="N281" s="678"/>
      <c r="O281" s="677"/>
      <c r="P281" s="678"/>
      <c r="Q281" s="678"/>
      <c r="R281" s="678"/>
      <c r="S281" s="677"/>
      <c r="T281" s="678"/>
      <c r="U281" s="678"/>
      <c r="V281" s="386"/>
      <c r="W281" s="386"/>
      <c r="X281" s="386"/>
      <c r="Y281" s="386"/>
      <c r="Z281" s="386"/>
      <c r="AA281" s="386"/>
      <c r="AB281" s="386"/>
      <c r="AC281" s="386"/>
      <c r="AD281" s="386"/>
      <c r="AE281" s="386"/>
      <c r="AF281" s="386"/>
      <c r="AG281" s="386"/>
      <c r="AH281" s="386"/>
      <c r="AI281" s="386"/>
      <c r="AJ281" s="386"/>
      <c r="AK281" s="386"/>
      <c r="AL281" s="386"/>
      <c r="AM281" s="386"/>
      <c r="AN281" s="386"/>
      <c r="AO281" s="386"/>
      <c r="AP281" s="386"/>
      <c r="AQ281" s="386"/>
      <c r="AR281" s="680"/>
      <c r="AS281" s="680"/>
      <c r="AT281" s="680"/>
      <c r="AU281" s="680"/>
      <c r="AV281" s="680"/>
      <c r="AW281" s="680"/>
      <c r="AX281" s="680"/>
      <c r="AY281" s="680"/>
      <c r="AZ281" s="680"/>
      <c r="BA281" s="680"/>
      <c r="BB281" s="680"/>
      <c r="BC281" s="680"/>
      <c r="BD281" s="680"/>
      <c r="BE281" s="680"/>
      <c r="BF281" s="680"/>
      <c r="BG281" s="680"/>
      <c r="BH281" s="680"/>
      <c r="BI281" s="680"/>
      <c r="BJ281" s="680"/>
      <c r="BK281" s="680"/>
      <c r="BL281" s="680"/>
      <c r="BM281" s="680"/>
      <c r="BN281" s="680"/>
      <c r="BO281" s="680"/>
      <c r="BP281" s="680"/>
      <c r="BQ281" s="680"/>
      <c r="BR281" s="680"/>
      <c r="BS281" s="680"/>
      <c r="BT281" s="680"/>
      <c r="BU281" s="680"/>
      <c r="BV281" s="680"/>
      <c r="BW281" s="680"/>
      <c r="BX281" s="680"/>
      <c r="BY281" s="680"/>
      <c r="BZ281" s="680"/>
      <c r="CA281" s="680"/>
      <c r="CB281" s="680"/>
      <c r="CC281" s="680"/>
      <c r="CD281" s="680"/>
      <c r="CE281" s="680"/>
      <c r="CF281" s="680"/>
      <c r="CG281" s="681"/>
      <c r="CH281" s="681"/>
      <c r="CI281" s="681"/>
      <c r="CJ281" s="681"/>
      <c r="CK281" s="681"/>
      <c r="CL281" s="681"/>
      <c r="CM281" s="681"/>
      <c r="CN281" s="681"/>
      <c r="CO281" s="681"/>
      <c r="CP281" s="681"/>
      <c r="CQ281" s="681"/>
      <c r="CR281" s="681"/>
      <c r="CS281" s="681"/>
      <c r="CT281" s="681"/>
      <c r="CU281" s="681"/>
      <c r="CV281" s="681"/>
      <c r="CW281" s="681"/>
      <c r="CX281" s="681"/>
      <c r="CY281" s="681"/>
      <c r="CZ281" s="681"/>
      <c r="DA281" s="681"/>
      <c r="DB281" s="681"/>
      <c r="DC281" s="681"/>
      <c r="DD281" s="681"/>
      <c r="DE281" s="681"/>
      <c r="DF281" s="681"/>
      <c r="DG281" s="681"/>
      <c r="DH281" s="681"/>
      <c r="DI281" s="681"/>
      <c r="DJ281" s="681"/>
      <c r="DK281" s="681"/>
      <c r="DL281" s="681"/>
      <c r="DM281" s="681"/>
      <c r="DN281" s="681"/>
      <c r="DO281" s="681"/>
      <c r="DP281" s="681"/>
      <c r="DQ281" s="681"/>
      <c r="DR281" s="681"/>
      <c r="DS281" s="681"/>
      <c r="DT281" s="681"/>
      <c r="DU281" s="681"/>
      <c r="DV281" s="681"/>
      <c r="DW281" s="681"/>
      <c r="DX281" s="681"/>
      <c r="DY281" s="681"/>
      <c r="DZ281" s="681"/>
      <c r="EA281" s="681"/>
      <c r="EB281" s="681"/>
      <c r="EC281" s="681"/>
      <c r="ED281" s="681"/>
      <c r="EE281" s="681"/>
      <c r="EF281" s="681"/>
      <c r="EG281" s="681"/>
      <c r="EH281" s="681"/>
      <c r="EI281" s="681"/>
      <c r="EJ281" s="681"/>
      <c r="EK281" s="681"/>
      <c r="EL281" s="681"/>
      <c r="EM281" s="681"/>
      <c r="EN281" s="681"/>
      <c r="EO281" s="681"/>
      <c r="EP281" s="681"/>
      <c r="EQ281" s="681"/>
      <c r="ER281" s="681"/>
      <c r="ES281" s="681"/>
      <c r="ET281" s="681"/>
      <c r="EU281" s="681"/>
      <c r="EV281" s="681"/>
      <c r="EW281" s="681"/>
      <c r="EX281" s="681"/>
      <c r="EY281" s="681"/>
      <c r="EZ281" s="681"/>
      <c r="FA281" s="681"/>
      <c r="FB281" s="681"/>
      <c r="FC281" s="681"/>
      <c r="FD281" s="681"/>
      <c r="FE281" s="681"/>
      <c r="FF281" s="681"/>
      <c r="FG281" s="681"/>
      <c r="FH281" s="681"/>
      <c r="FI281" s="681"/>
      <c r="FJ281" s="681"/>
      <c r="FK281" s="681"/>
      <c r="FL281" s="681"/>
      <c r="FM281" s="681"/>
      <c r="FN281" s="681"/>
      <c r="FO281" s="681"/>
      <c r="FP281" s="681"/>
      <c r="FQ281" s="681"/>
      <c r="FR281" s="681"/>
      <c r="FS281" s="681"/>
      <c r="FT281" s="681"/>
      <c r="FU281" s="681"/>
      <c r="FV281" s="681"/>
      <c r="FW281" s="681"/>
      <c r="FX281" s="681"/>
      <c r="FY281" s="681"/>
      <c r="FZ281" s="681"/>
      <c r="GA281" s="681"/>
      <c r="GB281" s="681"/>
      <c r="GC281" s="681"/>
      <c r="GD281" s="681"/>
      <c r="GE281" s="681"/>
      <c r="GF281" s="681"/>
      <c r="GG281" s="681"/>
      <c r="GH281" s="681"/>
      <c r="GI281" s="681"/>
      <c r="GJ281" s="681"/>
      <c r="GK281" s="681"/>
      <c r="GL281" s="681"/>
      <c r="GM281" s="681"/>
      <c r="GN281" s="681"/>
      <c r="GO281" s="681"/>
      <c r="GP281" s="681"/>
      <c r="GQ281" s="681"/>
      <c r="GR281" s="681"/>
      <c r="GS281" s="681"/>
      <c r="GT281" s="681"/>
      <c r="GU281" s="681"/>
      <c r="GV281" s="681"/>
      <c r="GW281" s="681"/>
      <c r="GX281" s="681"/>
      <c r="GY281" s="681"/>
      <c r="GZ281" s="681"/>
      <c r="HA281" s="681"/>
      <c r="HB281" s="681"/>
      <c r="HC281" s="681"/>
      <c r="HD281" s="681"/>
      <c r="HE281" s="681"/>
      <c r="HF281" s="681"/>
      <c r="HG281" s="681"/>
      <c r="HH281" s="681"/>
      <c r="HI281" s="681"/>
      <c r="HJ281" s="681"/>
      <c r="HK281" s="681"/>
      <c r="HL281" s="681"/>
      <c r="HM281" s="681"/>
      <c r="HN281" s="681"/>
      <c r="HO281" s="681"/>
      <c r="HP281" s="681"/>
      <c r="HQ281" s="681"/>
      <c r="HR281" s="681"/>
      <c r="HS281" s="681"/>
      <c r="HT281" s="681"/>
      <c r="HU281" s="681"/>
      <c r="HV281" s="681"/>
      <c r="HW281" s="681"/>
      <c r="HX281" s="681"/>
      <c r="HY281" s="681"/>
      <c r="HZ281" s="681"/>
      <c r="IA281" s="681"/>
      <c r="IB281" s="681"/>
      <c r="IC281" s="681"/>
      <c r="ID281" s="681"/>
      <c r="IE281" s="681"/>
      <c r="IF281" s="681"/>
      <c r="IG281" s="681"/>
      <c r="IH281" s="681"/>
      <c r="II281" s="681"/>
      <c r="IJ281" s="681"/>
      <c r="IK281" s="681"/>
      <c r="IL281" s="681"/>
      <c r="IM281" s="681"/>
      <c r="IN281" s="681"/>
      <c r="IO281" s="681"/>
      <c r="IP281" s="681"/>
      <c r="IQ281" s="681"/>
      <c r="IR281" s="681"/>
      <c r="IS281" s="681"/>
      <c r="IT281" s="681"/>
      <c r="IU281" s="681"/>
      <c r="IV281" s="681"/>
      <c r="IW281" s="681"/>
      <c r="IX281" s="681"/>
      <c r="IY281" s="681"/>
      <c r="IZ281" s="681"/>
      <c r="JA281" s="681"/>
      <c r="JB281" s="681"/>
      <c r="JC281" s="681"/>
      <c r="JD281" s="681"/>
      <c r="JE281" s="681"/>
      <c r="JF281" s="681"/>
      <c r="JG281" s="681"/>
      <c r="JH281" s="681"/>
      <c r="JI281" s="681"/>
      <c r="JJ281" s="681"/>
      <c r="JK281" s="681"/>
      <c r="JL281" s="681"/>
      <c r="JM281" s="681"/>
      <c r="JN281" s="681"/>
      <c r="JO281" s="681"/>
      <c r="JP281" s="681"/>
      <c r="JQ281" s="681"/>
      <c r="JR281" s="681"/>
      <c r="JS281" s="681"/>
      <c r="JT281" s="681"/>
      <c r="JU281" s="681"/>
      <c r="JV281" s="681"/>
      <c r="JW281" s="681"/>
      <c r="JX281" s="681"/>
      <c r="JY281" s="681"/>
      <c r="JZ281" s="681"/>
      <c r="KA281" s="681"/>
      <c r="KB281" s="681"/>
      <c r="KC281" s="681"/>
      <c r="KD281" s="681"/>
      <c r="KE281" s="681"/>
      <c r="KF281" s="681"/>
      <c r="KG281" s="681"/>
      <c r="KH281" s="681"/>
      <c r="KI281" s="681"/>
      <c r="KJ281" s="681"/>
      <c r="KK281" s="681"/>
      <c r="KL281" s="681"/>
      <c r="KM281" s="681"/>
      <c r="KN281" s="681"/>
      <c r="KO281" s="681"/>
      <c r="KP281" s="681"/>
      <c r="KQ281" s="681"/>
      <c r="KR281" s="681"/>
      <c r="KS281" s="681"/>
      <c r="KT281" s="681"/>
      <c r="KU281" s="681"/>
      <c r="KV281" s="681"/>
      <c r="KW281" s="681"/>
      <c r="KX281" s="681"/>
      <c r="KY281" s="681"/>
      <c r="KZ281" s="681"/>
      <c r="LA281" s="681"/>
      <c r="LB281" s="681"/>
      <c r="LC281" s="681"/>
      <c r="LD281" s="681"/>
      <c r="LE281" s="681"/>
      <c r="LF281" s="681"/>
      <c r="LG281" s="681"/>
      <c r="LH281" s="681"/>
      <c r="LI281" s="681"/>
      <c r="LJ281" s="681"/>
      <c r="LK281" s="681"/>
      <c r="LL281" s="681"/>
      <c r="LM281" s="681"/>
      <c r="LN281" s="681"/>
      <c r="LO281" s="681"/>
      <c r="LP281" s="681"/>
      <c r="LQ281" s="681"/>
      <c r="LR281" s="681"/>
      <c r="LS281" s="681"/>
      <c r="LT281" s="681"/>
      <c r="LU281" s="681"/>
      <c r="LV281" s="681"/>
      <c r="LW281" s="681"/>
      <c r="LX281" s="681"/>
      <c r="LY281" s="681"/>
      <c r="LZ281" s="681"/>
      <c r="MA281" s="681"/>
      <c r="MB281" s="681"/>
      <c r="MC281" s="681"/>
      <c r="MD281" s="681"/>
      <c r="ME281" s="681"/>
      <c r="MF281" s="681"/>
      <c r="MG281" s="681"/>
      <c r="MH281" s="681"/>
      <c r="MI281" s="681"/>
      <c r="MJ281" s="681"/>
      <c r="MK281" s="681"/>
      <c r="ML281" s="681"/>
      <c r="MM281" s="681"/>
      <c r="MN281" s="681"/>
      <c r="MO281" s="681"/>
      <c r="MP281" s="681"/>
      <c r="MQ281" s="681"/>
      <c r="MR281" s="681"/>
      <c r="MS281" s="681"/>
      <c r="MT281" s="681"/>
      <c r="MU281" s="681"/>
      <c r="MV281" s="681"/>
      <c r="MW281" s="681"/>
      <c r="MX281" s="681"/>
      <c r="MY281" s="681"/>
      <c r="MZ281" s="681"/>
      <c r="NA281" s="681"/>
      <c r="NB281" s="681"/>
      <c r="NC281" s="681"/>
      <c r="ND281" s="681"/>
      <c r="NE281" s="681"/>
      <c r="NF281" s="681"/>
      <c r="NG281" s="681"/>
      <c r="NH281" s="681"/>
      <c r="NI281" s="681"/>
      <c r="NJ281" s="681"/>
      <c r="NK281" s="681"/>
      <c r="NL281" s="681"/>
      <c r="NM281" s="681"/>
      <c r="NN281" s="681"/>
      <c r="NO281" s="681"/>
      <c r="NP281" s="681"/>
      <c r="NQ281" s="681"/>
      <c r="NR281" s="681"/>
      <c r="NS281" s="681"/>
      <c r="NT281" s="681"/>
      <c r="NU281" s="681"/>
      <c r="NV281" s="681"/>
      <c r="NW281" s="681"/>
      <c r="NX281" s="681"/>
      <c r="NY281" s="681"/>
      <c r="NZ281" s="681"/>
      <c r="OA281" s="681"/>
      <c r="OB281" s="681"/>
      <c r="OC281" s="681"/>
      <c r="OD281" s="681"/>
      <c r="OE281" s="681"/>
      <c r="OF281" s="681"/>
      <c r="OG281" s="681"/>
      <c r="OH281" s="681"/>
      <c r="OI281" s="681"/>
      <c r="OJ281" s="681"/>
      <c r="OK281" s="681"/>
      <c r="OL281" s="681"/>
      <c r="OM281" s="681"/>
      <c r="ON281" s="681"/>
      <c r="OO281" s="681"/>
      <c r="OP281" s="681"/>
      <c r="OQ281" s="681"/>
      <c r="OR281" s="681"/>
      <c r="OS281" s="681"/>
      <c r="OT281" s="681"/>
      <c r="OU281" s="681"/>
      <c r="OV281" s="681"/>
      <c r="OW281" s="681"/>
      <c r="OX281" s="681"/>
      <c r="OY281" s="681"/>
      <c r="OZ281" s="681"/>
      <c r="PA281" s="681"/>
      <c r="PB281" s="681"/>
      <c r="PC281" s="681"/>
      <c r="PD281" s="681"/>
      <c r="PE281" s="681"/>
      <c r="PF281" s="681"/>
      <c r="PG281" s="681"/>
      <c r="PH281" s="681"/>
      <c r="PI281" s="681"/>
      <c r="PJ281" s="681"/>
      <c r="PK281" s="681"/>
      <c r="PL281" s="681"/>
      <c r="PM281" s="681"/>
      <c r="PN281" s="681"/>
      <c r="PO281" s="681"/>
      <c r="PP281" s="681"/>
      <c r="PQ281" s="681"/>
      <c r="PR281" s="681"/>
      <c r="PS281" s="681"/>
      <c r="PT281" s="681"/>
      <c r="PU281" s="681"/>
      <c r="PV281" s="681"/>
      <c r="PW281" s="681"/>
      <c r="PX281" s="681"/>
      <c r="PY281" s="681"/>
      <c r="PZ281" s="681"/>
      <c r="QA281" s="681"/>
      <c r="QB281" s="681"/>
      <c r="QC281" s="681"/>
      <c r="QD281" s="681"/>
      <c r="QE281" s="681"/>
      <c r="QF281" s="681"/>
      <c r="QG281" s="681"/>
      <c r="QH281" s="681"/>
      <c r="QI281" s="681"/>
      <c r="QJ281" s="681"/>
      <c r="QK281" s="681"/>
      <c r="QL281" s="681"/>
      <c r="QM281" s="681"/>
      <c r="QN281" s="681"/>
      <c r="QO281" s="681"/>
      <c r="QP281" s="681"/>
      <c r="QQ281" s="681"/>
      <c r="QR281" s="681"/>
      <c r="QS281" s="681"/>
      <c r="QT281" s="681"/>
      <c r="QU281" s="681"/>
      <c r="QV281" s="681"/>
      <c r="QW281" s="681"/>
      <c r="QX281" s="681"/>
      <c r="QY281" s="681"/>
      <c r="QZ281" s="681"/>
      <c r="RA281" s="681"/>
      <c r="RB281" s="681"/>
      <c r="RC281" s="681"/>
      <c r="RD281" s="681"/>
      <c r="RE281" s="681"/>
      <c r="RF281" s="681"/>
      <c r="RG281" s="681"/>
      <c r="RH281" s="681"/>
      <c r="RI281" s="681"/>
      <c r="RJ281" s="681"/>
      <c r="RK281" s="681"/>
      <c r="RL281" s="681"/>
      <c r="RM281" s="681"/>
      <c r="RN281" s="681"/>
      <c r="RO281" s="681"/>
      <c r="RP281" s="681"/>
      <c r="RQ281" s="681"/>
      <c r="RR281" s="681"/>
      <c r="RS281" s="681"/>
      <c r="RT281" s="681"/>
      <c r="RU281" s="681"/>
      <c r="RV281" s="681"/>
      <c r="RW281" s="681"/>
      <c r="RX281" s="681"/>
      <c r="RY281" s="681"/>
      <c r="RZ281" s="681"/>
      <c r="SA281" s="681"/>
      <c r="SB281" s="681"/>
      <c r="SC281" s="681"/>
      <c r="SD281" s="681"/>
      <c r="SE281" s="681"/>
      <c r="SF281" s="681"/>
      <c r="SG281" s="681"/>
      <c r="SH281" s="681"/>
      <c r="SI281" s="681"/>
      <c r="SJ281" s="681"/>
      <c r="SK281" s="681"/>
      <c r="SL281" s="681"/>
      <c r="SM281" s="681"/>
      <c r="SN281" s="681"/>
      <c r="SO281" s="681"/>
      <c r="SP281" s="681"/>
      <c r="SQ281" s="681"/>
      <c r="SR281" s="681"/>
      <c r="SS281" s="681"/>
      <c r="ST281" s="681"/>
      <c r="SU281" s="681"/>
      <c r="SV281" s="681"/>
      <c r="SW281" s="681"/>
      <c r="SX281" s="681"/>
      <c r="SY281" s="681"/>
      <c r="SZ281" s="681"/>
      <c r="TA281" s="681"/>
      <c r="TB281" s="681"/>
      <c r="TC281" s="681"/>
      <c r="TD281" s="681"/>
      <c r="TE281" s="681"/>
      <c r="TF281" s="681"/>
      <c r="TG281" s="681"/>
      <c r="TH281" s="681"/>
      <c r="TI281" s="681"/>
      <c r="TJ281" s="681"/>
      <c r="TK281" s="681"/>
      <c r="TL281" s="681"/>
      <c r="TM281" s="681"/>
      <c r="TN281" s="681"/>
      <c r="TO281" s="681"/>
      <c r="TP281" s="681"/>
      <c r="TQ281" s="681"/>
      <c r="TR281" s="681"/>
      <c r="TS281" s="681"/>
      <c r="TT281" s="681"/>
      <c r="TU281" s="681"/>
      <c r="TV281" s="681"/>
      <c r="TW281" s="681"/>
      <c r="TX281" s="681"/>
      <c r="TY281" s="681"/>
      <c r="TZ281" s="681"/>
      <c r="UA281" s="681"/>
      <c r="UB281" s="681"/>
      <c r="UC281" s="681"/>
      <c r="UD281" s="681"/>
      <c r="UE281" s="681"/>
      <c r="UF281" s="681"/>
      <c r="UG281" s="681"/>
      <c r="UH281" s="681"/>
      <c r="UI281" s="681"/>
      <c r="UJ281" s="681"/>
      <c r="UK281" s="681"/>
      <c r="UL281" s="681"/>
      <c r="UM281" s="681"/>
      <c r="UN281" s="681"/>
      <c r="UO281" s="681"/>
      <c r="UP281" s="681"/>
      <c r="UQ281" s="681"/>
      <c r="UR281" s="681"/>
      <c r="US281" s="681"/>
      <c r="UT281" s="681"/>
      <c r="UU281" s="681"/>
      <c r="UV281" s="681"/>
      <c r="UW281" s="681"/>
      <c r="UX281" s="681"/>
      <c r="UY281" s="681"/>
      <c r="UZ281" s="681"/>
      <c r="VA281" s="681"/>
      <c r="VB281" s="681"/>
      <c r="VC281" s="681"/>
      <c r="VD281" s="681"/>
      <c r="VE281" s="681"/>
      <c r="VF281" s="681"/>
      <c r="VG281" s="681"/>
      <c r="VH281" s="681"/>
      <c r="VI281" s="681"/>
      <c r="VJ281" s="681"/>
      <c r="VK281" s="681"/>
      <c r="VL281" s="681"/>
      <c r="VM281" s="681"/>
      <c r="VN281" s="681"/>
      <c r="VO281" s="681"/>
      <c r="VP281" s="681"/>
      <c r="VQ281" s="681"/>
      <c r="VR281" s="681"/>
      <c r="VS281" s="681"/>
      <c r="VT281" s="681"/>
      <c r="VU281" s="681"/>
      <c r="VV281" s="681"/>
      <c r="VW281" s="681"/>
      <c r="VX281" s="681"/>
      <c r="VY281" s="681"/>
      <c r="VZ281" s="681"/>
      <c r="WA281" s="681"/>
      <c r="WB281" s="681"/>
      <c r="WC281" s="681"/>
      <c r="WD281" s="681"/>
      <c r="WE281" s="681"/>
      <c r="WF281" s="681"/>
      <c r="WG281" s="681"/>
      <c r="WH281" s="681"/>
      <c r="WI281" s="681"/>
      <c r="WJ281" s="681"/>
      <c r="WK281" s="681"/>
      <c r="WL281" s="681"/>
      <c r="WM281" s="681"/>
      <c r="WN281" s="681"/>
      <c r="WO281" s="681"/>
      <c r="WP281" s="681"/>
      <c r="WQ281" s="681"/>
      <c r="WR281" s="681"/>
      <c r="WS281" s="681"/>
      <c r="WT281" s="681"/>
      <c r="WU281" s="681"/>
      <c r="WV281" s="681"/>
      <c r="WW281" s="681"/>
      <c r="WX281" s="681"/>
      <c r="WY281" s="681"/>
      <c r="WZ281" s="681"/>
      <c r="XA281" s="681"/>
      <c r="XB281" s="681"/>
      <c r="XC281" s="681"/>
      <c r="XD281" s="681"/>
      <c r="XE281" s="681"/>
      <c r="XF281" s="681"/>
      <c r="XG281" s="681"/>
      <c r="XH281" s="681"/>
      <c r="XI281" s="681"/>
      <c r="XJ281" s="681"/>
      <c r="XK281" s="681"/>
      <c r="XL281" s="681"/>
      <c r="XM281" s="681"/>
      <c r="XN281" s="681"/>
      <c r="XO281" s="681"/>
      <c r="XP281" s="681"/>
      <c r="XQ281" s="681"/>
      <c r="XR281" s="681"/>
      <c r="XS281" s="681"/>
      <c r="XT281" s="681"/>
      <c r="XU281" s="681"/>
      <c r="XV281" s="681"/>
      <c r="XW281" s="681"/>
      <c r="XX281" s="681"/>
      <c r="XY281" s="681"/>
      <c r="XZ281" s="681"/>
      <c r="YA281" s="681"/>
      <c r="YB281" s="681"/>
      <c r="YC281" s="681"/>
      <c r="YD281" s="681"/>
      <c r="YE281" s="681"/>
      <c r="YF281" s="681"/>
      <c r="YG281" s="681"/>
      <c r="YH281" s="681"/>
      <c r="YI281" s="681"/>
      <c r="YJ281" s="681"/>
      <c r="YK281" s="681"/>
      <c r="YL281" s="681"/>
      <c r="YM281" s="681"/>
      <c r="YN281" s="681"/>
      <c r="YO281" s="681"/>
      <c r="YP281" s="681"/>
      <c r="YQ281" s="681"/>
      <c r="YR281" s="681"/>
      <c r="YS281" s="681"/>
      <c r="YT281" s="681"/>
      <c r="YU281" s="681"/>
      <c r="YV281" s="681"/>
      <c r="YW281" s="681"/>
      <c r="YX281" s="681"/>
      <c r="YY281" s="681"/>
      <c r="YZ281" s="681"/>
      <c r="ZA281" s="681"/>
      <c r="ZB281" s="681"/>
      <c r="ZC281" s="681"/>
      <c r="ZD281" s="681"/>
      <c r="ZE281" s="681"/>
      <c r="ZF281" s="681"/>
      <c r="ZG281" s="681"/>
      <c r="ZH281" s="681"/>
      <c r="ZI281" s="681"/>
      <c r="ZJ281" s="681"/>
      <c r="ZK281" s="681"/>
      <c r="ZL281" s="681"/>
      <c r="ZM281" s="681"/>
      <c r="ZN281" s="681"/>
      <c r="ZO281" s="681"/>
      <c r="ZP281" s="681"/>
      <c r="ZQ281" s="681"/>
      <c r="ZR281" s="681"/>
      <c r="ZS281" s="681"/>
      <c r="ZT281" s="681"/>
      <c r="ZU281" s="681"/>
      <c r="ZV281" s="681"/>
      <c r="ZW281" s="681"/>
      <c r="ZX281" s="681"/>
      <c r="ZY281" s="681"/>
      <c r="ZZ281" s="681"/>
      <c r="AAA281" s="681"/>
      <c r="AAB281" s="681"/>
      <c r="AAC281" s="681"/>
      <c r="AAD281" s="681"/>
      <c r="AAE281" s="681"/>
      <c r="AAF281" s="681"/>
      <c r="AAG281" s="681"/>
      <c r="AAH281" s="681"/>
      <c r="AAI281" s="681"/>
      <c r="AAJ281" s="681"/>
      <c r="AAK281" s="681"/>
      <c r="AAL281" s="681"/>
      <c r="AAM281" s="681"/>
      <c r="AAN281" s="681"/>
      <c r="AAO281" s="681"/>
      <c r="AAP281" s="681"/>
      <c r="AAQ281" s="681"/>
      <c r="AAR281" s="681"/>
      <c r="AAS281" s="681"/>
      <c r="AAT281" s="681"/>
      <c r="AAU281" s="681"/>
      <c r="AAV281" s="681"/>
      <c r="AAW281" s="681"/>
      <c r="AAX281" s="681"/>
      <c r="AAY281" s="681"/>
      <c r="AAZ281" s="681"/>
      <c r="ABA281" s="681"/>
      <c r="ABB281" s="681"/>
      <c r="ABC281" s="681"/>
      <c r="ABD281" s="681"/>
      <c r="ABE281" s="681"/>
      <c r="ABF281" s="681"/>
      <c r="ABG281" s="681"/>
      <c r="ABH281" s="681"/>
      <c r="ABI281" s="681"/>
      <c r="ABJ281" s="681"/>
      <c r="ABK281" s="681"/>
      <c r="ABL281" s="681"/>
      <c r="ABM281" s="681"/>
      <c r="ABN281" s="681"/>
      <c r="ABO281" s="681"/>
      <c r="ABP281" s="681"/>
      <c r="ABQ281" s="681"/>
      <c r="ABR281" s="681"/>
      <c r="ABS281" s="681"/>
      <c r="ABT281" s="681"/>
      <c r="ABU281" s="681"/>
      <c r="ABV281" s="681"/>
      <c r="ABW281" s="681"/>
      <c r="ABX281" s="681"/>
      <c r="ABY281" s="681"/>
      <c r="ABZ281" s="681"/>
      <c r="ACA281" s="681"/>
      <c r="ACB281" s="681"/>
      <c r="ACC281" s="681"/>
      <c r="ACD281" s="681"/>
      <c r="ACE281" s="681"/>
      <c r="ACF281" s="681"/>
      <c r="ACG281" s="681"/>
      <c r="ACH281" s="681"/>
      <c r="ACI281" s="681"/>
      <c r="ACJ281" s="681"/>
      <c r="ACK281" s="681"/>
      <c r="ACL281" s="681"/>
      <c r="ACM281" s="681"/>
      <c r="ACN281" s="681"/>
      <c r="ACO281" s="681"/>
      <c r="ACP281" s="681"/>
      <c r="ACQ281" s="681"/>
      <c r="ACR281" s="681"/>
      <c r="ACS281" s="681"/>
      <c r="ACT281" s="681"/>
      <c r="ACU281" s="681"/>
      <c r="ACV281" s="681"/>
      <c r="ACW281" s="681"/>
      <c r="ACX281" s="681"/>
      <c r="ACY281" s="681"/>
      <c r="ACZ281" s="681"/>
      <c r="ADA281" s="681"/>
      <c r="ADB281" s="681"/>
      <c r="ADC281" s="681"/>
      <c r="ADD281" s="681"/>
      <c r="ADE281" s="681"/>
      <c r="ADF281" s="681"/>
      <c r="ADG281" s="681"/>
      <c r="ADH281" s="681"/>
      <c r="ADI281" s="681"/>
      <c r="ADJ281" s="681"/>
      <c r="ADK281" s="681"/>
      <c r="ADL281" s="681"/>
      <c r="ADM281" s="681"/>
      <c r="ADN281" s="681"/>
      <c r="ADO281" s="681"/>
      <c r="ADP281" s="681"/>
      <c r="ADQ281" s="681"/>
      <c r="ADR281" s="681"/>
      <c r="ADS281" s="681"/>
      <c r="ADT281" s="681"/>
      <c r="ADU281" s="681"/>
      <c r="ADV281" s="681"/>
      <c r="ADW281" s="681"/>
      <c r="ADX281" s="681"/>
      <c r="ADY281" s="681"/>
      <c r="ADZ281" s="681"/>
      <c r="AEA281" s="681"/>
      <c r="AEB281" s="681"/>
      <c r="AEC281" s="681"/>
      <c r="AED281" s="681"/>
      <c r="AEE281" s="681"/>
      <c r="AEF281" s="681"/>
      <c r="AEG281" s="681"/>
      <c r="AEH281" s="681"/>
      <c r="AEI281" s="681"/>
      <c r="AEJ281" s="681"/>
      <c r="AEK281" s="681"/>
      <c r="AEL281" s="681"/>
      <c r="AEM281" s="681"/>
      <c r="AEN281" s="681"/>
      <c r="AEO281" s="681"/>
      <c r="AEP281" s="681"/>
      <c r="AEQ281" s="681"/>
      <c r="AER281" s="681"/>
      <c r="AES281" s="681"/>
      <c r="AET281" s="681"/>
      <c r="AEU281" s="681"/>
      <c r="AEV281" s="681"/>
      <c r="AEW281" s="681"/>
      <c r="AEX281" s="681"/>
      <c r="AEY281" s="681"/>
      <c r="AEZ281" s="681"/>
      <c r="AFA281" s="681"/>
      <c r="AFB281" s="681"/>
      <c r="AFC281" s="681"/>
      <c r="AFD281" s="681"/>
      <c r="AFE281" s="681"/>
      <c r="AFF281" s="681"/>
      <c r="AFG281" s="681"/>
      <c r="AFH281" s="681"/>
      <c r="AFI281" s="681"/>
      <c r="AFJ281" s="681"/>
      <c r="AFK281" s="681"/>
      <c r="AFL281" s="681"/>
      <c r="AFM281" s="681"/>
      <c r="AFN281" s="681"/>
      <c r="AFO281" s="681"/>
      <c r="AFP281" s="681"/>
      <c r="AFQ281" s="681"/>
      <c r="AFR281" s="681"/>
      <c r="AFS281" s="681"/>
      <c r="AFT281" s="681"/>
      <c r="AFU281" s="681"/>
      <c r="AFV281" s="681"/>
      <c r="AFW281" s="681"/>
      <c r="AFX281" s="681"/>
      <c r="AFY281" s="681"/>
      <c r="AFZ281" s="681"/>
      <c r="AGA281" s="681"/>
      <c r="AGB281" s="681"/>
      <c r="AGC281" s="681"/>
      <c r="AGD281" s="681"/>
      <c r="AGE281" s="681"/>
      <c r="AGF281" s="681"/>
      <c r="AGG281" s="681"/>
      <c r="AGH281" s="681"/>
      <c r="AGI281" s="681"/>
      <c r="AGJ281" s="681"/>
      <c r="AGK281" s="681"/>
      <c r="AGL281" s="681"/>
      <c r="AGM281" s="681"/>
      <c r="AGN281" s="681"/>
      <c r="AGO281" s="681"/>
      <c r="AGP281" s="681"/>
      <c r="AGQ281" s="681"/>
      <c r="AGR281" s="681"/>
      <c r="AGS281" s="681"/>
      <c r="AGT281" s="681"/>
      <c r="AGU281" s="681"/>
      <c r="AGV281" s="681"/>
      <c r="AGW281" s="681"/>
      <c r="AGX281" s="681"/>
      <c r="AGY281" s="681"/>
      <c r="AGZ281" s="681"/>
      <c r="AHA281" s="681"/>
      <c r="AHB281" s="681"/>
      <c r="AHC281" s="681"/>
      <c r="AHD281" s="681"/>
      <c r="AHE281" s="681"/>
      <c r="AHF281" s="681"/>
      <c r="AHG281" s="681"/>
      <c r="AHH281" s="681"/>
      <c r="AHI281" s="681"/>
      <c r="AHJ281" s="681"/>
      <c r="AHK281" s="681"/>
      <c r="AHL281" s="681"/>
      <c r="AHM281" s="681"/>
      <c r="AHN281" s="681"/>
      <c r="AHO281" s="681"/>
      <c r="AHP281" s="681"/>
      <c r="AHQ281" s="681"/>
      <c r="AHR281" s="681"/>
      <c r="AHS281" s="681"/>
      <c r="AHT281" s="681"/>
      <c r="AHU281" s="681"/>
      <c r="AHV281" s="681"/>
      <c r="AHW281" s="681"/>
      <c r="AHX281" s="681"/>
      <c r="AHY281" s="681"/>
      <c r="AHZ281" s="681"/>
      <c r="AIA281" s="681"/>
      <c r="AIB281" s="681"/>
      <c r="AIC281" s="681"/>
      <c r="AID281" s="681"/>
      <c r="AIE281" s="681"/>
      <c r="AIF281" s="681"/>
      <c r="AIG281" s="681"/>
      <c r="AIH281" s="681"/>
      <c r="AII281" s="681"/>
      <c r="AIJ281" s="681"/>
      <c r="AIK281" s="681"/>
      <c r="AIL281" s="681"/>
      <c r="AIM281" s="681"/>
      <c r="AIN281" s="681"/>
      <c r="AIO281" s="681"/>
      <c r="AIP281" s="681"/>
      <c r="AIQ281" s="681"/>
      <c r="AIR281" s="681"/>
      <c r="AIS281" s="681"/>
      <c r="AIT281" s="681"/>
      <c r="AIU281" s="681"/>
      <c r="AIV281" s="681"/>
      <c r="AIW281" s="681"/>
      <c r="AIX281" s="681"/>
      <c r="AIY281" s="681"/>
      <c r="AIZ281" s="681"/>
      <c r="AJA281" s="681"/>
      <c r="AJB281" s="681"/>
      <c r="AJC281" s="681"/>
      <c r="AJD281" s="681"/>
      <c r="AJE281" s="681"/>
      <c r="AJF281" s="681"/>
      <c r="AJG281" s="681"/>
      <c r="AJH281" s="681"/>
      <c r="AJI281" s="681"/>
      <c r="AJJ281" s="681"/>
      <c r="AJK281" s="681"/>
      <c r="AJL281" s="681"/>
      <c r="AJM281" s="681"/>
      <c r="AJN281" s="681"/>
      <c r="AJO281" s="681"/>
      <c r="AJP281" s="681"/>
      <c r="AJQ281" s="681"/>
      <c r="AJR281" s="681"/>
      <c r="AJS281" s="681"/>
      <c r="AJT281" s="681"/>
      <c r="AJU281" s="681"/>
      <c r="AJV281" s="681"/>
      <c r="AJW281" s="681"/>
      <c r="AJX281" s="681"/>
      <c r="AJY281" s="681"/>
      <c r="AJZ281" s="681"/>
      <c r="AKA281" s="681"/>
      <c r="AKB281" s="681"/>
      <c r="AKC281" s="681"/>
      <c r="AKD281" s="681"/>
      <c r="AKE281" s="681"/>
      <c r="AKF281" s="681"/>
      <c r="AKG281" s="681"/>
      <c r="AKH281" s="681"/>
      <c r="AKI281" s="681"/>
      <c r="AKJ281" s="681"/>
      <c r="AKK281" s="681"/>
      <c r="AKL281" s="681"/>
      <c r="AKM281" s="681"/>
      <c r="AKN281" s="681"/>
      <c r="AKO281" s="681"/>
      <c r="AKP281" s="681"/>
      <c r="AKQ281" s="681"/>
      <c r="AKR281" s="681"/>
      <c r="AKS281" s="681"/>
      <c r="AKT281" s="681"/>
      <c r="AKU281" s="681"/>
      <c r="AKV281" s="681"/>
      <c r="AKW281" s="681"/>
      <c r="AKX281" s="681"/>
      <c r="AKY281" s="681"/>
      <c r="AKZ281" s="681"/>
      <c r="ALA281" s="681"/>
      <c r="ALB281" s="681"/>
      <c r="ALC281" s="681"/>
      <c r="ALD281" s="681"/>
      <c r="ALE281" s="681"/>
      <c r="ALF281" s="681"/>
      <c r="ALG281" s="681"/>
      <c r="ALH281" s="681"/>
      <c r="ALI281" s="681"/>
      <c r="ALJ281" s="681"/>
      <c r="ALK281" s="681"/>
      <c r="ALL281" s="681"/>
      <c r="ALM281" s="681"/>
      <c r="ALN281" s="681"/>
      <c r="ALO281" s="681"/>
      <c r="ALP281" s="681"/>
      <c r="ALQ281" s="681"/>
      <c r="ALR281" s="681"/>
      <c r="ALS281" s="681"/>
      <c r="ALT281" s="681"/>
      <c r="ALU281" s="681"/>
      <c r="ALV281" s="681"/>
      <c r="ALW281" s="681"/>
      <c r="ALX281" s="681"/>
      <c r="ALY281" s="681"/>
      <c r="ALZ281" s="681"/>
      <c r="AMA281" s="681"/>
      <c r="AMB281" s="681"/>
      <c r="AMC281" s="681"/>
      <c r="AMD281" s="681"/>
      <c r="AME281" s="681"/>
      <c r="AMF281" s="681"/>
      <c r="AMG281" s="681"/>
      <c r="AMH281" s="681"/>
      <c r="AMI281" s="681"/>
      <c r="AMJ281" s="681"/>
      <c r="AMK281" s="681"/>
      <c r="AML281" s="681"/>
      <c r="AMM281" s="681"/>
      <c r="AMN281" s="681"/>
      <c r="AMO281" s="681"/>
      <c r="AMP281" s="681"/>
      <c r="AMQ281" s="681"/>
      <c r="AMR281" s="681"/>
      <c r="AMS281" s="681"/>
      <c r="AMT281" s="681"/>
      <c r="AMU281" s="681"/>
      <c r="AMV281" s="681"/>
      <c r="AMW281" s="681"/>
      <c r="AMX281" s="681"/>
      <c r="AMY281" s="681"/>
      <c r="AMZ281" s="681"/>
      <c r="ANA281" s="681"/>
      <c r="ANB281" s="681"/>
      <c r="ANC281" s="681"/>
      <c r="AND281" s="681"/>
      <c r="ANE281" s="681"/>
      <c r="ANF281" s="681"/>
      <c r="ANG281" s="681"/>
      <c r="ANH281" s="681"/>
      <c r="ANI281" s="681"/>
      <c r="ANJ281" s="681"/>
      <c r="ANK281" s="681"/>
      <c r="ANL281" s="681"/>
      <c r="ANM281" s="681"/>
      <c r="ANN281" s="681"/>
      <c r="ANO281" s="681"/>
      <c r="ANP281" s="681"/>
      <c r="ANQ281" s="681"/>
      <c r="ANR281" s="681"/>
      <c r="ANS281" s="681"/>
      <c r="ANT281" s="681"/>
      <c r="ANU281" s="681"/>
      <c r="ANV281" s="681"/>
      <c r="ANW281" s="681"/>
      <c r="ANX281" s="681"/>
      <c r="ANY281" s="681"/>
      <c r="ANZ281" s="681"/>
      <c r="AOA281" s="681"/>
      <c r="AOB281" s="681"/>
      <c r="AOC281" s="681"/>
      <c r="AOD281" s="681"/>
      <c r="AOE281" s="681"/>
      <c r="AOF281" s="681"/>
      <c r="AOG281" s="681"/>
      <c r="AOH281" s="681"/>
      <c r="AOI281" s="681"/>
      <c r="AOJ281" s="681"/>
      <c r="AOK281" s="681"/>
      <c r="AOL281" s="681"/>
      <c r="AOM281" s="681"/>
      <c r="AON281" s="681"/>
      <c r="AOO281" s="681"/>
      <c r="AOP281" s="681"/>
      <c r="AOQ281" s="681"/>
      <c r="AOR281" s="681"/>
      <c r="AOS281" s="681"/>
      <c r="AOT281" s="681"/>
      <c r="AOU281" s="681"/>
      <c r="AOV281" s="681"/>
      <c r="AOW281" s="681"/>
      <c r="AOX281" s="681"/>
      <c r="AOY281" s="681"/>
      <c r="AOZ281" s="681"/>
      <c r="APA281" s="681"/>
      <c r="APB281" s="681"/>
      <c r="APC281" s="681"/>
      <c r="APD281" s="681"/>
      <c r="APE281" s="681"/>
      <c r="APF281" s="681"/>
      <c r="APG281" s="681"/>
      <c r="APH281" s="681"/>
      <c r="API281" s="681"/>
      <c r="APJ281" s="681"/>
      <c r="APK281" s="681"/>
      <c r="APL281" s="681"/>
      <c r="APM281" s="681"/>
      <c r="APN281" s="681"/>
      <c r="APO281" s="681"/>
      <c r="APP281" s="681"/>
      <c r="APQ281" s="681"/>
      <c r="APR281" s="681"/>
      <c r="APS281" s="681"/>
      <c r="APT281" s="681"/>
      <c r="APU281" s="681"/>
      <c r="APV281" s="681"/>
      <c r="APW281" s="681"/>
      <c r="APX281" s="681"/>
      <c r="APY281" s="681"/>
      <c r="APZ281" s="681"/>
      <c r="AQA281" s="681"/>
      <c r="AQB281" s="681"/>
      <c r="AQC281" s="681"/>
      <c r="AQD281" s="681"/>
      <c r="AQE281" s="681"/>
      <c r="AQF281" s="681"/>
      <c r="AQG281" s="681"/>
      <c r="AQH281" s="681"/>
      <c r="AQI281" s="681"/>
      <c r="AQJ281" s="681"/>
      <c r="AQK281" s="681"/>
      <c r="AQL281" s="681"/>
      <c r="AQM281" s="681"/>
      <c r="AQN281" s="681"/>
      <c r="AQO281" s="681"/>
      <c r="AQP281" s="681"/>
      <c r="AQQ281" s="681"/>
      <c r="AQR281" s="681"/>
      <c r="AQS281" s="681"/>
      <c r="AQT281" s="681"/>
      <c r="AQU281" s="681"/>
      <c r="AQV281" s="681"/>
      <c r="AQW281" s="681"/>
      <c r="AQX281" s="681"/>
      <c r="AQY281" s="681"/>
      <c r="AQZ281" s="681"/>
      <c r="ARA281" s="681"/>
      <c r="ARB281" s="681"/>
      <c r="ARC281" s="681"/>
      <c r="ARD281" s="681"/>
      <c r="ARE281" s="681"/>
      <c r="ARF281" s="681"/>
      <c r="ARG281" s="681"/>
      <c r="ARH281" s="681"/>
      <c r="ARI281" s="681"/>
      <c r="ARJ281" s="681"/>
      <c r="ARK281" s="681"/>
      <c r="ARL281" s="681"/>
      <c r="ARM281" s="681"/>
      <c r="ARN281" s="681"/>
      <c r="ARO281" s="681"/>
      <c r="ARP281" s="681"/>
      <c r="ARQ281" s="681"/>
      <c r="ARR281" s="681"/>
      <c r="ARS281" s="681"/>
      <c r="ART281" s="681"/>
      <c r="ARU281" s="681"/>
      <c r="ARV281" s="681"/>
      <c r="ARW281" s="681"/>
      <c r="ARX281" s="681"/>
      <c r="ARY281" s="681"/>
      <c r="ARZ281" s="681"/>
      <c r="ASA281" s="681"/>
      <c r="ASB281" s="681"/>
      <c r="ASC281" s="681"/>
      <c r="ASD281" s="681"/>
      <c r="ASE281" s="681"/>
      <c r="ASF281" s="681"/>
      <c r="ASG281" s="681"/>
      <c r="ASH281" s="681"/>
      <c r="ASI281" s="681"/>
      <c r="ASJ281" s="681"/>
      <c r="ASK281" s="681"/>
      <c r="ASL281" s="681"/>
      <c r="ASM281" s="681"/>
      <c r="ASN281" s="681"/>
      <c r="ASO281" s="681"/>
      <c r="ASP281" s="681"/>
      <c r="ASQ281" s="681"/>
      <c r="ASR281" s="681"/>
      <c r="ASS281" s="681"/>
      <c r="AST281" s="681"/>
      <c r="ASU281" s="681"/>
      <c r="ASV281" s="681"/>
      <c r="ASW281" s="681"/>
      <c r="ASX281" s="681"/>
      <c r="ASY281" s="681"/>
      <c r="ASZ281" s="681"/>
      <c r="ATA281" s="681"/>
      <c r="ATB281" s="681"/>
      <c r="ATC281" s="681"/>
      <c r="ATD281" s="681"/>
      <c r="ATE281" s="681"/>
      <c r="ATF281" s="681"/>
      <c r="ATG281" s="681"/>
      <c r="ATH281" s="681"/>
      <c r="ATI281" s="681"/>
      <c r="ATJ281" s="681"/>
      <c r="ATK281" s="681"/>
      <c r="ATL281" s="681"/>
      <c r="ATM281" s="681"/>
      <c r="ATN281" s="681"/>
      <c r="ATO281" s="681"/>
      <c r="ATP281" s="681"/>
      <c r="ATQ281" s="681"/>
      <c r="ATR281" s="681"/>
      <c r="ATS281" s="681"/>
      <c r="ATT281" s="681"/>
      <c r="ATU281" s="681"/>
      <c r="ATV281" s="681"/>
      <c r="ATW281" s="681"/>
      <c r="ATX281" s="681"/>
      <c r="ATY281" s="681"/>
      <c r="ATZ281" s="681"/>
      <c r="AUA281" s="681"/>
      <c r="AUB281" s="681"/>
      <c r="AUC281" s="681"/>
      <c r="AUD281" s="681"/>
      <c r="AUE281" s="681"/>
      <c r="AUF281" s="681"/>
      <c r="AUG281" s="681"/>
      <c r="AUH281" s="681"/>
      <c r="AUI281" s="681"/>
      <c r="AUJ281" s="681"/>
      <c r="AUK281" s="681"/>
      <c r="AUL281" s="681"/>
      <c r="AUM281" s="681"/>
      <c r="AUN281" s="681"/>
      <c r="AUO281" s="681"/>
      <c r="AUP281" s="681"/>
      <c r="AUQ281" s="681"/>
      <c r="AUR281" s="681"/>
      <c r="AUS281" s="681"/>
      <c r="AUT281" s="681"/>
      <c r="AUU281" s="681"/>
      <c r="AUV281" s="681"/>
      <c r="AUW281" s="681"/>
      <c r="AUX281" s="681"/>
      <c r="AUY281" s="681"/>
      <c r="AUZ281" s="681"/>
      <c r="AVA281" s="681"/>
      <c r="AVB281" s="681"/>
      <c r="AVC281" s="681"/>
      <c r="AVD281" s="681"/>
      <c r="AVE281" s="681"/>
      <c r="AVF281" s="681"/>
      <c r="AVG281" s="681"/>
      <c r="AVH281" s="681"/>
      <c r="AVI281" s="681"/>
      <c r="AVJ281" s="681"/>
      <c r="AVK281" s="681"/>
      <c r="AVL281" s="681"/>
      <c r="AVM281" s="681"/>
      <c r="AVN281" s="681"/>
      <c r="AVO281" s="681"/>
      <c r="AVP281" s="681"/>
      <c r="AVQ281" s="681"/>
      <c r="AVR281" s="681"/>
      <c r="AVS281" s="681"/>
      <c r="AVT281" s="681"/>
      <c r="AVU281" s="681"/>
      <c r="AVV281" s="681"/>
      <c r="AVW281" s="681"/>
      <c r="AVX281" s="681"/>
      <c r="AVY281" s="681"/>
      <c r="AVZ281" s="681"/>
      <c r="AWA281" s="681"/>
      <c r="AWB281" s="681"/>
      <c r="AWC281" s="681"/>
      <c r="AWD281" s="681"/>
      <c r="AWE281" s="681"/>
      <c r="AWF281" s="681"/>
      <c r="AWG281" s="681"/>
      <c r="AWH281" s="681"/>
      <c r="AWI281" s="681"/>
      <c r="AWJ281" s="681"/>
      <c r="AWK281" s="681"/>
      <c r="AWL281" s="681"/>
      <c r="AWM281" s="681"/>
      <c r="AWN281" s="681"/>
      <c r="AWO281" s="681"/>
      <c r="AWP281" s="681"/>
      <c r="AWQ281" s="681"/>
      <c r="AWR281" s="681"/>
      <c r="AWS281" s="681"/>
      <c r="AWT281" s="681"/>
      <c r="AWU281" s="681"/>
      <c r="AWV281" s="681"/>
      <c r="AWW281" s="681"/>
      <c r="AWX281" s="681"/>
      <c r="AWY281" s="681"/>
      <c r="AWZ281" s="681"/>
      <c r="AXA281" s="681"/>
      <c r="AXB281" s="681"/>
      <c r="AXC281" s="681"/>
      <c r="AXD281" s="681"/>
      <c r="AXE281" s="681"/>
      <c r="AXF281" s="681"/>
      <c r="AXG281" s="681"/>
      <c r="AXH281" s="681"/>
      <c r="AXI281" s="681"/>
      <c r="AXJ281" s="681"/>
      <c r="AXK281" s="681"/>
      <c r="AXL281" s="681"/>
      <c r="AXM281" s="681"/>
      <c r="AXN281" s="681"/>
      <c r="AXO281" s="681"/>
      <c r="AXP281" s="681"/>
      <c r="AXQ281" s="681"/>
      <c r="AXR281" s="681"/>
      <c r="AXS281" s="681"/>
      <c r="AXT281" s="681"/>
      <c r="AXU281" s="681"/>
      <c r="AXV281" s="681"/>
      <c r="AXW281" s="681"/>
      <c r="AXX281" s="681"/>
      <c r="AXY281" s="681"/>
      <c r="AXZ281" s="681"/>
      <c r="AYA281" s="681"/>
      <c r="AYB281" s="681"/>
      <c r="AYC281" s="681"/>
      <c r="AYD281" s="681"/>
      <c r="AYE281" s="681"/>
      <c r="AYF281" s="681"/>
      <c r="AYG281" s="681"/>
      <c r="AYH281" s="681"/>
      <c r="AYI281" s="681"/>
      <c r="AYJ281" s="681"/>
      <c r="AYK281" s="681"/>
      <c r="AYL281" s="681"/>
      <c r="AYM281" s="681"/>
      <c r="AYN281" s="681"/>
      <c r="AYO281" s="681"/>
      <c r="AYP281" s="681"/>
      <c r="AYQ281" s="681"/>
      <c r="AYR281" s="681"/>
      <c r="AYS281" s="681"/>
      <c r="AYT281" s="681"/>
      <c r="AYU281" s="681"/>
      <c r="AYV281" s="681"/>
      <c r="AYW281" s="681"/>
      <c r="AYX281" s="681"/>
      <c r="AYY281" s="681"/>
      <c r="AYZ281" s="681"/>
      <c r="AZA281" s="681"/>
      <c r="AZB281" s="681"/>
      <c r="AZC281" s="681"/>
      <c r="AZD281" s="681"/>
      <c r="AZE281" s="681"/>
      <c r="AZF281" s="681"/>
      <c r="AZG281" s="681"/>
      <c r="AZH281" s="681"/>
      <c r="AZI281" s="681"/>
      <c r="AZJ281" s="681"/>
      <c r="AZK281" s="681"/>
      <c r="AZL281" s="681"/>
      <c r="AZM281" s="681"/>
      <c r="AZN281" s="681"/>
      <c r="AZO281" s="681"/>
      <c r="AZP281" s="681"/>
      <c r="AZQ281" s="681"/>
      <c r="AZR281" s="681"/>
      <c r="AZS281" s="681"/>
      <c r="AZT281" s="681"/>
      <c r="AZU281" s="681"/>
      <c r="AZV281" s="681"/>
      <c r="AZW281" s="681"/>
      <c r="AZX281" s="681"/>
      <c r="AZY281" s="681"/>
      <c r="AZZ281" s="681"/>
      <c r="BAA281" s="681"/>
      <c r="BAB281" s="681"/>
      <c r="BAC281" s="681"/>
      <c r="BAD281" s="681"/>
      <c r="BAE281" s="681"/>
      <c r="BAF281" s="681"/>
      <c r="BAG281" s="681"/>
      <c r="BAH281" s="681"/>
      <c r="BAI281" s="681"/>
      <c r="BAJ281" s="681"/>
      <c r="BAK281" s="681"/>
      <c r="BAL281" s="681"/>
      <c r="BAM281" s="681"/>
      <c r="BAN281" s="681"/>
      <c r="BAO281" s="681"/>
      <c r="BAP281" s="681"/>
      <c r="BAQ281" s="681"/>
      <c r="BAR281" s="681"/>
      <c r="BAS281" s="681"/>
      <c r="BAT281" s="681"/>
      <c r="BAU281" s="681"/>
      <c r="BAV281" s="681"/>
      <c r="BAW281" s="681"/>
      <c r="BAX281" s="681"/>
      <c r="BAY281" s="681"/>
      <c r="BAZ281" s="681"/>
      <c r="BBA281" s="681"/>
      <c r="BBB281" s="681"/>
      <c r="BBC281" s="681"/>
      <c r="BBD281" s="681"/>
      <c r="BBE281" s="681"/>
      <c r="BBF281" s="681"/>
      <c r="BBG281" s="681"/>
      <c r="BBH281" s="681"/>
      <c r="BBI281" s="681"/>
      <c r="BBJ281" s="681"/>
      <c r="BBK281" s="681"/>
      <c r="BBL281" s="681"/>
      <c r="BBM281" s="681"/>
      <c r="BBN281" s="681"/>
      <c r="BBO281" s="681"/>
      <c r="BBP281" s="681"/>
      <c r="BBQ281" s="681"/>
      <c r="BBR281" s="681"/>
      <c r="BBS281" s="681"/>
      <c r="BBT281" s="681"/>
      <c r="BBU281" s="681"/>
      <c r="BBV281" s="681"/>
      <c r="BBW281" s="681"/>
      <c r="BBX281" s="681"/>
      <c r="BBY281" s="681"/>
      <c r="BBZ281" s="681"/>
      <c r="BCA281" s="681"/>
      <c r="BCB281" s="681"/>
      <c r="BCC281" s="681"/>
      <c r="BCD281" s="681"/>
      <c r="BCE281" s="681"/>
      <c r="BCF281" s="681"/>
      <c r="BCG281" s="681"/>
      <c r="BCH281" s="681"/>
      <c r="BCI281" s="681"/>
      <c r="BCJ281" s="681"/>
      <c r="BCK281" s="681"/>
      <c r="BCL281" s="681"/>
      <c r="BCM281" s="681"/>
      <c r="BCN281" s="681"/>
      <c r="BCO281" s="681"/>
      <c r="BCP281" s="681"/>
      <c r="BCQ281" s="681"/>
      <c r="BCR281" s="681"/>
      <c r="BCS281" s="681"/>
      <c r="BCT281" s="681"/>
      <c r="BCU281" s="681"/>
      <c r="BCV281" s="681"/>
      <c r="BCW281" s="681"/>
      <c r="BCX281" s="681"/>
      <c r="BCY281" s="681"/>
      <c r="BCZ281" s="681"/>
      <c r="BDA281" s="681"/>
      <c r="BDB281" s="681"/>
      <c r="BDC281" s="681"/>
      <c r="BDD281" s="681"/>
      <c r="BDE281" s="681"/>
      <c r="BDF281" s="681"/>
      <c r="BDG281" s="681"/>
      <c r="BDH281" s="681"/>
      <c r="BDI281" s="681"/>
      <c r="BDJ281" s="681"/>
      <c r="BDK281" s="681"/>
      <c r="BDL281" s="681"/>
      <c r="BDM281" s="681"/>
      <c r="BDN281" s="681"/>
      <c r="BDO281" s="681"/>
      <c r="BDP281" s="681"/>
      <c r="BDQ281" s="681"/>
      <c r="BDR281" s="681"/>
      <c r="BDS281" s="681"/>
      <c r="BDT281" s="681"/>
      <c r="BDU281" s="681"/>
      <c r="BDV281" s="681"/>
      <c r="BDW281" s="681"/>
      <c r="BDX281" s="681"/>
      <c r="BDY281" s="681"/>
      <c r="BDZ281" s="681"/>
      <c r="BEA281" s="681"/>
      <c r="BEB281" s="681"/>
      <c r="BEC281" s="681"/>
      <c r="BED281" s="681"/>
      <c r="BEE281" s="681"/>
      <c r="BEF281" s="681"/>
      <c r="BEG281" s="681"/>
      <c r="BEH281" s="681"/>
      <c r="BEI281" s="681"/>
      <c r="BEJ281" s="681"/>
      <c r="BEK281" s="681"/>
      <c r="BEL281" s="681"/>
      <c r="BEM281" s="681"/>
      <c r="BEN281" s="681"/>
      <c r="BEO281" s="681"/>
      <c r="BEP281" s="681"/>
      <c r="BEQ281" s="681"/>
      <c r="BER281" s="681"/>
      <c r="BES281" s="681"/>
      <c r="BET281" s="681"/>
      <c r="BEU281" s="681"/>
      <c r="BEV281" s="681"/>
      <c r="BEW281" s="681"/>
      <c r="BEX281" s="681"/>
      <c r="BEY281" s="681"/>
      <c r="BEZ281" s="681"/>
      <c r="BFA281" s="681"/>
      <c r="BFB281" s="681"/>
      <c r="BFC281" s="681"/>
      <c r="BFD281" s="681"/>
      <c r="BFE281" s="681"/>
      <c r="BFF281" s="681"/>
      <c r="BFG281" s="681"/>
      <c r="BFH281" s="681"/>
      <c r="BFI281" s="681"/>
      <c r="BFJ281" s="681"/>
      <c r="BFK281" s="681"/>
      <c r="BFL281" s="681"/>
      <c r="BFM281" s="681"/>
      <c r="BFN281" s="681"/>
      <c r="BFO281" s="681"/>
      <c r="BFP281" s="681"/>
      <c r="BFQ281" s="681"/>
      <c r="BFR281" s="681"/>
      <c r="BFS281" s="681"/>
      <c r="BFT281" s="681"/>
      <c r="BFU281" s="681"/>
      <c r="BFV281" s="681"/>
      <c r="BFW281" s="681"/>
      <c r="BFX281" s="681"/>
      <c r="BFY281" s="681"/>
      <c r="BFZ281" s="681"/>
      <c r="BGA281" s="681"/>
      <c r="BGB281" s="681"/>
      <c r="BGC281" s="681"/>
      <c r="BGD281" s="681"/>
      <c r="BGE281" s="681"/>
      <c r="BGF281" s="681"/>
      <c r="BGG281" s="681"/>
      <c r="BGH281" s="681"/>
      <c r="BGI281" s="681"/>
      <c r="BGJ281" s="681"/>
      <c r="BGK281" s="681"/>
      <c r="BGL281" s="681"/>
      <c r="BGM281" s="681"/>
      <c r="BGN281" s="681"/>
      <c r="BGO281" s="681"/>
      <c r="BGP281" s="681"/>
      <c r="BGQ281" s="681"/>
      <c r="BGR281" s="681"/>
      <c r="BGS281" s="681"/>
      <c r="BGT281" s="681"/>
      <c r="BGU281" s="681"/>
      <c r="BGV281" s="681"/>
      <c r="BGW281" s="681"/>
      <c r="BGX281" s="681"/>
      <c r="BGY281" s="681"/>
      <c r="BGZ281" s="681"/>
      <c r="BHA281" s="681"/>
      <c r="BHB281" s="681"/>
      <c r="BHC281" s="681"/>
      <c r="BHD281" s="681"/>
      <c r="BHE281" s="681"/>
      <c r="BHF281" s="681"/>
      <c r="BHG281" s="681"/>
      <c r="BHH281" s="681"/>
      <c r="BHI281" s="681"/>
      <c r="BHJ281" s="681"/>
      <c r="BHK281" s="681"/>
      <c r="BHL281" s="681"/>
      <c r="BHM281" s="681"/>
      <c r="BHN281" s="681"/>
      <c r="BHO281" s="681"/>
      <c r="BHP281" s="681"/>
      <c r="BHQ281" s="681"/>
      <c r="BHR281" s="681"/>
      <c r="BHS281" s="681"/>
      <c r="BHT281" s="681"/>
      <c r="BHU281" s="681"/>
      <c r="BHV281" s="681"/>
      <c r="BHW281" s="681"/>
      <c r="BHX281" s="681"/>
      <c r="BHY281" s="681"/>
      <c r="BHZ281" s="681"/>
      <c r="BIA281" s="681"/>
      <c r="BIB281" s="681"/>
      <c r="BIC281" s="681"/>
      <c r="BID281" s="681"/>
      <c r="BIE281" s="681"/>
      <c r="BIF281" s="681"/>
      <c r="BIG281" s="681"/>
      <c r="BIH281" s="681"/>
      <c r="BII281" s="681"/>
      <c r="BIJ281" s="681"/>
      <c r="BIK281" s="681"/>
      <c r="BIL281" s="681"/>
      <c r="BIM281" s="681"/>
      <c r="BIN281" s="681"/>
      <c r="BIO281" s="681"/>
      <c r="BIP281" s="681"/>
      <c r="BIQ281" s="681"/>
      <c r="BIR281" s="681"/>
      <c r="BIS281" s="681"/>
      <c r="BIT281" s="681"/>
      <c r="BIU281" s="681"/>
      <c r="BIV281" s="681"/>
      <c r="BIW281" s="681"/>
      <c r="BIX281" s="681"/>
      <c r="BIY281" s="681"/>
      <c r="BIZ281" s="681"/>
      <c r="BJA281" s="681"/>
      <c r="BJB281" s="681"/>
      <c r="BJC281" s="681"/>
      <c r="BJD281" s="681"/>
      <c r="BJE281" s="681"/>
      <c r="BJF281" s="681"/>
      <c r="BJG281" s="681"/>
      <c r="BJH281" s="681"/>
      <c r="BJI281" s="681"/>
      <c r="BJJ281" s="681"/>
      <c r="BJK281" s="681"/>
      <c r="BJL281" s="681"/>
      <c r="BJM281" s="681"/>
      <c r="BJN281" s="681"/>
      <c r="BJO281" s="681"/>
      <c r="BJP281" s="681"/>
      <c r="BJQ281" s="681"/>
      <c r="BJR281" s="681"/>
      <c r="BJS281" s="681"/>
      <c r="BJT281" s="681"/>
      <c r="BJU281" s="681"/>
      <c r="BJV281" s="681"/>
      <c r="BJW281" s="681"/>
      <c r="BJX281" s="681"/>
      <c r="BJY281" s="681"/>
      <c r="BJZ281" s="681"/>
      <c r="BKA281" s="681"/>
      <c r="BKB281" s="681"/>
      <c r="BKC281" s="681"/>
      <c r="BKD281" s="681"/>
      <c r="BKE281" s="681"/>
      <c r="BKF281" s="681"/>
      <c r="BKG281" s="681"/>
      <c r="BKH281" s="681"/>
      <c r="BKI281" s="681"/>
      <c r="BKJ281" s="681"/>
      <c r="BKK281" s="681"/>
      <c r="BKL281" s="681"/>
      <c r="BKM281" s="681"/>
      <c r="BKN281" s="681"/>
      <c r="BKO281" s="681"/>
      <c r="BKP281" s="681"/>
      <c r="BKQ281" s="681"/>
      <c r="BKR281" s="681"/>
      <c r="BKS281" s="681"/>
      <c r="BKT281" s="681"/>
      <c r="BKU281" s="681"/>
      <c r="BKV281" s="681"/>
      <c r="BKW281" s="681"/>
      <c r="BKX281" s="681"/>
      <c r="BKY281" s="681"/>
      <c r="BKZ281" s="681"/>
      <c r="BLA281" s="681"/>
      <c r="BLB281" s="681"/>
      <c r="BLC281" s="681"/>
      <c r="BLD281" s="681"/>
      <c r="BLE281" s="681"/>
      <c r="BLF281" s="681"/>
      <c r="BLG281" s="681"/>
      <c r="BLH281" s="681"/>
      <c r="BLI281" s="681"/>
      <c r="BLJ281" s="681"/>
      <c r="BLK281" s="681"/>
      <c r="BLL281" s="681"/>
      <c r="BLM281" s="681"/>
      <c r="BLN281" s="681"/>
      <c r="BLO281" s="681"/>
      <c r="BLP281" s="681"/>
      <c r="BLQ281" s="681"/>
      <c r="BLR281" s="681"/>
      <c r="BLS281" s="681"/>
      <c r="BLT281" s="681"/>
      <c r="BLU281" s="681"/>
      <c r="BLV281" s="681"/>
      <c r="BLW281" s="681"/>
      <c r="BLX281" s="681"/>
      <c r="BLY281" s="681"/>
      <c r="BLZ281" s="681"/>
      <c r="BMA281" s="681"/>
      <c r="BMB281" s="681"/>
      <c r="BMC281" s="681"/>
      <c r="BMD281" s="681"/>
      <c r="BME281" s="681"/>
      <c r="BMF281" s="681"/>
      <c r="BMG281" s="681"/>
      <c r="BMH281" s="681"/>
      <c r="BMI281" s="681"/>
      <c r="BMJ281" s="681"/>
      <c r="BMK281" s="681"/>
      <c r="BML281" s="681"/>
      <c r="BMM281" s="681"/>
      <c r="BMN281" s="681"/>
      <c r="BMO281" s="681"/>
      <c r="BMP281" s="681"/>
      <c r="BMQ281" s="681"/>
      <c r="BMR281" s="681"/>
      <c r="BMS281" s="681"/>
      <c r="BMT281" s="681"/>
      <c r="BMU281" s="681"/>
      <c r="BMV281" s="681"/>
      <c r="BMW281" s="681"/>
      <c r="BMX281" s="681"/>
      <c r="BMY281" s="681"/>
      <c r="BMZ281" s="681"/>
      <c r="BNA281" s="681"/>
      <c r="BNB281" s="681"/>
      <c r="BNC281" s="681"/>
      <c r="BND281" s="681"/>
      <c r="BNE281" s="681"/>
      <c r="BNF281" s="681"/>
      <c r="BNG281" s="681"/>
      <c r="BNH281" s="681"/>
      <c r="BNI281" s="681"/>
      <c r="BNJ281" s="681"/>
      <c r="BNK281" s="681"/>
      <c r="BNL281" s="681"/>
      <c r="BNM281" s="681"/>
      <c r="BNN281" s="681"/>
      <c r="BNO281" s="681"/>
      <c r="BNP281" s="681"/>
      <c r="BNQ281" s="681"/>
      <c r="BNR281" s="681"/>
      <c r="BNS281" s="681"/>
      <c r="BNT281" s="681"/>
      <c r="BNU281" s="681"/>
      <c r="BNV281" s="681"/>
      <c r="BNW281" s="681"/>
      <c r="BNX281" s="681"/>
      <c r="BNY281" s="681"/>
      <c r="BNZ281" s="681"/>
      <c r="BOA281" s="681"/>
      <c r="BOB281" s="681"/>
      <c r="BOC281" s="681"/>
      <c r="BOD281" s="681"/>
      <c r="BOE281" s="681"/>
      <c r="BOF281" s="681"/>
      <c r="BOG281" s="681"/>
      <c r="BOH281" s="681"/>
      <c r="BOI281" s="681"/>
      <c r="BOJ281" s="681"/>
      <c r="BOK281" s="681"/>
      <c r="BOL281" s="681"/>
      <c r="BOM281" s="681"/>
      <c r="BON281" s="681"/>
      <c r="BOO281" s="681"/>
      <c r="BOP281" s="681"/>
      <c r="BOQ281" s="681"/>
      <c r="BOR281" s="681"/>
      <c r="BOS281" s="681"/>
      <c r="BOT281" s="681"/>
      <c r="BOU281" s="681"/>
      <c r="BOV281" s="681"/>
      <c r="BOW281" s="681"/>
      <c r="BOX281" s="681"/>
      <c r="BOY281" s="681"/>
      <c r="BOZ281" s="681"/>
      <c r="BPA281" s="681"/>
      <c r="BPB281" s="681"/>
      <c r="BPC281" s="681"/>
      <c r="BPD281" s="681"/>
      <c r="BPE281" s="681"/>
      <c r="BPF281" s="681"/>
      <c r="BPG281" s="681"/>
      <c r="BPH281" s="681"/>
      <c r="BPI281" s="681"/>
      <c r="BPJ281" s="681"/>
      <c r="BPK281" s="681"/>
      <c r="BPL281" s="681"/>
      <c r="BPM281" s="681"/>
      <c r="BPN281" s="681"/>
      <c r="BPO281" s="681"/>
      <c r="BPP281" s="681"/>
      <c r="BPQ281" s="681"/>
      <c r="BPR281" s="681"/>
      <c r="BPS281" s="681"/>
      <c r="BPT281" s="681"/>
      <c r="BPU281" s="681"/>
      <c r="BPV281" s="681"/>
      <c r="BPW281" s="681"/>
      <c r="BPX281" s="681"/>
      <c r="BPY281" s="681"/>
      <c r="BPZ281" s="681"/>
      <c r="BQA281" s="681"/>
      <c r="BQB281" s="681"/>
      <c r="BQC281" s="681"/>
      <c r="BQD281" s="681"/>
      <c r="BQE281" s="681"/>
      <c r="BQF281" s="681"/>
      <c r="BQG281" s="681"/>
      <c r="BQH281" s="681"/>
      <c r="BQI281" s="681"/>
      <c r="BQJ281" s="681"/>
      <c r="BQK281" s="681"/>
      <c r="BQL281" s="681"/>
      <c r="BQM281" s="681"/>
      <c r="BQN281" s="681"/>
      <c r="BQO281" s="681"/>
      <c r="BQP281" s="681"/>
      <c r="BQQ281" s="681"/>
      <c r="BQR281" s="681"/>
      <c r="BQS281" s="681"/>
      <c r="BQT281" s="681"/>
      <c r="BQU281" s="681"/>
      <c r="BQV281" s="681"/>
      <c r="BQW281" s="681"/>
      <c r="BQX281" s="681"/>
      <c r="BQY281" s="681"/>
      <c r="BQZ281" s="681"/>
      <c r="BRA281" s="681"/>
      <c r="BRB281" s="681"/>
      <c r="BRC281" s="681"/>
      <c r="BRD281" s="681"/>
      <c r="BRE281" s="681"/>
      <c r="BRF281" s="681"/>
      <c r="BRG281" s="681"/>
      <c r="BRH281" s="681"/>
      <c r="BRI281" s="681"/>
      <c r="BRJ281" s="681"/>
      <c r="BRK281" s="681"/>
      <c r="BRL281" s="681"/>
      <c r="BRM281" s="681"/>
      <c r="BRN281" s="681"/>
      <c r="BRO281" s="681"/>
      <c r="BRP281" s="681"/>
      <c r="BRQ281" s="681"/>
      <c r="BRR281" s="681"/>
      <c r="BRS281" s="681"/>
      <c r="BRT281" s="681"/>
      <c r="BRU281" s="681"/>
      <c r="BRV281" s="681"/>
      <c r="BRW281" s="681"/>
      <c r="BRX281" s="681"/>
      <c r="BRY281" s="681"/>
      <c r="BRZ281" s="681"/>
      <c r="BSA281" s="681"/>
      <c r="BSB281" s="681"/>
      <c r="BSC281" s="681"/>
      <c r="BSD281" s="681"/>
      <c r="BSE281" s="681"/>
      <c r="BSF281" s="681"/>
      <c r="BSG281" s="681"/>
      <c r="BSH281" s="681"/>
      <c r="BSI281" s="681"/>
      <c r="BSJ281" s="681"/>
      <c r="BSK281" s="681"/>
      <c r="BSL281" s="681"/>
      <c r="BSM281" s="681"/>
      <c r="BSN281" s="681"/>
      <c r="BSO281" s="681"/>
      <c r="BSP281" s="681"/>
      <c r="BSQ281" s="681"/>
      <c r="BSR281" s="681"/>
      <c r="BSS281" s="681"/>
      <c r="BST281" s="681"/>
      <c r="BSU281" s="681"/>
      <c r="BSV281" s="681"/>
      <c r="BSW281" s="681"/>
      <c r="BSX281" s="681"/>
      <c r="BSY281" s="681"/>
      <c r="BSZ281" s="681"/>
      <c r="BTA281" s="681"/>
      <c r="BTB281" s="681"/>
      <c r="BTC281" s="681"/>
      <c r="BTD281" s="681"/>
      <c r="BTE281" s="681"/>
      <c r="BTF281" s="681"/>
      <c r="BTG281" s="681"/>
      <c r="BTH281" s="681"/>
      <c r="BTI281" s="681"/>
      <c r="BTJ281" s="681"/>
      <c r="BTK281" s="681"/>
      <c r="BTL281" s="681"/>
      <c r="BTM281" s="681"/>
      <c r="BTN281" s="681"/>
      <c r="BTO281" s="681"/>
      <c r="BTP281" s="681"/>
      <c r="BTQ281" s="681"/>
      <c r="BTR281" s="681"/>
      <c r="BTS281" s="681"/>
      <c r="BTT281" s="681"/>
      <c r="BTU281" s="681"/>
      <c r="BTV281" s="681"/>
      <c r="BTW281" s="681"/>
      <c r="BTX281" s="681"/>
      <c r="BTY281" s="681"/>
      <c r="BTZ281" s="681"/>
      <c r="BUA281" s="681"/>
      <c r="BUB281" s="681"/>
      <c r="BUC281" s="681"/>
      <c r="BUD281" s="681"/>
      <c r="BUE281" s="681"/>
      <c r="BUF281" s="681"/>
      <c r="BUG281" s="681"/>
      <c r="BUH281" s="681"/>
      <c r="BUI281" s="681"/>
      <c r="BUJ281" s="681"/>
      <c r="BUK281" s="681"/>
      <c r="BUL281" s="681"/>
      <c r="BUM281" s="681"/>
      <c r="BUN281" s="681"/>
      <c r="BUO281" s="681"/>
      <c r="BUP281" s="681"/>
      <c r="BUQ281" s="681"/>
      <c r="BUR281" s="681"/>
      <c r="BUS281" s="681"/>
      <c r="BUT281" s="681"/>
      <c r="BUU281" s="681"/>
      <c r="BUV281" s="681"/>
      <c r="BUW281" s="681"/>
      <c r="BUX281" s="681"/>
      <c r="BUY281" s="681"/>
      <c r="BUZ281" s="681"/>
      <c r="BVA281" s="681"/>
      <c r="BVB281" s="681"/>
      <c r="BVC281" s="681"/>
      <c r="BVD281" s="681"/>
      <c r="BVE281" s="681"/>
      <c r="BVF281" s="681"/>
      <c r="BVG281" s="681"/>
      <c r="BVH281" s="681"/>
      <c r="BVI281" s="681"/>
      <c r="BVJ281" s="681"/>
      <c r="BVK281" s="681"/>
      <c r="BVL281" s="681"/>
      <c r="BVM281" s="681"/>
      <c r="BVN281" s="681"/>
      <c r="BVO281" s="681"/>
      <c r="BVP281" s="681"/>
      <c r="BVQ281" s="681"/>
      <c r="BVR281" s="681"/>
      <c r="BVS281" s="681"/>
      <c r="BVT281" s="681"/>
      <c r="BVU281" s="681"/>
      <c r="BVV281" s="681"/>
      <c r="BVW281" s="681"/>
      <c r="BVX281" s="681"/>
      <c r="BVY281" s="681"/>
      <c r="BVZ281" s="681"/>
      <c r="BWA281" s="681"/>
      <c r="BWB281" s="681"/>
      <c r="BWC281" s="681"/>
      <c r="BWD281" s="681"/>
      <c r="BWE281" s="681"/>
      <c r="BWF281" s="681"/>
      <c r="BWG281" s="681"/>
      <c r="BWH281" s="681"/>
      <c r="BWI281" s="681"/>
      <c r="BWJ281" s="681"/>
      <c r="BWK281" s="681"/>
      <c r="BWL281" s="681"/>
      <c r="BWM281" s="681"/>
      <c r="BWN281" s="681"/>
      <c r="BWO281" s="681"/>
      <c r="BWP281" s="681"/>
      <c r="BWQ281" s="681"/>
      <c r="BWR281" s="681"/>
      <c r="BWS281" s="681"/>
      <c r="BWT281" s="681"/>
      <c r="BWU281" s="681"/>
      <c r="BWV281" s="681"/>
      <c r="BWW281" s="681"/>
      <c r="BWX281" s="681"/>
      <c r="BWY281" s="681"/>
      <c r="BWZ281" s="681"/>
      <c r="BXA281" s="681"/>
      <c r="BXB281" s="681"/>
      <c r="BXC281" s="681"/>
      <c r="BXD281" s="681"/>
      <c r="BXE281" s="681"/>
      <c r="BXF281" s="681"/>
      <c r="BXG281" s="681"/>
      <c r="BXH281" s="681"/>
      <c r="BXI281" s="681"/>
      <c r="BXJ281" s="681"/>
      <c r="BXK281" s="681"/>
      <c r="BXL281" s="681"/>
      <c r="BXM281" s="681"/>
      <c r="BXN281" s="681"/>
      <c r="BXO281" s="681"/>
      <c r="BXP281" s="681"/>
      <c r="BXQ281" s="681"/>
      <c r="BXR281" s="681"/>
      <c r="BXS281" s="681"/>
      <c r="BXT281" s="681"/>
      <c r="BXU281" s="681"/>
      <c r="BXV281" s="681"/>
      <c r="BXW281" s="681"/>
      <c r="BXX281" s="681"/>
      <c r="BXY281" s="681"/>
      <c r="BXZ281" s="681"/>
      <c r="BYA281" s="681"/>
      <c r="BYB281" s="681"/>
      <c r="BYC281" s="681"/>
      <c r="BYD281" s="681"/>
      <c r="BYE281" s="681"/>
      <c r="BYF281" s="681"/>
      <c r="BYG281" s="681"/>
      <c r="BYH281" s="681"/>
      <c r="BYI281" s="681"/>
      <c r="BYJ281" s="681"/>
      <c r="BYK281" s="681"/>
      <c r="BYL281" s="681"/>
      <c r="BYM281" s="681"/>
      <c r="BYN281" s="681"/>
      <c r="BYO281" s="681"/>
      <c r="BYP281" s="681"/>
      <c r="BYQ281" s="681"/>
      <c r="BYR281" s="681"/>
      <c r="BYS281" s="681"/>
      <c r="BYT281" s="681"/>
      <c r="BYU281" s="681"/>
      <c r="BYV281" s="681"/>
      <c r="BYW281" s="681"/>
      <c r="BYX281" s="681"/>
      <c r="BYY281" s="681"/>
      <c r="BYZ281" s="681"/>
      <c r="BZA281" s="681"/>
      <c r="BZB281" s="681"/>
      <c r="BZC281" s="681"/>
      <c r="BZD281" s="681"/>
      <c r="BZE281" s="681"/>
      <c r="BZF281" s="681"/>
      <c r="BZG281" s="681"/>
      <c r="BZH281" s="681"/>
      <c r="BZI281" s="681"/>
      <c r="BZJ281" s="681"/>
      <c r="BZK281" s="681"/>
      <c r="BZL281" s="681"/>
      <c r="BZM281" s="681"/>
      <c r="BZN281" s="681"/>
      <c r="BZO281" s="681"/>
      <c r="BZP281" s="681"/>
      <c r="BZQ281" s="681"/>
      <c r="BZR281" s="681"/>
      <c r="BZS281" s="681"/>
      <c r="BZT281" s="681"/>
      <c r="BZU281" s="681"/>
      <c r="BZV281" s="681"/>
      <c r="BZW281" s="681"/>
      <c r="BZX281" s="681"/>
      <c r="BZY281" s="681"/>
      <c r="BZZ281" s="681"/>
      <c r="CAA281" s="681"/>
      <c r="CAB281" s="681"/>
      <c r="CAC281" s="681"/>
      <c r="CAD281" s="681"/>
      <c r="CAE281" s="681"/>
      <c r="CAF281" s="681"/>
      <c r="CAG281" s="681"/>
      <c r="CAH281" s="681"/>
      <c r="CAI281" s="681"/>
      <c r="CAJ281" s="681"/>
      <c r="CAK281" s="681"/>
      <c r="CAL281" s="681"/>
      <c r="CAM281" s="681"/>
      <c r="CAN281" s="681"/>
      <c r="CAO281" s="681"/>
      <c r="CAP281" s="681"/>
      <c r="CAQ281" s="681"/>
      <c r="CAR281" s="681"/>
      <c r="CAS281" s="681"/>
      <c r="CAT281" s="681"/>
      <c r="CAU281" s="681"/>
      <c r="CAV281" s="681"/>
      <c r="CAW281" s="681"/>
      <c r="CAX281" s="681"/>
      <c r="CAY281" s="681"/>
      <c r="CAZ281" s="681"/>
      <c r="CBA281" s="681"/>
      <c r="CBB281" s="681"/>
      <c r="CBC281" s="681"/>
      <c r="CBD281" s="681"/>
      <c r="CBE281" s="681"/>
      <c r="CBF281" s="681"/>
      <c r="CBG281" s="681"/>
      <c r="CBH281" s="681"/>
      <c r="CBI281" s="681"/>
      <c r="CBJ281" s="681"/>
      <c r="CBK281" s="681"/>
      <c r="CBL281" s="681"/>
      <c r="CBM281" s="681"/>
      <c r="CBN281" s="681"/>
      <c r="CBO281" s="681"/>
      <c r="CBP281" s="681"/>
      <c r="CBQ281" s="681"/>
      <c r="CBR281" s="681"/>
      <c r="CBS281" s="681"/>
      <c r="CBT281" s="681"/>
      <c r="CBU281" s="681"/>
      <c r="CBV281" s="681"/>
      <c r="CBW281" s="681"/>
      <c r="CBX281" s="681"/>
      <c r="CBY281" s="681"/>
      <c r="CBZ281" s="681"/>
      <c r="CCA281" s="681"/>
      <c r="CCB281" s="681"/>
      <c r="CCC281" s="681"/>
      <c r="CCD281" s="681"/>
      <c r="CCE281" s="681"/>
      <c r="CCF281" s="681"/>
      <c r="CCG281" s="681"/>
      <c r="CCH281" s="681"/>
      <c r="CCI281" s="681"/>
      <c r="CCJ281" s="681"/>
      <c r="CCK281" s="681"/>
      <c r="CCL281" s="681"/>
      <c r="CCM281" s="681"/>
      <c r="CCN281" s="681"/>
      <c r="CCO281" s="681"/>
      <c r="CCP281" s="681"/>
      <c r="CCQ281" s="681"/>
      <c r="CCR281" s="681"/>
      <c r="CCS281" s="681"/>
      <c r="CCT281" s="681"/>
      <c r="CCU281" s="681"/>
      <c r="CCV281" s="681"/>
      <c r="CCW281" s="681"/>
      <c r="CCX281" s="681"/>
      <c r="CCY281" s="681"/>
      <c r="CCZ281" s="681"/>
      <c r="CDA281" s="681"/>
      <c r="CDB281" s="681"/>
      <c r="CDC281" s="681"/>
      <c r="CDD281" s="681"/>
      <c r="CDE281" s="681"/>
      <c r="CDF281" s="681"/>
      <c r="CDG281" s="681"/>
      <c r="CDH281" s="681"/>
      <c r="CDI281" s="681"/>
      <c r="CDJ281" s="681"/>
      <c r="CDK281" s="681"/>
      <c r="CDL281" s="681"/>
      <c r="CDM281" s="681"/>
      <c r="CDN281" s="681"/>
      <c r="CDO281" s="681"/>
      <c r="CDP281" s="681"/>
      <c r="CDQ281" s="681"/>
      <c r="CDR281" s="681"/>
      <c r="CDS281" s="681"/>
      <c r="CDT281" s="681"/>
      <c r="CDU281" s="681"/>
      <c r="CDV281" s="681"/>
      <c r="CDW281" s="681"/>
      <c r="CDX281" s="681"/>
      <c r="CDY281" s="681"/>
      <c r="CDZ281" s="681"/>
      <c r="CEA281" s="681"/>
      <c r="CEB281" s="681"/>
      <c r="CEC281" s="681"/>
      <c r="CED281" s="681"/>
      <c r="CEE281" s="681"/>
      <c r="CEF281" s="681"/>
      <c r="CEG281" s="681"/>
      <c r="CEH281" s="681"/>
      <c r="CEI281" s="681"/>
      <c r="CEJ281" s="681"/>
      <c r="CEK281" s="681"/>
      <c r="CEL281" s="681"/>
      <c r="CEM281" s="681"/>
      <c r="CEN281" s="681"/>
      <c r="CEO281" s="681"/>
      <c r="CEP281" s="681"/>
      <c r="CEQ281" s="681"/>
      <c r="CER281" s="681"/>
      <c r="CES281" s="681"/>
      <c r="CET281" s="681"/>
      <c r="CEU281" s="681"/>
      <c r="CEV281" s="681"/>
      <c r="CEW281" s="681"/>
      <c r="CEX281" s="681"/>
      <c r="CEY281" s="681"/>
      <c r="CEZ281" s="681"/>
      <c r="CFA281" s="681"/>
      <c r="CFB281" s="681"/>
      <c r="CFC281" s="681"/>
      <c r="CFD281" s="681"/>
      <c r="CFE281" s="681"/>
      <c r="CFF281" s="681"/>
      <c r="CFG281" s="681"/>
      <c r="CFH281" s="681"/>
      <c r="CFI281" s="681"/>
      <c r="CFJ281" s="681"/>
      <c r="CFK281" s="681"/>
      <c r="CFL281" s="681"/>
      <c r="CFM281" s="681"/>
      <c r="CFN281" s="681"/>
      <c r="CFO281" s="681"/>
      <c r="CFP281" s="681"/>
      <c r="CFQ281" s="681"/>
      <c r="CFR281" s="681"/>
      <c r="CFS281" s="681"/>
      <c r="CFT281" s="681"/>
      <c r="CFU281" s="681"/>
      <c r="CFV281" s="681"/>
      <c r="CFW281" s="681"/>
      <c r="CFX281" s="681"/>
      <c r="CFY281" s="681"/>
      <c r="CFZ281" s="681"/>
      <c r="CGA281" s="681"/>
      <c r="CGB281" s="681"/>
      <c r="CGC281" s="681"/>
      <c r="CGD281" s="681"/>
      <c r="CGE281" s="681"/>
      <c r="CGF281" s="681"/>
      <c r="CGG281" s="681"/>
      <c r="CGH281" s="681"/>
      <c r="CGI281" s="681"/>
      <c r="CGJ281" s="681"/>
      <c r="CGK281" s="681"/>
      <c r="CGL281" s="681"/>
      <c r="CGM281" s="681"/>
      <c r="CGN281" s="681"/>
      <c r="CGO281" s="681"/>
      <c r="CGP281" s="681"/>
      <c r="CGQ281" s="681"/>
      <c r="CGR281" s="681"/>
      <c r="CGS281" s="681"/>
      <c r="CGT281" s="681"/>
      <c r="CGU281" s="681"/>
      <c r="CGV281" s="681"/>
      <c r="CGW281" s="681"/>
      <c r="CGX281" s="681"/>
      <c r="CGY281" s="681"/>
      <c r="CGZ281" s="681"/>
      <c r="CHA281" s="681"/>
      <c r="CHB281" s="681"/>
      <c r="CHC281" s="681"/>
      <c r="CHD281" s="681"/>
      <c r="CHE281" s="681"/>
      <c r="CHF281" s="681"/>
      <c r="CHG281" s="681"/>
      <c r="CHH281" s="681"/>
      <c r="CHI281" s="681"/>
      <c r="CHJ281" s="681"/>
      <c r="CHK281" s="681"/>
      <c r="CHL281" s="681"/>
      <c r="CHM281" s="681"/>
      <c r="CHN281" s="681"/>
      <c r="CHO281" s="681"/>
      <c r="CHP281" s="681"/>
      <c r="CHQ281" s="681"/>
      <c r="CHR281" s="681"/>
      <c r="CHS281" s="681"/>
      <c r="CHT281" s="681"/>
      <c r="CHU281" s="681"/>
      <c r="CHV281" s="681"/>
      <c r="CHW281" s="681"/>
      <c r="CHX281" s="681"/>
      <c r="CHY281" s="681"/>
      <c r="CHZ281" s="681"/>
      <c r="CIA281" s="681"/>
      <c r="CIB281" s="681"/>
      <c r="CIC281" s="681"/>
      <c r="CID281" s="681"/>
      <c r="CIE281" s="681"/>
      <c r="CIF281" s="681"/>
      <c r="CIG281" s="681"/>
      <c r="CIH281" s="681"/>
      <c r="CII281" s="681"/>
      <c r="CIJ281" s="681"/>
      <c r="CIK281" s="681"/>
      <c r="CIL281" s="681"/>
      <c r="CIM281" s="681"/>
      <c r="CIN281" s="681"/>
      <c r="CIO281" s="681"/>
      <c r="CIP281" s="681"/>
      <c r="CIQ281" s="681"/>
      <c r="CIR281" s="681"/>
      <c r="CIS281" s="681"/>
      <c r="CIT281" s="681"/>
      <c r="CIU281" s="681"/>
      <c r="CIV281" s="681"/>
      <c r="CIW281" s="681"/>
      <c r="CIX281" s="681"/>
      <c r="CIY281" s="681"/>
      <c r="CIZ281" s="681"/>
      <c r="CJA281" s="681"/>
      <c r="CJB281" s="681"/>
      <c r="CJC281" s="681"/>
      <c r="CJD281" s="681"/>
      <c r="CJE281" s="681"/>
      <c r="CJF281" s="681"/>
      <c r="CJG281" s="681"/>
      <c r="CJH281" s="681"/>
      <c r="CJI281" s="681"/>
      <c r="CJJ281" s="681"/>
      <c r="CJK281" s="681"/>
      <c r="CJL281" s="681"/>
      <c r="CJM281" s="681"/>
      <c r="CJN281" s="681"/>
      <c r="CJO281" s="681"/>
      <c r="CJP281" s="681"/>
      <c r="CJQ281" s="681"/>
      <c r="CJR281" s="681"/>
      <c r="CJS281" s="681"/>
      <c r="CJT281" s="681"/>
      <c r="CJU281" s="681"/>
      <c r="CJV281" s="681"/>
      <c r="CJW281" s="681"/>
      <c r="CJX281" s="681"/>
      <c r="CJY281" s="681"/>
      <c r="CJZ281" s="681"/>
      <c r="CKA281" s="681"/>
      <c r="CKB281" s="681"/>
      <c r="CKC281" s="681"/>
      <c r="CKD281" s="681"/>
      <c r="CKE281" s="681"/>
      <c r="CKF281" s="681"/>
      <c r="CKG281" s="681"/>
      <c r="CKH281" s="681"/>
      <c r="CKI281" s="681"/>
      <c r="CKJ281" s="681"/>
      <c r="CKK281" s="681"/>
      <c r="CKL281" s="681"/>
      <c r="CKM281" s="681"/>
      <c r="CKN281" s="681"/>
      <c r="CKO281" s="681"/>
      <c r="CKP281" s="681"/>
      <c r="CKQ281" s="681"/>
      <c r="CKR281" s="681"/>
      <c r="CKS281" s="681"/>
      <c r="CKT281" s="681"/>
      <c r="CKU281" s="681"/>
      <c r="CKV281" s="681"/>
      <c r="CKW281" s="681"/>
      <c r="CKX281" s="681"/>
      <c r="CKY281" s="681"/>
      <c r="CKZ281" s="681"/>
      <c r="CLA281" s="681"/>
      <c r="CLB281" s="681"/>
      <c r="CLC281" s="681"/>
      <c r="CLD281" s="681"/>
      <c r="CLE281" s="681"/>
      <c r="CLF281" s="681"/>
      <c r="CLG281" s="681"/>
      <c r="CLH281" s="681"/>
      <c r="CLI281" s="681"/>
      <c r="CLJ281" s="681"/>
      <c r="CLK281" s="681"/>
      <c r="CLL281" s="681"/>
      <c r="CLM281" s="681"/>
      <c r="CLN281" s="681"/>
      <c r="CLO281" s="681"/>
      <c r="CLP281" s="681"/>
      <c r="CLQ281" s="681"/>
      <c r="CLR281" s="681"/>
      <c r="CLS281" s="681"/>
      <c r="CLT281" s="681"/>
      <c r="CLU281" s="681"/>
      <c r="CLV281" s="681"/>
      <c r="CLW281" s="681"/>
      <c r="CLX281" s="681"/>
      <c r="CLY281" s="681"/>
      <c r="CLZ281" s="681"/>
      <c r="CMA281" s="681"/>
      <c r="CMB281" s="681"/>
      <c r="CMC281" s="681"/>
      <c r="CMD281" s="681"/>
      <c r="CME281" s="681"/>
      <c r="CMF281" s="681"/>
      <c r="CMG281" s="681"/>
      <c r="CMH281" s="681"/>
      <c r="CMI281" s="681"/>
      <c r="CMJ281" s="681"/>
      <c r="CMK281" s="681"/>
      <c r="CML281" s="681"/>
      <c r="CMM281" s="681"/>
      <c r="CMN281" s="681"/>
      <c r="CMO281" s="681"/>
      <c r="CMP281" s="681"/>
      <c r="CMQ281" s="681"/>
      <c r="CMR281" s="681"/>
      <c r="CMS281" s="681"/>
      <c r="CMT281" s="681"/>
      <c r="CMU281" s="681"/>
      <c r="CMV281" s="681"/>
      <c r="CMW281" s="681"/>
      <c r="CMX281" s="681"/>
      <c r="CMY281" s="681"/>
      <c r="CMZ281" s="681"/>
      <c r="CNA281" s="681"/>
      <c r="CNB281" s="681"/>
      <c r="CNC281" s="681"/>
      <c r="CND281" s="681"/>
      <c r="CNE281" s="681"/>
      <c r="CNF281" s="681"/>
      <c r="CNG281" s="681"/>
      <c r="CNH281" s="681"/>
      <c r="CNI281" s="681"/>
      <c r="CNJ281" s="681"/>
      <c r="CNK281" s="681"/>
      <c r="CNL281" s="681"/>
      <c r="CNM281" s="681"/>
      <c r="CNN281" s="681"/>
      <c r="CNO281" s="681"/>
      <c r="CNP281" s="681"/>
      <c r="CNQ281" s="681"/>
      <c r="CNR281" s="681"/>
      <c r="CNS281" s="681"/>
      <c r="CNT281" s="681"/>
      <c r="CNU281" s="681"/>
      <c r="CNV281" s="681"/>
    </row>
    <row r="282" spans="1:2414" s="686" customFormat="1" ht="54" customHeight="1" outlineLevel="1" thickTop="1" thickBot="1" x14ac:dyDescent="0.3">
      <c r="A282" s="386"/>
      <c r="B282" s="687" t="s">
        <v>1175</v>
      </c>
      <c r="C282" s="622" t="s">
        <v>1236</v>
      </c>
      <c r="D282" s="916" t="s">
        <v>969</v>
      </c>
      <c r="E282" s="916"/>
      <c r="F282" s="916"/>
      <c r="G282" s="916"/>
      <c r="H282" s="916"/>
      <c r="I282" s="916"/>
      <c r="J282" s="916"/>
      <c r="K282" s="916"/>
      <c r="L282" s="657"/>
      <c r="M282" s="658"/>
      <c r="N282" s="658"/>
      <c r="O282" s="658"/>
      <c r="P282" s="658"/>
      <c r="Q282" s="666"/>
      <c r="R282" s="659"/>
      <c r="S282" s="668"/>
      <c r="T282" s="669"/>
      <c r="U282" s="685"/>
      <c r="V282" s="386"/>
      <c r="W282" s="386"/>
      <c r="X282" s="386"/>
      <c r="Y282" s="386"/>
      <c r="Z282" s="386"/>
      <c r="AA282" s="386"/>
      <c r="AB282" s="386"/>
      <c r="AC282" s="386"/>
      <c r="AD282" s="386"/>
      <c r="AE282" s="386"/>
      <c r="AF282" s="386"/>
      <c r="AG282" s="386"/>
      <c r="AH282" s="386"/>
      <c r="AI282" s="386"/>
      <c r="AJ282" s="386"/>
      <c r="AK282" s="386"/>
      <c r="AL282" s="386"/>
      <c r="AM282" s="386"/>
      <c r="AN282" s="386"/>
      <c r="AO282" s="386"/>
      <c r="AP282" s="386"/>
    </row>
    <row r="283" spans="1:2414" s="686" customFormat="1" ht="46.5" customHeight="1" outlineLevel="1" thickTop="1" thickBot="1" x14ac:dyDescent="0.3">
      <c r="A283" s="386"/>
      <c r="B283" s="687" t="s">
        <v>981</v>
      </c>
      <c r="C283" s="622" t="s">
        <v>1092</v>
      </c>
      <c r="D283" s="917" t="s">
        <v>1711</v>
      </c>
      <c r="E283" s="918"/>
      <c r="F283" s="918"/>
      <c r="G283" s="918"/>
      <c r="H283" s="918"/>
      <c r="I283" s="650" t="s">
        <v>1560</v>
      </c>
      <c r="J283" s="640" t="s">
        <v>1023</v>
      </c>
      <c r="K283" s="627" t="s">
        <v>1712</v>
      </c>
      <c r="L283" s="657">
        <v>75.8</v>
      </c>
      <c r="M283" s="658">
        <v>78</v>
      </c>
      <c r="N283" s="658">
        <v>80</v>
      </c>
      <c r="O283" s="658">
        <v>82</v>
      </c>
      <c r="P283" s="658">
        <v>84</v>
      </c>
      <c r="Q283" s="657">
        <v>84</v>
      </c>
      <c r="R283" s="659" t="s">
        <v>1126</v>
      </c>
      <c r="S283" s="668"/>
      <c r="T283" s="669"/>
      <c r="U283" s="685"/>
      <c r="V283" s="386"/>
      <c r="W283" s="386"/>
      <c r="X283" s="386"/>
      <c r="Y283" s="386"/>
      <c r="Z283" s="386"/>
      <c r="AA283" s="386"/>
      <c r="AB283" s="386"/>
      <c r="AC283" s="386"/>
      <c r="AD283" s="386"/>
      <c r="AE283" s="386"/>
      <c r="AF283" s="386"/>
      <c r="AG283" s="386"/>
      <c r="AH283" s="386"/>
      <c r="AI283" s="386"/>
      <c r="AJ283" s="386"/>
      <c r="AK283" s="386"/>
      <c r="AL283" s="386"/>
      <c r="AM283" s="386"/>
      <c r="AN283" s="386"/>
      <c r="AO283" s="386"/>
      <c r="AP283" s="386"/>
    </row>
    <row r="284" spans="1:2414" s="690" customFormat="1" ht="54" customHeight="1" outlineLevel="2" collapsed="1" thickTop="1" thickBot="1" x14ac:dyDescent="0.3">
      <c r="A284" s="386"/>
      <c r="B284" s="689" t="s">
        <v>1091</v>
      </c>
      <c r="C284" s="453" t="s">
        <v>822</v>
      </c>
      <c r="D284" s="867" t="s">
        <v>970</v>
      </c>
      <c r="E284" s="885"/>
      <c r="F284" s="688" t="s">
        <v>1022</v>
      </c>
      <c r="G284" s="652" t="s">
        <v>1459</v>
      </c>
      <c r="H284" s="896" t="s">
        <v>1713</v>
      </c>
      <c r="I284" s="897"/>
      <c r="J284" s="898"/>
      <c r="K284" s="603" t="s">
        <v>1120</v>
      </c>
      <c r="L284" s="660">
        <v>1</v>
      </c>
      <c r="M284" s="661">
        <v>1</v>
      </c>
      <c r="N284" s="661">
        <v>1</v>
      </c>
      <c r="O284" s="661">
        <v>1</v>
      </c>
      <c r="P284" s="661">
        <v>1</v>
      </c>
      <c r="Q284" s="660">
        <v>4</v>
      </c>
      <c r="R284" s="665" t="s">
        <v>32</v>
      </c>
      <c r="S284" s="672"/>
      <c r="T284" s="673"/>
      <c r="U284" s="693"/>
      <c r="V284" s="386"/>
      <c r="W284" s="386"/>
      <c r="X284" s="386"/>
      <c r="Y284" s="386"/>
      <c r="Z284" s="386"/>
      <c r="AA284" s="386"/>
      <c r="AB284" s="386"/>
      <c r="AC284" s="386"/>
      <c r="AD284" s="386"/>
      <c r="AE284" s="386"/>
      <c r="AF284" s="386"/>
      <c r="AG284" s="386"/>
      <c r="AH284" s="386"/>
      <c r="AI284" s="386"/>
      <c r="AJ284" s="386"/>
      <c r="AK284" s="694"/>
      <c r="AM284" s="691"/>
      <c r="AN284" s="691"/>
      <c r="AO284" s="691"/>
      <c r="AP284" s="691"/>
      <c r="AQ284" s="691"/>
    </row>
    <row r="285" spans="1:2414" s="690" customFormat="1" ht="35.25" hidden="1" customHeight="1" outlineLevel="3" thickTop="1" thickBot="1" x14ac:dyDescent="0.3">
      <c r="A285" s="386"/>
      <c r="B285" s="460" t="s">
        <v>1000</v>
      </c>
      <c r="C285" s="639" t="s">
        <v>196</v>
      </c>
      <c r="D285" s="854" t="s">
        <v>1598</v>
      </c>
      <c r="E285" s="855"/>
      <c r="F285" s="855"/>
      <c r="G285" s="855"/>
      <c r="H285" s="855"/>
      <c r="I285" s="855"/>
      <c r="J285" s="856"/>
      <c r="K285" s="602" t="s">
        <v>1120</v>
      </c>
      <c r="L285" s="662"/>
      <c r="M285" s="663">
        <v>1</v>
      </c>
      <c r="N285" s="663">
        <v>1</v>
      </c>
      <c r="O285" s="663">
        <v>1</v>
      </c>
      <c r="P285" s="663">
        <v>1</v>
      </c>
      <c r="Q285" s="664">
        <v>4</v>
      </c>
      <c r="R285" s="663" t="s">
        <v>32</v>
      </c>
      <c r="S285" s="670"/>
      <c r="T285" s="671"/>
      <c r="U285" s="695"/>
      <c r="V285" s="386"/>
      <c r="W285" s="386"/>
      <c r="X285" s="386"/>
      <c r="Y285" s="386"/>
      <c r="Z285" s="386"/>
      <c r="AA285" s="386"/>
      <c r="AB285" s="386"/>
      <c r="AC285" s="386"/>
      <c r="AD285" s="386"/>
      <c r="AE285" s="386"/>
      <c r="AF285" s="386"/>
      <c r="AG285" s="386"/>
      <c r="AH285" s="691"/>
      <c r="AI285" s="691"/>
      <c r="AJ285" s="691"/>
      <c r="AK285" s="692"/>
      <c r="AM285" s="696"/>
      <c r="AN285" s="697"/>
      <c r="AO285" s="697"/>
      <c r="AP285" s="697"/>
      <c r="AQ285" s="697"/>
    </row>
    <row r="286" spans="1:2414" s="690" customFormat="1" ht="54" customHeight="1" outlineLevel="2" collapsed="1" thickTop="1" thickBot="1" x14ac:dyDescent="0.3">
      <c r="A286" s="386"/>
      <c r="B286" s="689" t="s">
        <v>1237</v>
      </c>
      <c r="C286" s="453" t="s">
        <v>797</v>
      </c>
      <c r="D286" s="867" t="s">
        <v>1107</v>
      </c>
      <c r="E286" s="885"/>
      <c r="F286" s="699" t="s">
        <v>1022</v>
      </c>
      <c r="G286" s="698" t="s">
        <v>1460</v>
      </c>
      <c r="H286" s="902" t="s">
        <v>1714</v>
      </c>
      <c r="I286" s="903"/>
      <c r="J286" s="904"/>
      <c r="K286" s="603" t="s">
        <v>1120</v>
      </c>
      <c r="L286" s="660"/>
      <c r="M286" s="661">
        <v>20</v>
      </c>
      <c r="N286" s="661">
        <v>25</v>
      </c>
      <c r="O286" s="661">
        <v>30</v>
      </c>
      <c r="P286" s="661">
        <v>35</v>
      </c>
      <c r="Q286" s="660">
        <v>35</v>
      </c>
      <c r="R286" s="665" t="s">
        <v>1126</v>
      </c>
      <c r="S286" s="672"/>
      <c r="T286" s="673"/>
      <c r="U286" s="693"/>
      <c r="V286" s="386"/>
      <c r="W286" s="386"/>
      <c r="X286" s="386"/>
      <c r="Y286" s="386"/>
      <c r="Z286" s="386"/>
      <c r="AA286" s="386"/>
      <c r="AB286" s="386"/>
      <c r="AC286" s="386"/>
      <c r="AD286" s="386"/>
      <c r="AE286" s="386"/>
      <c r="AF286" s="386"/>
      <c r="AG286" s="386"/>
      <c r="AH286" s="386"/>
      <c r="AI286" s="386"/>
      <c r="AJ286" s="386"/>
      <c r="AK286" s="694"/>
      <c r="AM286" s="691"/>
      <c r="AN286" s="691"/>
      <c r="AO286" s="691"/>
      <c r="AP286" s="691"/>
      <c r="AQ286" s="691"/>
    </row>
    <row r="287" spans="1:2414" s="690" customFormat="1" ht="50.25" hidden="1" customHeight="1" outlineLevel="3" thickTop="1" thickBot="1" x14ac:dyDescent="0.3">
      <c r="A287" s="386"/>
      <c r="B287" s="460" t="s">
        <v>1000</v>
      </c>
      <c r="C287" s="639" t="s">
        <v>221</v>
      </c>
      <c r="D287" s="854" t="s">
        <v>1715</v>
      </c>
      <c r="E287" s="855"/>
      <c r="F287" s="855"/>
      <c r="G287" s="855"/>
      <c r="H287" s="855"/>
      <c r="I287" s="855"/>
      <c r="J287" s="856"/>
      <c r="K287" s="602" t="s">
        <v>1120</v>
      </c>
      <c r="L287" s="662"/>
      <c r="M287" s="663">
        <v>1</v>
      </c>
      <c r="N287" s="663">
        <v>1</v>
      </c>
      <c r="O287" s="663">
        <v>1</v>
      </c>
      <c r="P287" s="663">
        <v>1</v>
      </c>
      <c r="Q287" s="664">
        <v>4</v>
      </c>
      <c r="R287" s="663" t="s">
        <v>32</v>
      </c>
      <c r="S287" s="670"/>
      <c r="T287" s="671"/>
      <c r="U287" s="695"/>
      <c r="V287" s="386"/>
      <c r="W287" s="386"/>
      <c r="X287" s="386"/>
      <c r="Y287" s="386"/>
      <c r="Z287" s="386"/>
      <c r="AA287" s="386"/>
      <c r="AB287" s="386"/>
      <c r="AC287" s="386"/>
      <c r="AD287" s="386"/>
      <c r="AE287" s="386"/>
      <c r="AF287" s="386"/>
      <c r="AG287" s="386"/>
      <c r="AH287" s="691"/>
      <c r="AI287" s="691"/>
      <c r="AJ287" s="691"/>
      <c r="AK287" s="692"/>
      <c r="AM287" s="696"/>
      <c r="AN287" s="697"/>
      <c r="AO287" s="697"/>
      <c r="AP287" s="697"/>
      <c r="AQ287" s="697"/>
    </row>
    <row r="288" spans="1:2414" s="690" customFormat="1" ht="54" customHeight="1" outlineLevel="2" thickTop="1" thickBot="1" x14ac:dyDescent="0.3">
      <c r="A288" s="386"/>
      <c r="B288" s="872" t="s">
        <v>1238</v>
      </c>
      <c r="C288" s="860" t="s">
        <v>799</v>
      </c>
      <c r="D288" s="865" t="s">
        <v>971</v>
      </c>
      <c r="E288" s="884"/>
      <c r="F288" s="870" t="s">
        <v>1022</v>
      </c>
      <c r="G288" s="698" t="s">
        <v>1461</v>
      </c>
      <c r="H288" s="902" t="s">
        <v>1716</v>
      </c>
      <c r="I288" s="903"/>
      <c r="J288" s="904"/>
      <c r="K288" s="603" t="s">
        <v>1120</v>
      </c>
      <c r="L288" s="660"/>
      <c r="M288" s="661">
        <v>1</v>
      </c>
      <c r="N288" s="661">
        <v>1</v>
      </c>
      <c r="O288" s="661">
        <v>1</v>
      </c>
      <c r="P288" s="661">
        <v>1</v>
      </c>
      <c r="Q288" s="660">
        <v>4</v>
      </c>
      <c r="R288" s="665" t="s">
        <v>32</v>
      </c>
      <c r="S288" s="672"/>
      <c r="T288" s="673"/>
      <c r="U288" s="693"/>
      <c r="V288" s="386"/>
      <c r="W288" s="386"/>
      <c r="X288" s="386"/>
      <c r="Y288" s="386"/>
      <c r="Z288" s="386"/>
      <c r="AA288" s="386"/>
      <c r="AB288" s="386"/>
      <c r="AC288" s="386"/>
      <c r="AD288" s="386"/>
      <c r="AE288" s="386"/>
      <c r="AF288" s="386"/>
      <c r="AG288" s="386"/>
      <c r="AH288" s="386"/>
      <c r="AI288" s="386"/>
      <c r="AJ288" s="386"/>
      <c r="AK288" s="694"/>
      <c r="AM288" s="691"/>
      <c r="AN288" s="691"/>
      <c r="AO288" s="691"/>
      <c r="AP288" s="691"/>
      <c r="AQ288" s="691"/>
    </row>
    <row r="289" spans="1:2414" s="690" customFormat="1" ht="54" customHeight="1" outlineLevel="2" collapsed="1" thickTop="1" thickBot="1" x14ac:dyDescent="0.3">
      <c r="A289" s="386"/>
      <c r="B289" s="874"/>
      <c r="C289" s="862"/>
      <c r="D289" s="867"/>
      <c r="E289" s="885"/>
      <c r="F289" s="871"/>
      <c r="G289" s="652" t="s">
        <v>1769</v>
      </c>
      <c r="H289" s="896" t="s">
        <v>1601</v>
      </c>
      <c r="I289" s="897"/>
      <c r="J289" s="898"/>
      <c r="K289" s="603" t="s">
        <v>427</v>
      </c>
      <c r="L289" s="660"/>
      <c r="M289" s="661">
        <v>1</v>
      </c>
      <c r="N289" s="661">
        <v>1</v>
      </c>
      <c r="O289" s="661">
        <v>1</v>
      </c>
      <c r="P289" s="661">
        <v>1</v>
      </c>
      <c r="Q289" s="660">
        <v>4</v>
      </c>
      <c r="R289" s="665" t="s">
        <v>32</v>
      </c>
      <c r="S289" s="672"/>
      <c r="T289" s="673"/>
      <c r="U289" s="693"/>
      <c r="V289" s="386"/>
      <c r="W289" s="386"/>
      <c r="X289" s="386"/>
      <c r="Y289" s="386"/>
      <c r="Z289" s="386"/>
      <c r="AA289" s="386"/>
      <c r="AB289" s="386"/>
      <c r="AC289" s="386"/>
      <c r="AD289" s="386"/>
      <c r="AE289" s="386"/>
      <c r="AF289" s="386"/>
      <c r="AG289" s="386"/>
      <c r="AH289" s="386"/>
      <c r="AI289" s="386"/>
      <c r="AJ289" s="386"/>
      <c r="AK289" s="694"/>
      <c r="AM289" s="691"/>
      <c r="AN289" s="691"/>
      <c r="AO289" s="691"/>
      <c r="AP289" s="691"/>
      <c r="AQ289" s="691"/>
    </row>
    <row r="290" spans="1:2414" s="690" customFormat="1" ht="42" hidden="1" customHeight="1" outlineLevel="3" thickTop="1" thickBot="1" x14ac:dyDescent="0.3">
      <c r="A290" s="386"/>
      <c r="B290" s="460" t="s">
        <v>1000</v>
      </c>
      <c r="C290" s="639" t="s">
        <v>262</v>
      </c>
      <c r="D290" s="854" t="s">
        <v>1717</v>
      </c>
      <c r="E290" s="855"/>
      <c r="F290" s="855"/>
      <c r="G290" s="855"/>
      <c r="H290" s="855"/>
      <c r="I290" s="855"/>
      <c r="J290" s="856"/>
      <c r="K290" s="602" t="s">
        <v>1120</v>
      </c>
      <c r="L290" s="662"/>
      <c r="M290" s="663">
        <v>1</v>
      </c>
      <c r="N290" s="663">
        <v>1</v>
      </c>
      <c r="O290" s="663">
        <v>1</v>
      </c>
      <c r="P290" s="663">
        <v>1</v>
      </c>
      <c r="Q290" s="664">
        <v>4</v>
      </c>
      <c r="R290" s="663" t="s">
        <v>32</v>
      </c>
      <c r="S290" s="670"/>
      <c r="T290" s="671"/>
      <c r="U290" s="695"/>
      <c r="V290" s="386"/>
      <c r="W290" s="386"/>
      <c r="X290" s="386"/>
      <c r="Y290" s="386"/>
      <c r="Z290" s="386"/>
      <c r="AA290" s="386"/>
      <c r="AB290" s="386"/>
      <c r="AC290" s="386"/>
      <c r="AD290" s="386"/>
      <c r="AE290" s="386"/>
      <c r="AF290" s="386"/>
      <c r="AG290" s="386"/>
      <c r="AH290" s="691"/>
      <c r="AI290" s="691"/>
      <c r="AJ290" s="691"/>
      <c r="AK290" s="692"/>
      <c r="AM290" s="696"/>
      <c r="AN290" s="697"/>
      <c r="AO290" s="697"/>
      <c r="AP290" s="697"/>
      <c r="AQ290" s="697"/>
    </row>
    <row r="291" spans="1:2414" s="690" customFormat="1" ht="42" hidden="1" customHeight="1" outlineLevel="3" thickTop="1" thickBot="1" x14ac:dyDescent="0.3">
      <c r="A291" s="386"/>
      <c r="B291" s="460" t="s">
        <v>1000</v>
      </c>
      <c r="C291" s="639" t="s">
        <v>312</v>
      </c>
      <c r="D291" s="854" t="s">
        <v>1350</v>
      </c>
      <c r="E291" s="855"/>
      <c r="F291" s="855"/>
      <c r="G291" s="855"/>
      <c r="H291" s="855"/>
      <c r="I291" s="855"/>
      <c r="J291" s="856"/>
      <c r="K291" s="602" t="s">
        <v>427</v>
      </c>
      <c r="L291" s="662"/>
      <c r="M291" s="663">
        <v>100</v>
      </c>
      <c r="N291" s="663">
        <v>100</v>
      </c>
      <c r="O291" s="663">
        <v>100</v>
      </c>
      <c r="P291" s="663">
        <v>100</v>
      </c>
      <c r="Q291" s="664">
        <v>100</v>
      </c>
      <c r="R291" s="663" t="s">
        <v>1126</v>
      </c>
      <c r="S291" s="670"/>
      <c r="T291" s="671"/>
      <c r="U291" s="695"/>
      <c r="V291" s="386"/>
      <c r="W291" s="386"/>
      <c r="X291" s="386"/>
      <c r="Y291" s="386"/>
      <c r="Z291" s="386"/>
      <c r="AA291" s="386"/>
      <c r="AB291" s="386"/>
      <c r="AC291" s="386"/>
      <c r="AD291" s="386"/>
      <c r="AE291" s="386"/>
      <c r="AF291" s="386"/>
      <c r="AG291" s="386"/>
      <c r="AH291" s="691"/>
      <c r="AI291" s="691"/>
      <c r="AJ291" s="691"/>
      <c r="AK291" s="692"/>
      <c r="AM291" s="696"/>
      <c r="AN291" s="697"/>
      <c r="AO291" s="697"/>
      <c r="AP291" s="697"/>
      <c r="AQ291" s="697"/>
    </row>
    <row r="292" spans="1:2414" s="690" customFormat="1" ht="35.25" hidden="1" customHeight="1" outlineLevel="3" thickTop="1" thickBot="1" x14ac:dyDescent="0.3">
      <c r="A292" s="386"/>
      <c r="B292" s="460" t="s">
        <v>1000</v>
      </c>
      <c r="C292" s="639" t="s">
        <v>390</v>
      </c>
      <c r="D292" s="854" t="s">
        <v>1351</v>
      </c>
      <c r="E292" s="855"/>
      <c r="F292" s="855"/>
      <c r="G292" s="855"/>
      <c r="H292" s="855"/>
      <c r="I292" s="855"/>
      <c r="J292" s="856"/>
      <c r="K292" s="602" t="s">
        <v>427</v>
      </c>
      <c r="L292" s="662"/>
      <c r="M292" s="663">
        <v>100</v>
      </c>
      <c r="N292" s="663">
        <v>100</v>
      </c>
      <c r="O292" s="663">
        <v>100</v>
      </c>
      <c r="P292" s="663">
        <v>100</v>
      </c>
      <c r="Q292" s="664">
        <v>100</v>
      </c>
      <c r="R292" s="663" t="s">
        <v>1126</v>
      </c>
      <c r="S292" s="670"/>
      <c r="T292" s="671"/>
      <c r="U292" s="695"/>
      <c r="V292" s="386"/>
      <c r="W292" s="386"/>
      <c r="X292" s="386"/>
      <c r="Y292" s="386"/>
      <c r="Z292" s="386"/>
      <c r="AA292" s="386"/>
      <c r="AB292" s="386"/>
      <c r="AC292" s="386"/>
      <c r="AD292" s="386"/>
      <c r="AE292" s="386"/>
      <c r="AF292" s="386"/>
      <c r="AG292" s="386"/>
      <c r="AH292" s="691"/>
      <c r="AI292" s="691"/>
      <c r="AJ292" s="691"/>
      <c r="AK292" s="692"/>
      <c r="AM292" s="696"/>
      <c r="AN292" s="697"/>
      <c r="AO292" s="697"/>
      <c r="AP292" s="697"/>
      <c r="AQ292" s="697"/>
    </row>
    <row r="293" spans="1:2414" s="690" customFormat="1" ht="35.25" hidden="1" customHeight="1" outlineLevel="3" thickTop="1" thickBot="1" x14ac:dyDescent="0.3">
      <c r="A293" s="386"/>
      <c r="B293" s="460" t="s">
        <v>1000</v>
      </c>
      <c r="C293" s="639" t="s">
        <v>561</v>
      </c>
      <c r="D293" s="854" t="s">
        <v>1352</v>
      </c>
      <c r="E293" s="855"/>
      <c r="F293" s="855"/>
      <c r="G293" s="855"/>
      <c r="H293" s="855"/>
      <c r="I293" s="855"/>
      <c r="J293" s="856"/>
      <c r="K293" s="602" t="s">
        <v>427</v>
      </c>
      <c r="L293" s="662"/>
      <c r="M293" s="663">
        <v>100</v>
      </c>
      <c r="N293" s="663">
        <v>100</v>
      </c>
      <c r="O293" s="663">
        <v>100</v>
      </c>
      <c r="P293" s="663">
        <v>100</v>
      </c>
      <c r="Q293" s="664">
        <v>100</v>
      </c>
      <c r="R293" s="663" t="s">
        <v>1126</v>
      </c>
      <c r="S293" s="670"/>
      <c r="T293" s="671"/>
      <c r="U293" s="695"/>
      <c r="V293" s="386"/>
      <c r="W293" s="386"/>
      <c r="X293" s="386"/>
      <c r="Y293" s="386"/>
      <c r="Z293" s="386"/>
      <c r="AA293" s="386"/>
      <c r="AB293" s="386"/>
      <c r="AC293" s="386"/>
      <c r="AD293" s="386"/>
      <c r="AE293" s="386"/>
      <c r="AF293" s="386"/>
      <c r="AG293" s="386"/>
      <c r="AH293" s="691"/>
      <c r="AI293" s="691"/>
      <c r="AJ293" s="691"/>
      <c r="AK293" s="692"/>
      <c r="AM293" s="696"/>
      <c r="AN293" s="697"/>
      <c r="AO293" s="697"/>
      <c r="AP293" s="697"/>
      <c r="AQ293" s="697"/>
    </row>
    <row r="294" spans="1:2414" s="690" customFormat="1" ht="35.25" hidden="1" customHeight="1" outlineLevel="3" thickTop="1" thickBot="1" x14ac:dyDescent="0.3">
      <c r="A294" s="386"/>
      <c r="B294" s="460" t="s">
        <v>1000</v>
      </c>
      <c r="C294" s="639" t="s">
        <v>587</v>
      </c>
      <c r="D294" s="899" t="s">
        <v>1353</v>
      </c>
      <c r="E294" s="900"/>
      <c r="F294" s="900"/>
      <c r="G294" s="900"/>
      <c r="H294" s="900"/>
      <c r="I294" s="900"/>
      <c r="J294" s="901"/>
      <c r="K294" s="602" t="s">
        <v>427</v>
      </c>
      <c r="L294" s="662"/>
      <c r="M294" s="663">
        <v>100</v>
      </c>
      <c r="N294" s="663">
        <v>100</v>
      </c>
      <c r="O294" s="663">
        <v>100</v>
      </c>
      <c r="P294" s="663">
        <v>100</v>
      </c>
      <c r="Q294" s="664">
        <v>100</v>
      </c>
      <c r="R294" s="663" t="s">
        <v>1126</v>
      </c>
      <c r="S294" s="670"/>
      <c r="T294" s="671"/>
      <c r="U294" s="695"/>
      <c r="V294" s="386"/>
      <c r="W294" s="386"/>
      <c r="X294" s="386"/>
      <c r="Y294" s="386"/>
      <c r="Z294" s="386"/>
      <c r="AA294" s="386"/>
      <c r="AB294" s="386"/>
      <c r="AC294" s="386"/>
      <c r="AD294" s="386"/>
      <c r="AE294" s="386"/>
      <c r="AF294" s="386"/>
      <c r="AG294" s="386"/>
      <c r="AH294" s="691"/>
      <c r="AI294" s="691"/>
      <c r="AJ294" s="691"/>
      <c r="AK294" s="692"/>
      <c r="AM294" s="696"/>
      <c r="AN294" s="697"/>
      <c r="AO294" s="697"/>
      <c r="AP294" s="697"/>
      <c r="AQ294" s="697"/>
    </row>
    <row r="295" spans="1:2414" s="690" customFormat="1" ht="35.25" hidden="1" customHeight="1" outlineLevel="3" thickTop="1" thickBot="1" x14ac:dyDescent="0.3">
      <c r="A295" s="386"/>
      <c r="B295" s="460" t="s">
        <v>1000</v>
      </c>
      <c r="C295" s="639" t="s">
        <v>672</v>
      </c>
      <c r="D295" s="899" t="s">
        <v>1354</v>
      </c>
      <c r="E295" s="900"/>
      <c r="F295" s="900"/>
      <c r="G295" s="900"/>
      <c r="H295" s="900"/>
      <c r="I295" s="900"/>
      <c r="J295" s="901"/>
      <c r="K295" s="602" t="s">
        <v>427</v>
      </c>
      <c r="L295" s="662"/>
      <c r="M295" s="663">
        <v>100</v>
      </c>
      <c r="N295" s="663">
        <v>100</v>
      </c>
      <c r="O295" s="663">
        <v>100</v>
      </c>
      <c r="P295" s="663">
        <v>100</v>
      </c>
      <c r="Q295" s="664">
        <v>100</v>
      </c>
      <c r="R295" s="663" t="s">
        <v>1126</v>
      </c>
      <c r="S295" s="670"/>
      <c r="T295" s="671"/>
      <c r="U295" s="695"/>
      <c r="V295" s="386"/>
      <c r="W295" s="386"/>
      <c r="X295" s="386"/>
      <c r="Y295" s="386"/>
      <c r="Z295" s="386"/>
      <c r="AA295" s="386"/>
      <c r="AB295" s="386"/>
      <c r="AC295" s="386"/>
      <c r="AD295" s="386"/>
      <c r="AE295" s="386"/>
      <c r="AF295" s="386"/>
      <c r="AG295" s="386"/>
      <c r="AH295" s="691"/>
      <c r="AI295" s="691"/>
      <c r="AJ295" s="691"/>
      <c r="AK295" s="692"/>
      <c r="AM295" s="696"/>
      <c r="AN295" s="697"/>
      <c r="AO295" s="697"/>
      <c r="AP295" s="697"/>
      <c r="AQ295" s="697"/>
    </row>
    <row r="296" spans="1:2414" s="690" customFormat="1" ht="35.25" hidden="1" customHeight="1" outlineLevel="3" thickTop="1" thickBot="1" x14ac:dyDescent="0.3">
      <c r="A296" s="386"/>
      <c r="B296" s="460" t="s">
        <v>1000</v>
      </c>
      <c r="C296" s="639" t="s">
        <v>680</v>
      </c>
      <c r="D296" s="899" t="s">
        <v>1356</v>
      </c>
      <c r="E296" s="900"/>
      <c r="F296" s="900"/>
      <c r="G296" s="900"/>
      <c r="H296" s="900"/>
      <c r="I296" s="900"/>
      <c r="J296" s="901"/>
      <c r="K296" s="602" t="s">
        <v>427</v>
      </c>
      <c r="L296" s="662"/>
      <c r="M296" s="663">
        <v>100</v>
      </c>
      <c r="N296" s="663">
        <v>100</v>
      </c>
      <c r="O296" s="663">
        <v>100</v>
      </c>
      <c r="P296" s="663">
        <v>100</v>
      </c>
      <c r="Q296" s="664">
        <v>100</v>
      </c>
      <c r="R296" s="663" t="s">
        <v>1126</v>
      </c>
      <c r="S296" s="670"/>
      <c r="T296" s="671"/>
      <c r="U296" s="695"/>
      <c r="V296" s="386"/>
      <c r="W296" s="386"/>
      <c r="X296" s="386"/>
      <c r="Y296" s="386"/>
      <c r="Z296" s="386"/>
      <c r="AA296" s="386"/>
      <c r="AB296" s="386"/>
      <c r="AC296" s="386"/>
      <c r="AD296" s="386"/>
      <c r="AE296" s="386"/>
      <c r="AF296" s="386"/>
      <c r="AG296" s="386"/>
      <c r="AH296" s="691"/>
      <c r="AI296" s="691"/>
      <c r="AJ296" s="691"/>
      <c r="AK296" s="692"/>
      <c r="AM296" s="696"/>
      <c r="AN296" s="697"/>
      <c r="AO296" s="697"/>
      <c r="AP296" s="697"/>
      <c r="AQ296" s="697"/>
    </row>
    <row r="297" spans="1:2414" s="682" customFormat="1" ht="66" customHeight="1" thickTop="1" thickBot="1" x14ac:dyDescent="0.3">
      <c r="A297" s="386"/>
      <c r="B297" s="683" t="s">
        <v>1103</v>
      </c>
      <c r="C297" s="684" t="s">
        <v>1104</v>
      </c>
      <c r="D297" s="977" t="s">
        <v>20</v>
      </c>
      <c r="E297" s="977"/>
      <c r="F297" s="977"/>
      <c r="G297" s="977"/>
      <c r="H297" s="977"/>
      <c r="I297" s="977"/>
      <c r="J297" s="977"/>
      <c r="K297" s="977"/>
      <c r="L297" s="678"/>
      <c r="M297" s="678"/>
      <c r="N297" s="678"/>
      <c r="O297" s="677"/>
      <c r="P297" s="678"/>
      <c r="Q297" s="678"/>
      <c r="R297" s="678"/>
      <c r="S297" s="677"/>
      <c r="T297" s="678"/>
      <c r="U297" s="678"/>
      <c r="V297" s="386"/>
      <c r="W297" s="386"/>
      <c r="X297" s="386"/>
      <c r="Y297" s="386"/>
      <c r="Z297" s="386"/>
      <c r="AA297" s="386"/>
      <c r="AB297" s="386"/>
      <c r="AC297" s="386"/>
      <c r="AD297" s="680"/>
      <c r="AE297" s="680"/>
      <c r="AF297" s="680"/>
      <c r="AG297" s="680"/>
      <c r="AH297" s="680"/>
      <c r="AI297" s="680"/>
      <c r="AJ297" s="680"/>
      <c r="AK297" s="680"/>
      <c r="AL297" s="680"/>
      <c r="AM297" s="680"/>
      <c r="AN297" s="680"/>
      <c r="AO297" s="680"/>
      <c r="AP297" s="680"/>
      <c r="AQ297" s="680"/>
      <c r="AR297" s="680"/>
      <c r="AS297" s="680"/>
      <c r="AT297" s="680"/>
      <c r="AU297" s="680"/>
      <c r="AV297" s="680"/>
      <c r="AW297" s="680"/>
      <c r="AX297" s="680"/>
      <c r="AY297" s="680"/>
      <c r="AZ297" s="680"/>
      <c r="BA297" s="680"/>
      <c r="BB297" s="680"/>
      <c r="BC297" s="680"/>
      <c r="BD297" s="680"/>
      <c r="BE297" s="680"/>
      <c r="BF297" s="680"/>
      <c r="BG297" s="680"/>
      <c r="BH297" s="680"/>
      <c r="BI297" s="680"/>
      <c r="BJ297" s="680"/>
      <c r="BK297" s="680"/>
      <c r="BL297" s="680"/>
      <c r="BM297" s="680"/>
      <c r="BN297" s="680"/>
      <c r="BO297" s="680"/>
      <c r="BP297" s="680"/>
      <c r="BQ297" s="680"/>
      <c r="BR297" s="680"/>
      <c r="BS297" s="680"/>
      <c r="BT297" s="680"/>
      <c r="BU297" s="680"/>
      <c r="BV297" s="680"/>
      <c r="BW297" s="680"/>
      <c r="BX297" s="680"/>
      <c r="BY297" s="680"/>
      <c r="BZ297" s="680"/>
      <c r="CA297" s="680"/>
      <c r="CB297" s="680"/>
      <c r="CC297" s="680"/>
      <c r="CD297" s="680"/>
      <c r="CE297" s="680"/>
      <c r="CF297" s="680"/>
      <c r="CG297" s="681"/>
      <c r="CH297" s="681"/>
      <c r="CI297" s="681"/>
      <c r="CJ297" s="681"/>
      <c r="CK297" s="681"/>
      <c r="CL297" s="681"/>
      <c r="CM297" s="681"/>
      <c r="CN297" s="681"/>
      <c r="CO297" s="681"/>
      <c r="CP297" s="681"/>
      <c r="CQ297" s="681"/>
      <c r="CR297" s="681"/>
      <c r="CS297" s="681"/>
      <c r="CT297" s="681"/>
      <c r="CU297" s="681"/>
      <c r="CV297" s="681"/>
      <c r="CW297" s="681"/>
      <c r="CX297" s="681"/>
      <c r="CY297" s="681"/>
      <c r="CZ297" s="681"/>
      <c r="DA297" s="681"/>
      <c r="DB297" s="681"/>
      <c r="DC297" s="681"/>
      <c r="DD297" s="681"/>
      <c r="DE297" s="681"/>
      <c r="DF297" s="681"/>
      <c r="DG297" s="681"/>
      <c r="DH297" s="681"/>
      <c r="DI297" s="681"/>
      <c r="DJ297" s="681"/>
      <c r="DK297" s="681"/>
      <c r="DL297" s="681"/>
      <c r="DM297" s="681"/>
      <c r="DN297" s="681"/>
      <c r="DO297" s="681"/>
      <c r="DP297" s="681"/>
      <c r="DQ297" s="681"/>
      <c r="DR297" s="681"/>
      <c r="DS297" s="681"/>
      <c r="DT297" s="681"/>
      <c r="DU297" s="681"/>
      <c r="DV297" s="681"/>
      <c r="DW297" s="681"/>
      <c r="DX297" s="681"/>
      <c r="DY297" s="681"/>
      <c r="DZ297" s="681"/>
      <c r="EA297" s="681"/>
      <c r="EB297" s="681"/>
      <c r="EC297" s="681"/>
      <c r="ED297" s="681"/>
      <c r="EE297" s="681"/>
      <c r="EF297" s="681"/>
      <c r="EG297" s="681"/>
      <c r="EH297" s="681"/>
      <c r="EI297" s="681"/>
      <c r="EJ297" s="681"/>
      <c r="EK297" s="681"/>
      <c r="EL297" s="681"/>
      <c r="EM297" s="681"/>
      <c r="EN297" s="681"/>
      <c r="EO297" s="681"/>
      <c r="EP297" s="681"/>
      <c r="EQ297" s="681"/>
      <c r="ER297" s="681"/>
      <c r="ES297" s="681"/>
      <c r="ET297" s="681"/>
      <c r="EU297" s="681"/>
      <c r="EV297" s="681"/>
      <c r="EW297" s="681"/>
      <c r="EX297" s="681"/>
      <c r="EY297" s="681"/>
      <c r="EZ297" s="681"/>
      <c r="FA297" s="681"/>
      <c r="FB297" s="681"/>
      <c r="FC297" s="681"/>
      <c r="FD297" s="681"/>
      <c r="FE297" s="681"/>
      <c r="FF297" s="681"/>
      <c r="FG297" s="681"/>
      <c r="FH297" s="681"/>
      <c r="FI297" s="681"/>
      <c r="FJ297" s="681"/>
      <c r="FK297" s="681"/>
      <c r="FL297" s="681"/>
      <c r="FM297" s="681"/>
      <c r="FN297" s="681"/>
      <c r="FO297" s="681"/>
      <c r="FP297" s="681"/>
      <c r="FQ297" s="681"/>
      <c r="FR297" s="681"/>
      <c r="FS297" s="681"/>
      <c r="FT297" s="681"/>
      <c r="FU297" s="681"/>
      <c r="FV297" s="681"/>
      <c r="FW297" s="681"/>
      <c r="FX297" s="681"/>
      <c r="FY297" s="681"/>
      <c r="FZ297" s="681"/>
      <c r="GA297" s="681"/>
      <c r="GB297" s="681"/>
      <c r="GC297" s="681"/>
      <c r="GD297" s="681"/>
      <c r="GE297" s="681"/>
      <c r="GF297" s="681"/>
      <c r="GG297" s="681"/>
      <c r="GH297" s="681"/>
      <c r="GI297" s="681"/>
      <c r="GJ297" s="681"/>
      <c r="GK297" s="681"/>
      <c r="GL297" s="681"/>
      <c r="GM297" s="681"/>
      <c r="GN297" s="681"/>
      <c r="GO297" s="681"/>
      <c r="GP297" s="681"/>
      <c r="GQ297" s="681"/>
      <c r="GR297" s="681"/>
      <c r="GS297" s="681"/>
      <c r="GT297" s="681"/>
      <c r="GU297" s="681"/>
      <c r="GV297" s="681"/>
      <c r="GW297" s="681"/>
      <c r="GX297" s="681"/>
      <c r="GY297" s="681"/>
      <c r="GZ297" s="681"/>
      <c r="HA297" s="681"/>
      <c r="HB297" s="681"/>
      <c r="HC297" s="681"/>
      <c r="HD297" s="681"/>
      <c r="HE297" s="681"/>
      <c r="HF297" s="681"/>
      <c r="HG297" s="681"/>
      <c r="HH297" s="681"/>
      <c r="HI297" s="681"/>
      <c r="HJ297" s="681"/>
      <c r="HK297" s="681"/>
      <c r="HL297" s="681"/>
      <c r="HM297" s="681"/>
      <c r="HN297" s="681"/>
      <c r="HO297" s="681"/>
      <c r="HP297" s="681"/>
      <c r="HQ297" s="681"/>
      <c r="HR297" s="681"/>
      <c r="HS297" s="681"/>
      <c r="HT297" s="681"/>
      <c r="HU297" s="681"/>
      <c r="HV297" s="681"/>
      <c r="HW297" s="681"/>
      <c r="HX297" s="681"/>
      <c r="HY297" s="681"/>
      <c r="HZ297" s="681"/>
      <c r="IA297" s="681"/>
      <c r="IB297" s="681"/>
      <c r="IC297" s="681"/>
      <c r="ID297" s="681"/>
      <c r="IE297" s="681"/>
      <c r="IF297" s="681"/>
      <c r="IG297" s="681"/>
      <c r="IH297" s="681"/>
      <c r="II297" s="681"/>
      <c r="IJ297" s="681"/>
      <c r="IK297" s="681"/>
      <c r="IL297" s="681"/>
      <c r="IM297" s="681"/>
      <c r="IN297" s="681"/>
      <c r="IO297" s="681"/>
      <c r="IP297" s="681"/>
      <c r="IQ297" s="681"/>
      <c r="IR297" s="681"/>
      <c r="IS297" s="681"/>
      <c r="IT297" s="681"/>
      <c r="IU297" s="681"/>
      <c r="IV297" s="681"/>
      <c r="IW297" s="681"/>
      <c r="IX297" s="681"/>
      <c r="IY297" s="681"/>
      <c r="IZ297" s="681"/>
      <c r="JA297" s="681"/>
      <c r="JB297" s="681"/>
      <c r="JC297" s="681"/>
      <c r="JD297" s="681"/>
      <c r="JE297" s="681"/>
      <c r="JF297" s="681"/>
      <c r="JG297" s="681"/>
      <c r="JH297" s="681"/>
      <c r="JI297" s="681"/>
      <c r="JJ297" s="681"/>
      <c r="JK297" s="681"/>
      <c r="JL297" s="681"/>
      <c r="JM297" s="681"/>
      <c r="JN297" s="681"/>
      <c r="JO297" s="681"/>
      <c r="JP297" s="681"/>
      <c r="JQ297" s="681"/>
      <c r="JR297" s="681"/>
      <c r="JS297" s="681"/>
      <c r="JT297" s="681"/>
      <c r="JU297" s="681"/>
      <c r="JV297" s="681"/>
      <c r="JW297" s="681"/>
      <c r="JX297" s="681"/>
      <c r="JY297" s="681"/>
      <c r="JZ297" s="681"/>
      <c r="KA297" s="681"/>
      <c r="KB297" s="681"/>
      <c r="KC297" s="681"/>
      <c r="KD297" s="681"/>
      <c r="KE297" s="681"/>
      <c r="KF297" s="681"/>
      <c r="KG297" s="681"/>
      <c r="KH297" s="681"/>
      <c r="KI297" s="681"/>
      <c r="KJ297" s="681"/>
      <c r="KK297" s="681"/>
      <c r="KL297" s="681"/>
      <c r="KM297" s="681"/>
      <c r="KN297" s="681"/>
      <c r="KO297" s="681"/>
      <c r="KP297" s="681"/>
      <c r="KQ297" s="681"/>
      <c r="KR297" s="681"/>
      <c r="KS297" s="681"/>
      <c r="KT297" s="681"/>
      <c r="KU297" s="681"/>
      <c r="KV297" s="681"/>
      <c r="KW297" s="681"/>
      <c r="KX297" s="681"/>
      <c r="KY297" s="681"/>
      <c r="KZ297" s="681"/>
      <c r="LA297" s="681"/>
      <c r="LB297" s="681"/>
      <c r="LC297" s="681"/>
      <c r="LD297" s="681"/>
      <c r="LE297" s="681"/>
      <c r="LF297" s="681"/>
      <c r="LG297" s="681"/>
      <c r="LH297" s="681"/>
      <c r="LI297" s="681"/>
      <c r="LJ297" s="681"/>
      <c r="LK297" s="681"/>
      <c r="LL297" s="681"/>
      <c r="LM297" s="681"/>
      <c r="LN297" s="681"/>
      <c r="LO297" s="681"/>
      <c r="LP297" s="681"/>
      <c r="LQ297" s="681"/>
      <c r="LR297" s="681"/>
      <c r="LS297" s="681"/>
      <c r="LT297" s="681"/>
      <c r="LU297" s="681"/>
      <c r="LV297" s="681"/>
      <c r="LW297" s="681"/>
      <c r="LX297" s="681"/>
      <c r="LY297" s="681"/>
      <c r="LZ297" s="681"/>
      <c r="MA297" s="681"/>
      <c r="MB297" s="681"/>
      <c r="MC297" s="681"/>
      <c r="MD297" s="681"/>
      <c r="ME297" s="681"/>
      <c r="MF297" s="681"/>
      <c r="MG297" s="681"/>
      <c r="MH297" s="681"/>
      <c r="MI297" s="681"/>
      <c r="MJ297" s="681"/>
      <c r="MK297" s="681"/>
      <c r="ML297" s="681"/>
      <c r="MM297" s="681"/>
      <c r="MN297" s="681"/>
      <c r="MO297" s="681"/>
      <c r="MP297" s="681"/>
      <c r="MQ297" s="681"/>
      <c r="MR297" s="681"/>
      <c r="MS297" s="681"/>
      <c r="MT297" s="681"/>
      <c r="MU297" s="681"/>
      <c r="MV297" s="681"/>
      <c r="MW297" s="681"/>
      <c r="MX297" s="681"/>
      <c r="MY297" s="681"/>
      <c r="MZ297" s="681"/>
      <c r="NA297" s="681"/>
      <c r="NB297" s="681"/>
      <c r="NC297" s="681"/>
      <c r="ND297" s="681"/>
      <c r="NE297" s="681"/>
      <c r="NF297" s="681"/>
      <c r="NG297" s="681"/>
      <c r="NH297" s="681"/>
      <c r="NI297" s="681"/>
      <c r="NJ297" s="681"/>
      <c r="NK297" s="681"/>
      <c r="NL297" s="681"/>
      <c r="NM297" s="681"/>
      <c r="NN297" s="681"/>
      <c r="NO297" s="681"/>
      <c r="NP297" s="681"/>
      <c r="NQ297" s="681"/>
      <c r="NR297" s="681"/>
      <c r="NS297" s="681"/>
      <c r="NT297" s="681"/>
      <c r="NU297" s="681"/>
      <c r="NV297" s="681"/>
      <c r="NW297" s="681"/>
      <c r="NX297" s="681"/>
      <c r="NY297" s="681"/>
      <c r="NZ297" s="681"/>
      <c r="OA297" s="681"/>
      <c r="OB297" s="681"/>
      <c r="OC297" s="681"/>
      <c r="OD297" s="681"/>
      <c r="OE297" s="681"/>
      <c r="OF297" s="681"/>
      <c r="OG297" s="681"/>
      <c r="OH297" s="681"/>
      <c r="OI297" s="681"/>
      <c r="OJ297" s="681"/>
      <c r="OK297" s="681"/>
      <c r="OL297" s="681"/>
      <c r="OM297" s="681"/>
      <c r="ON297" s="681"/>
      <c r="OO297" s="681"/>
      <c r="OP297" s="681"/>
      <c r="OQ297" s="681"/>
      <c r="OR297" s="681"/>
      <c r="OS297" s="681"/>
      <c r="OT297" s="681"/>
      <c r="OU297" s="681"/>
      <c r="OV297" s="681"/>
      <c r="OW297" s="681"/>
      <c r="OX297" s="681"/>
      <c r="OY297" s="681"/>
      <c r="OZ297" s="681"/>
      <c r="PA297" s="681"/>
      <c r="PB297" s="681"/>
      <c r="PC297" s="681"/>
      <c r="PD297" s="681"/>
      <c r="PE297" s="681"/>
      <c r="PF297" s="681"/>
      <c r="PG297" s="681"/>
      <c r="PH297" s="681"/>
      <c r="PI297" s="681"/>
      <c r="PJ297" s="681"/>
      <c r="PK297" s="681"/>
      <c r="PL297" s="681"/>
      <c r="PM297" s="681"/>
      <c r="PN297" s="681"/>
      <c r="PO297" s="681"/>
      <c r="PP297" s="681"/>
      <c r="PQ297" s="681"/>
      <c r="PR297" s="681"/>
      <c r="PS297" s="681"/>
      <c r="PT297" s="681"/>
      <c r="PU297" s="681"/>
      <c r="PV297" s="681"/>
      <c r="PW297" s="681"/>
      <c r="PX297" s="681"/>
      <c r="PY297" s="681"/>
      <c r="PZ297" s="681"/>
      <c r="QA297" s="681"/>
      <c r="QB297" s="681"/>
      <c r="QC297" s="681"/>
      <c r="QD297" s="681"/>
      <c r="QE297" s="681"/>
      <c r="QF297" s="681"/>
      <c r="QG297" s="681"/>
      <c r="QH297" s="681"/>
      <c r="QI297" s="681"/>
      <c r="QJ297" s="681"/>
      <c r="QK297" s="681"/>
      <c r="QL297" s="681"/>
      <c r="QM297" s="681"/>
      <c r="QN297" s="681"/>
      <c r="QO297" s="681"/>
      <c r="QP297" s="681"/>
      <c r="QQ297" s="681"/>
      <c r="QR297" s="681"/>
      <c r="QS297" s="681"/>
      <c r="QT297" s="681"/>
      <c r="QU297" s="681"/>
      <c r="QV297" s="681"/>
      <c r="QW297" s="681"/>
      <c r="QX297" s="681"/>
      <c r="QY297" s="681"/>
      <c r="QZ297" s="681"/>
      <c r="RA297" s="681"/>
      <c r="RB297" s="681"/>
      <c r="RC297" s="681"/>
      <c r="RD297" s="681"/>
      <c r="RE297" s="681"/>
      <c r="RF297" s="681"/>
      <c r="RG297" s="681"/>
      <c r="RH297" s="681"/>
      <c r="RI297" s="681"/>
      <c r="RJ297" s="681"/>
      <c r="RK297" s="681"/>
      <c r="RL297" s="681"/>
      <c r="RM297" s="681"/>
      <c r="RN297" s="681"/>
      <c r="RO297" s="681"/>
      <c r="RP297" s="681"/>
      <c r="RQ297" s="681"/>
      <c r="RR297" s="681"/>
      <c r="RS297" s="681"/>
      <c r="RT297" s="681"/>
      <c r="RU297" s="681"/>
      <c r="RV297" s="681"/>
      <c r="RW297" s="681"/>
      <c r="RX297" s="681"/>
      <c r="RY297" s="681"/>
      <c r="RZ297" s="681"/>
      <c r="SA297" s="681"/>
      <c r="SB297" s="681"/>
      <c r="SC297" s="681"/>
      <c r="SD297" s="681"/>
      <c r="SE297" s="681"/>
      <c r="SF297" s="681"/>
      <c r="SG297" s="681"/>
      <c r="SH297" s="681"/>
      <c r="SI297" s="681"/>
      <c r="SJ297" s="681"/>
      <c r="SK297" s="681"/>
      <c r="SL297" s="681"/>
      <c r="SM297" s="681"/>
      <c r="SN297" s="681"/>
      <c r="SO297" s="681"/>
      <c r="SP297" s="681"/>
      <c r="SQ297" s="681"/>
      <c r="SR297" s="681"/>
      <c r="SS297" s="681"/>
      <c r="ST297" s="681"/>
      <c r="SU297" s="681"/>
      <c r="SV297" s="681"/>
      <c r="SW297" s="681"/>
      <c r="SX297" s="681"/>
      <c r="SY297" s="681"/>
      <c r="SZ297" s="681"/>
      <c r="TA297" s="681"/>
      <c r="TB297" s="681"/>
      <c r="TC297" s="681"/>
      <c r="TD297" s="681"/>
      <c r="TE297" s="681"/>
      <c r="TF297" s="681"/>
      <c r="TG297" s="681"/>
      <c r="TH297" s="681"/>
      <c r="TI297" s="681"/>
      <c r="TJ297" s="681"/>
      <c r="TK297" s="681"/>
      <c r="TL297" s="681"/>
      <c r="TM297" s="681"/>
      <c r="TN297" s="681"/>
      <c r="TO297" s="681"/>
      <c r="TP297" s="681"/>
      <c r="TQ297" s="681"/>
      <c r="TR297" s="681"/>
      <c r="TS297" s="681"/>
      <c r="TT297" s="681"/>
      <c r="TU297" s="681"/>
      <c r="TV297" s="681"/>
      <c r="TW297" s="681"/>
      <c r="TX297" s="681"/>
      <c r="TY297" s="681"/>
      <c r="TZ297" s="681"/>
      <c r="UA297" s="681"/>
      <c r="UB297" s="681"/>
      <c r="UC297" s="681"/>
      <c r="UD297" s="681"/>
      <c r="UE297" s="681"/>
      <c r="UF297" s="681"/>
      <c r="UG297" s="681"/>
      <c r="UH297" s="681"/>
      <c r="UI297" s="681"/>
      <c r="UJ297" s="681"/>
      <c r="UK297" s="681"/>
      <c r="UL297" s="681"/>
      <c r="UM297" s="681"/>
      <c r="UN297" s="681"/>
      <c r="UO297" s="681"/>
      <c r="UP297" s="681"/>
      <c r="UQ297" s="681"/>
      <c r="UR297" s="681"/>
      <c r="US297" s="681"/>
      <c r="UT297" s="681"/>
      <c r="UU297" s="681"/>
      <c r="UV297" s="681"/>
      <c r="UW297" s="681"/>
      <c r="UX297" s="681"/>
      <c r="UY297" s="681"/>
      <c r="UZ297" s="681"/>
      <c r="VA297" s="681"/>
      <c r="VB297" s="681"/>
      <c r="VC297" s="681"/>
      <c r="VD297" s="681"/>
      <c r="VE297" s="681"/>
      <c r="VF297" s="681"/>
      <c r="VG297" s="681"/>
      <c r="VH297" s="681"/>
      <c r="VI297" s="681"/>
      <c r="VJ297" s="681"/>
      <c r="VK297" s="681"/>
      <c r="VL297" s="681"/>
      <c r="VM297" s="681"/>
      <c r="VN297" s="681"/>
      <c r="VO297" s="681"/>
      <c r="VP297" s="681"/>
      <c r="VQ297" s="681"/>
      <c r="VR297" s="681"/>
      <c r="VS297" s="681"/>
      <c r="VT297" s="681"/>
      <c r="VU297" s="681"/>
      <c r="VV297" s="681"/>
      <c r="VW297" s="681"/>
      <c r="VX297" s="681"/>
      <c r="VY297" s="681"/>
      <c r="VZ297" s="681"/>
      <c r="WA297" s="681"/>
      <c r="WB297" s="681"/>
      <c r="WC297" s="681"/>
      <c r="WD297" s="681"/>
      <c r="WE297" s="681"/>
      <c r="WF297" s="681"/>
      <c r="WG297" s="681"/>
      <c r="WH297" s="681"/>
      <c r="WI297" s="681"/>
      <c r="WJ297" s="681"/>
      <c r="WK297" s="681"/>
      <c r="WL297" s="681"/>
      <c r="WM297" s="681"/>
      <c r="WN297" s="681"/>
      <c r="WO297" s="681"/>
      <c r="WP297" s="681"/>
      <c r="WQ297" s="681"/>
      <c r="WR297" s="681"/>
      <c r="WS297" s="681"/>
      <c r="WT297" s="681"/>
      <c r="WU297" s="681"/>
      <c r="WV297" s="681"/>
      <c r="WW297" s="681"/>
      <c r="WX297" s="681"/>
      <c r="WY297" s="681"/>
      <c r="WZ297" s="681"/>
      <c r="XA297" s="681"/>
      <c r="XB297" s="681"/>
      <c r="XC297" s="681"/>
      <c r="XD297" s="681"/>
      <c r="XE297" s="681"/>
      <c r="XF297" s="681"/>
      <c r="XG297" s="681"/>
      <c r="XH297" s="681"/>
      <c r="XI297" s="681"/>
      <c r="XJ297" s="681"/>
      <c r="XK297" s="681"/>
      <c r="XL297" s="681"/>
      <c r="XM297" s="681"/>
      <c r="XN297" s="681"/>
      <c r="XO297" s="681"/>
      <c r="XP297" s="681"/>
      <c r="XQ297" s="681"/>
      <c r="XR297" s="681"/>
      <c r="XS297" s="681"/>
      <c r="XT297" s="681"/>
      <c r="XU297" s="681"/>
      <c r="XV297" s="681"/>
      <c r="XW297" s="681"/>
      <c r="XX297" s="681"/>
      <c r="XY297" s="681"/>
      <c r="XZ297" s="681"/>
      <c r="YA297" s="681"/>
      <c r="YB297" s="681"/>
      <c r="YC297" s="681"/>
      <c r="YD297" s="681"/>
      <c r="YE297" s="681"/>
      <c r="YF297" s="681"/>
      <c r="YG297" s="681"/>
      <c r="YH297" s="681"/>
      <c r="YI297" s="681"/>
      <c r="YJ297" s="681"/>
      <c r="YK297" s="681"/>
      <c r="YL297" s="681"/>
      <c r="YM297" s="681"/>
      <c r="YN297" s="681"/>
      <c r="YO297" s="681"/>
      <c r="YP297" s="681"/>
      <c r="YQ297" s="681"/>
      <c r="YR297" s="681"/>
      <c r="YS297" s="681"/>
      <c r="YT297" s="681"/>
      <c r="YU297" s="681"/>
      <c r="YV297" s="681"/>
      <c r="YW297" s="681"/>
      <c r="YX297" s="681"/>
      <c r="YY297" s="681"/>
      <c r="YZ297" s="681"/>
      <c r="ZA297" s="681"/>
      <c r="ZB297" s="681"/>
      <c r="ZC297" s="681"/>
      <c r="ZD297" s="681"/>
      <c r="ZE297" s="681"/>
      <c r="ZF297" s="681"/>
      <c r="ZG297" s="681"/>
      <c r="ZH297" s="681"/>
      <c r="ZI297" s="681"/>
      <c r="ZJ297" s="681"/>
      <c r="ZK297" s="681"/>
      <c r="ZL297" s="681"/>
      <c r="ZM297" s="681"/>
      <c r="ZN297" s="681"/>
      <c r="ZO297" s="681"/>
      <c r="ZP297" s="681"/>
      <c r="ZQ297" s="681"/>
      <c r="ZR297" s="681"/>
      <c r="ZS297" s="681"/>
      <c r="ZT297" s="681"/>
      <c r="ZU297" s="681"/>
      <c r="ZV297" s="681"/>
      <c r="ZW297" s="681"/>
      <c r="ZX297" s="681"/>
      <c r="ZY297" s="681"/>
      <c r="ZZ297" s="681"/>
      <c r="AAA297" s="681"/>
      <c r="AAB297" s="681"/>
      <c r="AAC297" s="681"/>
      <c r="AAD297" s="681"/>
      <c r="AAE297" s="681"/>
      <c r="AAF297" s="681"/>
      <c r="AAG297" s="681"/>
      <c r="AAH297" s="681"/>
      <c r="AAI297" s="681"/>
      <c r="AAJ297" s="681"/>
      <c r="AAK297" s="681"/>
      <c r="AAL297" s="681"/>
      <c r="AAM297" s="681"/>
      <c r="AAN297" s="681"/>
      <c r="AAO297" s="681"/>
      <c r="AAP297" s="681"/>
      <c r="AAQ297" s="681"/>
      <c r="AAR297" s="681"/>
      <c r="AAS297" s="681"/>
      <c r="AAT297" s="681"/>
      <c r="AAU297" s="681"/>
      <c r="AAV297" s="681"/>
      <c r="AAW297" s="681"/>
      <c r="AAX297" s="681"/>
      <c r="AAY297" s="681"/>
      <c r="AAZ297" s="681"/>
      <c r="ABA297" s="681"/>
      <c r="ABB297" s="681"/>
      <c r="ABC297" s="681"/>
      <c r="ABD297" s="681"/>
      <c r="ABE297" s="681"/>
      <c r="ABF297" s="681"/>
      <c r="ABG297" s="681"/>
      <c r="ABH297" s="681"/>
      <c r="ABI297" s="681"/>
      <c r="ABJ297" s="681"/>
      <c r="ABK297" s="681"/>
      <c r="ABL297" s="681"/>
      <c r="ABM297" s="681"/>
      <c r="ABN297" s="681"/>
      <c r="ABO297" s="681"/>
      <c r="ABP297" s="681"/>
      <c r="ABQ297" s="681"/>
      <c r="ABR297" s="681"/>
      <c r="ABS297" s="681"/>
      <c r="ABT297" s="681"/>
      <c r="ABU297" s="681"/>
      <c r="ABV297" s="681"/>
      <c r="ABW297" s="681"/>
      <c r="ABX297" s="681"/>
      <c r="ABY297" s="681"/>
      <c r="ABZ297" s="681"/>
      <c r="ACA297" s="681"/>
      <c r="ACB297" s="681"/>
      <c r="ACC297" s="681"/>
      <c r="ACD297" s="681"/>
      <c r="ACE297" s="681"/>
      <c r="ACF297" s="681"/>
      <c r="ACG297" s="681"/>
      <c r="ACH297" s="681"/>
      <c r="ACI297" s="681"/>
      <c r="ACJ297" s="681"/>
      <c r="ACK297" s="681"/>
      <c r="ACL297" s="681"/>
      <c r="ACM297" s="681"/>
      <c r="ACN297" s="681"/>
      <c r="ACO297" s="681"/>
      <c r="ACP297" s="681"/>
      <c r="ACQ297" s="681"/>
      <c r="ACR297" s="681"/>
      <c r="ACS297" s="681"/>
      <c r="ACT297" s="681"/>
      <c r="ACU297" s="681"/>
      <c r="ACV297" s="681"/>
      <c r="ACW297" s="681"/>
      <c r="ACX297" s="681"/>
      <c r="ACY297" s="681"/>
      <c r="ACZ297" s="681"/>
      <c r="ADA297" s="681"/>
      <c r="ADB297" s="681"/>
      <c r="ADC297" s="681"/>
      <c r="ADD297" s="681"/>
      <c r="ADE297" s="681"/>
      <c r="ADF297" s="681"/>
      <c r="ADG297" s="681"/>
      <c r="ADH297" s="681"/>
      <c r="ADI297" s="681"/>
      <c r="ADJ297" s="681"/>
      <c r="ADK297" s="681"/>
      <c r="ADL297" s="681"/>
      <c r="ADM297" s="681"/>
      <c r="ADN297" s="681"/>
      <c r="ADO297" s="681"/>
      <c r="ADP297" s="681"/>
      <c r="ADQ297" s="681"/>
      <c r="ADR297" s="681"/>
      <c r="ADS297" s="681"/>
      <c r="ADT297" s="681"/>
      <c r="ADU297" s="681"/>
      <c r="ADV297" s="681"/>
      <c r="ADW297" s="681"/>
      <c r="ADX297" s="681"/>
      <c r="ADY297" s="681"/>
      <c r="ADZ297" s="681"/>
      <c r="AEA297" s="681"/>
      <c r="AEB297" s="681"/>
      <c r="AEC297" s="681"/>
      <c r="AED297" s="681"/>
      <c r="AEE297" s="681"/>
      <c r="AEF297" s="681"/>
      <c r="AEG297" s="681"/>
      <c r="AEH297" s="681"/>
      <c r="AEI297" s="681"/>
      <c r="AEJ297" s="681"/>
      <c r="AEK297" s="681"/>
      <c r="AEL297" s="681"/>
      <c r="AEM297" s="681"/>
      <c r="AEN297" s="681"/>
      <c r="AEO297" s="681"/>
      <c r="AEP297" s="681"/>
      <c r="AEQ297" s="681"/>
      <c r="AER297" s="681"/>
      <c r="AES297" s="681"/>
      <c r="AET297" s="681"/>
      <c r="AEU297" s="681"/>
      <c r="AEV297" s="681"/>
      <c r="AEW297" s="681"/>
      <c r="AEX297" s="681"/>
      <c r="AEY297" s="681"/>
      <c r="AEZ297" s="681"/>
      <c r="AFA297" s="681"/>
      <c r="AFB297" s="681"/>
      <c r="AFC297" s="681"/>
      <c r="AFD297" s="681"/>
      <c r="AFE297" s="681"/>
      <c r="AFF297" s="681"/>
      <c r="AFG297" s="681"/>
      <c r="AFH297" s="681"/>
      <c r="AFI297" s="681"/>
      <c r="AFJ297" s="681"/>
      <c r="AFK297" s="681"/>
      <c r="AFL297" s="681"/>
      <c r="AFM297" s="681"/>
      <c r="AFN297" s="681"/>
      <c r="AFO297" s="681"/>
      <c r="AFP297" s="681"/>
      <c r="AFQ297" s="681"/>
      <c r="AFR297" s="681"/>
      <c r="AFS297" s="681"/>
      <c r="AFT297" s="681"/>
      <c r="AFU297" s="681"/>
      <c r="AFV297" s="681"/>
      <c r="AFW297" s="681"/>
      <c r="AFX297" s="681"/>
      <c r="AFY297" s="681"/>
      <c r="AFZ297" s="681"/>
      <c r="AGA297" s="681"/>
      <c r="AGB297" s="681"/>
      <c r="AGC297" s="681"/>
      <c r="AGD297" s="681"/>
      <c r="AGE297" s="681"/>
      <c r="AGF297" s="681"/>
      <c r="AGG297" s="681"/>
      <c r="AGH297" s="681"/>
      <c r="AGI297" s="681"/>
      <c r="AGJ297" s="681"/>
      <c r="AGK297" s="681"/>
      <c r="AGL297" s="681"/>
      <c r="AGM297" s="681"/>
      <c r="AGN297" s="681"/>
      <c r="AGO297" s="681"/>
      <c r="AGP297" s="681"/>
      <c r="AGQ297" s="681"/>
      <c r="AGR297" s="681"/>
      <c r="AGS297" s="681"/>
      <c r="AGT297" s="681"/>
      <c r="AGU297" s="681"/>
      <c r="AGV297" s="681"/>
      <c r="AGW297" s="681"/>
      <c r="AGX297" s="681"/>
      <c r="AGY297" s="681"/>
      <c r="AGZ297" s="681"/>
      <c r="AHA297" s="681"/>
      <c r="AHB297" s="681"/>
      <c r="AHC297" s="681"/>
      <c r="AHD297" s="681"/>
      <c r="AHE297" s="681"/>
      <c r="AHF297" s="681"/>
      <c r="AHG297" s="681"/>
      <c r="AHH297" s="681"/>
      <c r="AHI297" s="681"/>
      <c r="AHJ297" s="681"/>
      <c r="AHK297" s="681"/>
      <c r="AHL297" s="681"/>
      <c r="AHM297" s="681"/>
      <c r="AHN297" s="681"/>
      <c r="AHO297" s="681"/>
      <c r="AHP297" s="681"/>
      <c r="AHQ297" s="681"/>
      <c r="AHR297" s="681"/>
      <c r="AHS297" s="681"/>
      <c r="AHT297" s="681"/>
      <c r="AHU297" s="681"/>
      <c r="AHV297" s="681"/>
      <c r="AHW297" s="681"/>
      <c r="AHX297" s="681"/>
      <c r="AHY297" s="681"/>
      <c r="AHZ297" s="681"/>
      <c r="AIA297" s="681"/>
      <c r="AIB297" s="681"/>
      <c r="AIC297" s="681"/>
      <c r="AID297" s="681"/>
      <c r="AIE297" s="681"/>
      <c r="AIF297" s="681"/>
      <c r="AIG297" s="681"/>
      <c r="AIH297" s="681"/>
      <c r="AII297" s="681"/>
      <c r="AIJ297" s="681"/>
      <c r="AIK297" s="681"/>
      <c r="AIL297" s="681"/>
      <c r="AIM297" s="681"/>
      <c r="AIN297" s="681"/>
      <c r="AIO297" s="681"/>
      <c r="AIP297" s="681"/>
      <c r="AIQ297" s="681"/>
      <c r="AIR297" s="681"/>
      <c r="AIS297" s="681"/>
      <c r="AIT297" s="681"/>
      <c r="AIU297" s="681"/>
      <c r="AIV297" s="681"/>
      <c r="AIW297" s="681"/>
      <c r="AIX297" s="681"/>
      <c r="AIY297" s="681"/>
      <c r="AIZ297" s="681"/>
      <c r="AJA297" s="681"/>
      <c r="AJB297" s="681"/>
      <c r="AJC297" s="681"/>
      <c r="AJD297" s="681"/>
      <c r="AJE297" s="681"/>
      <c r="AJF297" s="681"/>
      <c r="AJG297" s="681"/>
      <c r="AJH297" s="681"/>
      <c r="AJI297" s="681"/>
      <c r="AJJ297" s="681"/>
      <c r="AJK297" s="681"/>
      <c r="AJL297" s="681"/>
      <c r="AJM297" s="681"/>
      <c r="AJN297" s="681"/>
      <c r="AJO297" s="681"/>
      <c r="AJP297" s="681"/>
      <c r="AJQ297" s="681"/>
      <c r="AJR297" s="681"/>
      <c r="AJS297" s="681"/>
      <c r="AJT297" s="681"/>
      <c r="AJU297" s="681"/>
      <c r="AJV297" s="681"/>
      <c r="AJW297" s="681"/>
      <c r="AJX297" s="681"/>
      <c r="AJY297" s="681"/>
      <c r="AJZ297" s="681"/>
      <c r="AKA297" s="681"/>
      <c r="AKB297" s="681"/>
      <c r="AKC297" s="681"/>
      <c r="AKD297" s="681"/>
      <c r="AKE297" s="681"/>
      <c r="AKF297" s="681"/>
      <c r="AKG297" s="681"/>
      <c r="AKH297" s="681"/>
      <c r="AKI297" s="681"/>
      <c r="AKJ297" s="681"/>
      <c r="AKK297" s="681"/>
      <c r="AKL297" s="681"/>
      <c r="AKM297" s="681"/>
      <c r="AKN297" s="681"/>
      <c r="AKO297" s="681"/>
      <c r="AKP297" s="681"/>
      <c r="AKQ297" s="681"/>
      <c r="AKR297" s="681"/>
      <c r="AKS297" s="681"/>
      <c r="AKT297" s="681"/>
      <c r="AKU297" s="681"/>
      <c r="AKV297" s="681"/>
      <c r="AKW297" s="681"/>
      <c r="AKX297" s="681"/>
      <c r="AKY297" s="681"/>
      <c r="AKZ297" s="681"/>
      <c r="ALA297" s="681"/>
      <c r="ALB297" s="681"/>
      <c r="ALC297" s="681"/>
      <c r="ALD297" s="681"/>
      <c r="ALE297" s="681"/>
      <c r="ALF297" s="681"/>
      <c r="ALG297" s="681"/>
      <c r="ALH297" s="681"/>
      <c r="ALI297" s="681"/>
      <c r="ALJ297" s="681"/>
      <c r="ALK297" s="681"/>
      <c r="ALL297" s="681"/>
      <c r="ALM297" s="681"/>
      <c r="ALN297" s="681"/>
      <c r="ALO297" s="681"/>
      <c r="ALP297" s="681"/>
      <c r="ALQ297" s="681"/>
      <c r="ALR297" s="681"/>
      <c r="ALS297" s="681"/>
      <c r="ALT297" s="681"/>
      <c r="ALU297" s="681"/>
      <c r="ALV297" s="681"/>
      <c r="ALW297" s="681"/>
      <c r="ALX297" s="681"/>
      <c r="ALY297" s="681"/>
      <c r="ALZ297" s="681"/>
      <c r="AMA297" s="681"/>
      <c r="AMB297" s="681"/>
      <c r="AMC297" s="681"/>
      <c r="AMD297" s="681"/>
      <c r="AME297" s="681"/>
      <c r="AMF297" s="681"/>
      <c r="AMG297" s="681"/>
      <c r="AMH297" s="681"/>
      <c r="AMI297" s="681"/>
      <c r="AMJ297" s="681"/>
      <c r="AMK297" s="681"/>
      <c r="AML297" s="681"/>
      <c r="AMM297" s="681"/>
      <c r="AMN297" s="681"/>
      <c r="AMO297" s="681"/>
      <c r="AMP297" s="681"/>
      <c r="AMQ297" s="681"/>
      <c r="AMR297" s="681"/>
      <c r="AMS297" s="681"/>
      <c r="AMT297" s="681"/>
      <c r="AMU297" s="681"/>
      <c r="AMV297" s="681"/>
      <c r="AMW297" s="681"/>
      <c r="AMX297" s="681"/>
      <c r="AMY297" s="681"/>
      <c r="AMZ297" s="681"/>
      <c r="ANA297" s="681"/>
      <c r="ANB297" s="681"/>
      <c r="ANC297" s="681"/>
      <c r="AND297" s="681"/>
      <c r="ANE297" s="681"/>
      <c r="ANF297" s="681"/>
      <c r="ANG297" s="681"/>
      <c r="ANH297" s="681"/>
      <c r="ANI297" s="681"/>
      <c r="ANJ297" s="681"/>
      <c r="ANK297" s="681"/>
      <c r="ANL297" s="681"/>
      <c r="ANM297" s="681"/>
      <c r="ANN297" s="681"/>
      <c r="ANO297" s="681"/>
      <c r="ANP297" s="681"/>
      <c r="ANQ297" s="681"/>
      <c r="ANR297" s="681"/>
      <c r="ANS297" s="681"/>
      <c r="ANT297" s="681"/>
      <c r="ANU297" s="681"/>
      <c r="ANV297" s="681"/>
      <c r="ANW297" s="681"/>
      <c r="ANX297" s="681"/>
      <c r="ANY297" s="681"/>
      <c r="ANZ297" s="681"/>
      <c r="AOA297" s="681"/>
      <c r="AOB297" s="681"/>
      <c r="AOC297" s="681"/>
      <c r="AOD297" s="681"/>
      <c r="AOE297" s="681"/>
      <c r="AOF297" s="681"/>
      <c r="AOG297" s="681"/>
      <c r="AOH297" s="681"/>
      <c r="AOI297" s="681"/>
      <c r="AOJ297" s="681"/>
      <c r="AOK297" s="681"/>
      <c r="AOL297" s="681"/>
      <c r="AOM297" s="681"/>
      <c r="AON297" s="681"/>
      <c r="AOO297" s="681"/>
      <c r="AOP297" s="681"/>
      <c r="AOQ297" s="681"/>
      <c r="AOR297" s="681"/>
      <c r="AOS297" s="681"/>
      <c r="AOT297" s="681"/>
      <c r="AOU297" s="681"/>
      <c r="AOV297" s="681"/>
      <c r="AOW297" s="681"/>
      <c r="AOX297" s="681"/>
      <c r="AOY297" s="681"/>
      <c r="AOZ297" s="681"/>
      <c r="APA297" s="681"/>
      <c r="APB297" s="681"/>
      <c r="APC297" s="681"/>
      <c r="APD297" s="681"/>
      <c r="APE297" s="681"/>
      <c r="APF297" s="681"/>
      <c r="APG297" s="681"/>
      <c r="APH297" s="681"/>
      <c r="API297" s="681"/>
      <c r="APJ297" s="681"/>
      <c r="APK297" s="681"/>
      <c r="APL297" s="681"/>
      <c r="APM297" s="681"/>
      <c r="APN297" s="681"/>
      <c r="APO297" s="681"/>
      <c r="APP297" s="681"/>
      <c r="APQ297" s="681"/>
      <c r="APR297" s="681"/>
      <c r="APS297" s="681"/>
      <c r="APT297" s="681"/>
      <c r="APU297" s="681"/>
      <c r="APV297" s="681"/>
      <c r="APW297" s="681"/>
      <c r="APX297" s="681"/>
      <c r="APY297" s="681"/>
      <c r="APZ297" s="681"/>
      <c r="AQA297" s="681"/>
      <c r="AQB297" s="681"/>
      <c r="AQC297" s="681"/>
      <c r="AQD297" s="681"/>
      <c r="AQE297" s="681"/>
      <c r="AQF297" s="681"/>
      <c r="AQG297" s="681"/>
      <c r="AQH297" s="681"/>
      <c r="AQI297" s="681"/>
      <c r="AQJ297" s="681"/>
      <c r="AQK297" s="681"/>
      <c r="AQL297" s="681"/>
      <c r="AQM297" s="681"/>
      <c r="AQN297" s="681"/>
      <c r="AQO297" s="681"/>
      <c r="AQP297" s="681"/>
      <c r="AQQ297" s="681"/>
      <c r="AQR297" s="681"/>
      <c r="AQS297" s="681"/>
      <c r="AQT297" s="681"/>
      <c r="AQU297" s="681"/>
      <c r="AQV297" s="681"/>
      <c r="AQW297" s="681"/>
      <c r="AQX297" s="681"/>
      <c r="AQY297" s="681"/>
      <c r="AQZ297" s="681"/>
      <c r="ARA297" s="681"/>
      <c r="ARB297" s="681"/>
      <c r="ARC297" s="681"/>
      <c r="ARD297" s="681"/>
      <c r="ARE297" s="681"/>
      <c r="ARF297" s="681"/>
      <c r="ARG297" s="681"/>
      <c r="ARH297" s="681"/>
      <c r="ARI297" s="681"/>
      <c r="ARJ297" s="681"/>
      <c r="ARK297" s="681"/>
      <c r="ARL297" s="681"/>
      <c r="ARM297" s="681"/>
      <c r="ARN297" s="681"/>
      <c r="ARO297" s="681"/>
      <c r="ARP297" s="681"/>
      <c r="ARQ297" s="681"/>
      <c r="ARR297" s="681"/>
      <c r="ARS297" s="681"/>
      <c r="ART297" s="681"/>
      <c r="ARU297" s="681"/>
      <c r="ARV297" s="681"/>
      <c r="ARW297" s="681"/>
      <c r="ARX297" s="681"/>
      <c r="ARY297" s="681"/>
      <c r="ARZ297" s="681"/>
      <c r="ASA297" s="681"/>
      <c r="ASB297" s="681"/>
      <c r="ASC297" s="681"/>
      <c r="ASD297" s="681"/>
      <c r="ASE297" s="681"/>
      <c r="ASF297" s="681"/>
      <c r="ASG297" s="681"/>
      <c r="ASH297" s="681"/>
      <c r="ASI297" s="681"/>
      <c r="ASJ297" s="681"/>
      <c r="ASK297" s="681"/>
      <c r="ASL297" s="681"/>
      <c r="ASM297" s="681"/>
      <c r="ASN297" s="681"/>
      <c r="ASO297" s="681"/>
      <c r="ASP297" s="681"/>
      <c r="ASQ297" s="681"/>
      <c r="ASR297" s="681"/>
      <c r="ASS297" s="681"/>
      <c r="AST297" s="681"/>
      <c r="ASU297" s="681"/>
      <c r="ASV297" s="681"/>
      <c r="ASW297" s="681"/>
      <c r="ASX297" s="681"/>
      <c r="ASY297" s="681"/>
      <c r="ASZ297" s="681"/>
      <c r="ATA297" s="681"/>
      <c r="ATB297" s="681"/>
      <c r="ATC297" s="681"/>
      <c r="ATD297" s="681"/>
      <c r="ATE297" s="681"/>
      <c r="ATF297" s="681"/>
      <c r="ATG297" s="681"/>
      <c r="ATH297" s="681"/>
      <c r="ATI297" s="681"/>
      <c r="ATJ297" s="681"/>
      <c r="ATK297" s="681"/>
      <c r="ATL297" s="681"/>
      <c r="ATM297" s="681"/>
      <c r="ATN297" s="681"/>
      <c r="ATO297" s="681"/>
      <c r="ATP297" s="681"/>
      <c r="ATQ297" s="681"/>
      <c r="ATR297" s="681"/>
      <c r="ATS297" s="681"/>
      <c r="ATT297" s="681"/>
      <c r="ATU297" s="681"/>
      <c r="ATV297" s="681"/>
      <c r="ATW297" s="681"/>
      <c r="ATX297" s="681"/>
      <c r="ATY297" s="681"/>
      <c r="ATZ297" s="681"/>
      <c r="AUA297" s="681"/>
      <c r="AUB297" s="681"/>
      <c r="AUC297" s="681"/>
      <c r="AUD297" s="681"/>
      <c r="AUE297" s="681"/>
      <c r="AUF297" s="681"/>
      <c r="AUG297" s="681"/>
      <c r="AUH297" s="681"/>
      <c r="AUI297" s="681"/>
      <c r="AUJ297" s="681"/>
      <c r="AUK297" s="681"/>
      <c r="AUL297" s="681"/>
      <c r="AUM297" s="681"/>
      <c r="AUN297" s="681"/>
      <c r="AUO297" s="681"/>
      <c r="AUP297" s="681"/>
      <c r="AUQ297" s="681"/>
      <c r="AUR297" s="681"/>
      <c r="AUS297" s="681"/>
      <c r="AUT297" s="681"/>
      <c r="AUU297" s="681"/>
      <c r="AUV297" s="681"/>
      <c r="AUW297" s="681"/>
      <c r="AUX297" s="681"/>
      <c r="AUY297" s="681"/>
      <c r="AUZ297" s="681"/>
      <c r="AVA297" s="681"/>
      <c r="AVB297" s="681"/>
      <c r="AVC297" s="681"/>
      <c r="AVD297" s="681"/>
      <c r="AVE297" s="681"/>
      <c r="AVF297" s="681"/>
      <c r="AVG297" s="681"/>
      <c r="AVH297" s="681"/>
      <c r="AVI297" s="681"/>
      <c r="AVJ297" s="681"/>
      <c r="AVK297" s="681"/>
      <c r="AVL297" s="681"/>
      <c r="AVM297" s="681"/>
      <c r="AVN297" s="681"/>
      <c r="AVO297" s="681"/>
      <c r="AVP297" s="681"/>
      <c r="AVQ297" s="681"/>
      <c r="AVR297" s="681"/>
      <c r="AVS297" s="681"/>
      <c r="AVT297" s="681"/>
      <c r="AVU297" s="681"/>
      <c r="AVV297" s="681"/>
      <c r="AVW297" s="681"/>
      <c r="AVX297" s="681"/>
      <c r="AVY297" s="681"/>
      <c r="AVZ297" s="681"/>
      <c r="AWA297" s="681"/>
      <c r="AWB297" s="681"/>
      <c r="AWC297" s="681"/>
      <c r="AWD297" s="681"/>
      <c r="AWE297" s="681"/>
      <c r="AWF297" s="681"/>
      <c r="AWG297" s="681"/>
      <c r="AWH297" s="681"/>
      <c r="AWI297" s="681"/>
      <c r="AWJ297" s="681"/>
      <c r="AWK297" s="681"/>
      <c r="AWL297" s="681"/>
      <c r="AWM297" s="681"/>
      <c r="AWN297" s="681"/>
      <c r="AWO297" s="681"/>
      <c r="AWP297" s="681"/>
      <c r="AWQ297" s="681"/>
      <c r="AWR297" s="681"/>
      <c r="AWS297" s="681"/>
      <c r="AWT297" s="681"/>
      <c r="AWU297" s="681"/>
      <c r="AWV297" s="681"/>
      <c r="AWW297" s="681"/>
      <c r="AWX297" s="681"/>
      <c r="AWY297" s="681"/>
      <c r="AWZ297" s="681"/>
      <c r="AXA297" s="681"/>
      <c r="AXB297" s="681"/>
      <c r="AXC297" s="681"/>
      <c r="AXD297" s="681"/>
      <c r="AXE297" s="681"/>
      <c r="AXF297" s="681"/>
      <c r="AXG297" s="681"/>
      <c r="AXH297" s="681"/>
      <c r="AXI297" s="681"/>
      <c r="AXJ297" s="681"/>
      <c r="AXK297" s="681"/>
      <c r="AXL297" s="681"/>
      <c r="AXM297" s="681"/>
      <c r="AXN297" s="681"/>
      <c r="AXO297" s="681"/>
      <c r="AXP297" s="681"/>
      <c r="AXQ297" s="681"/>
      <c r="AXR297" s="681"/>
      <c r="AXS297" s="681"/>
      <c r="AXT297" s="681"/>
      <c r="AXU297" s="681"/>
      <c r="AXV297" s="681"/>
      <c r="AXW297" s="681"/>
      <c r="AXX297" s="681"/>
      <c r="AXY297" s="681"/>
      <c r="AXZ297" s="681"/>
      <c r="AYA297" s="681"/>
      <c r="AYB297" s="681"/>
      <c r="AYC297" s="681"/>
      <c r="AYD297" s="681"/>
      <c r="AYE297" s="681"/>
      <c r="AYF297" s="681"/>
      <c r="AYG297" s="681"/>
      <c r="AYH297" s="681"/>
      <c r="AYI297" s="681"/>
      <c r="AYJ297" s="681"/>
      <c r="AYK297" s="681"/>
      <c r="AYL297" s="681"/>
      <c r="AYM297" s="681"/>
      <c r="AYN297" s="681"/>
      <c r="AYO297" s="681"/>
      <c r="AYP297" s="681"/>
      <c r="AYQ297" s="681"/>
      <c r="AYR297" s="681"/>
      <c r="AYS297" s="681"/>
      <c r="AYT297" s="681"/>
      <c r="AYU297" s="681"/>
      <c r="AYV297" s="681"/>
      <c r="AYW297" s="681"/>
      <c r="AYX297" s="681"/>
      <c r="AYY297" s="681"/>
      <c r="AYZ297" s="681"/>
      <c r="AZA297" s="681"/>
      <c r="AZB297" s="681"/>
      <c r="AZC297" s="681"/>
      <c r="AZD297" s="681"/>
      <c r="AZE297" s="681"/>
      <c r="AZF297" s="681"/>
      <c r="AZG297" s="681"/>
      <c r="AZH297" s="681"/>
      <c r="AZI297" s="681"/>
      <c r="AZJ297" s="681"/>
      <c r="AZK297" s="681"/>
      <c r="AZL297" s="681"/>
      <c r="AZM297" s="681"/>
      <c r="AZN297" s="681"/>
      <c r="AZO297" s="681"/>
      <c r="AZP297" s="681"/>
      <c r="AZQ297" s="681"/>
      <c r="AZR297" s="681"/>
      <c r="AZS297" s="681"/>
      <c r="AZT297" s="681"/>
      <c r="AZU297" s="681"/>
      <c r="AZV297" s="681"/>
      <c r="AZW297" s="681"/>
      <c r="AZX297" s="681"/>
      <c r="AZY297" s="681"/>
      <c r="AZZ297" s="681"/>
      <c r="BAA297" s="681"/>
      <c r="BAB297" s="681"/>
      <c r="BAC297" s="681"/>
      <c r="BAD297" s="681"/>
      <c r="BAE297" s="681"/>
      <c r="BAF297" s="681"/>
      <c r="BAG297" s="681"/>
      <c r="BAH297" s="681"/>
      <c r="BAI297" s="681"/>
      <c r="BAJ297" s="681"/>
      <c r="BAK297" s="681"/>
      <c r="BAL297" s="681"/>
      <c r="BAM297" s="681"/>
      <c r="BAN297" s="681"/>
      <c r="BAO297" s="681"/>
      <c r="BAP297" s="681"/>
      <c r="BAQ297" s="681"/>
      <c r="BAR297" s="681"/>
      <c r="BAS297" s="681"/>
      <c r="BAT297" s="681"/>
      <c r="BAU297" s="681"/>
      <c r="BAV297" s="681"/>
      <c r="BAW297" s="681"/>
      <c r="BAX297" s="681"/>
      <c r="BAY297" s="681"/>
      <c r="BAZ297" s="681"/>
      <c r="BBA297" s="681"/>
      <c r="BBB297" s="681"/>
      <c r="BBC297" s="681"/>
      <c r="BBD297" s="681"/>
      <c r="BBE297" s="681"/>
      <c r="BBF297" s="681"/>
      <c r="BBG297" s="681"/>
      <c r="BBH297" s="681"/>
      <c r="BBI297" s="681"/>
      <c r="BBJ297" s="681"/>
      <c r="BBK297" s="681"/>
      <c r="BBL297" s="681"/>
      <c r="BBM297" s="681"/>
      <c r="BBN297" s="681"/>
      <c r="BBO297" s="681"/>
      <c r="BBP297" s="681"/>
      <c r="BBQ297" s="681"/>
      <c r="BBR297" s="681"/>
      <c r="BBS297" s="681"/>
      <c r="BBT297" s="681"/>
      <c r="BBU297" s="681"/>
      <c r="BBV297" s="681"/>
      <c r="BBW297" s="681"/>
      <c r="BBX297" s="681"/>
      <c r="BBY297" s="681"/>
      <c r="BBZ297" s="681"/>
      <c r="BCA297" s="681"/>
      <c r="BCB297" s="681"/>
      <c r="BCC297" s="681"/>
      <c r="BCD297" s="681"/>
      <c r="BCE297" s="681"/>
      <c r="BCF297" s="681"/>
      <c r="BCG297" s="681"/>
      <c r="BCH297" s="681"/>
      <c r="BCI297" s="681"/>
      <c r="BCJ297" s="681"/>
      <c r="BCK297" s="681"/>
      <c r="BCL297" s="681"/>
      <c r="BCM297" s="681"/>
      <c r="BCN297" s="681"/>
      <c r="BCO297" s="681"/>
      <c r="BCP297" s="681"/>
      <c r="BCQ297" s="681"/>
      <c r="BCR297" s="681"/>
      <c r="BCS297" s="681"/>
      <c r="BCT297" s="681"/>
      <c r="BCU297" s="681"/>
      <c r="BCV297" s="681"/>
      <c r="BCW297" s="681"/>
      <c r="BCX297" s="681"/>
      <c r="BCY297" s="681"/>
      <c r="BCZ297" s="681"/>
      <c r="BDA297" s="681"/>
      <c r="BDB297" s="681"/>
      <c r="BDC297" s="681"/>
      <c r="BDD297" s="681"/>
      <c r="BDE297" s="681"/>
      <c r="BDF297" s="681"/>
      <c r="BDG297" s="681"/>
      <c r="BDH297" s="681"/>
      <c r="BDI297" s="681"/>
      <c r="BDJ297" s="681"/>
      <c r="BDK297" s="681"/>
      <c r="BDL297" s="681"/>
      <c r="BDM297" s="681"/>
      <c r="BDN297" s="681"/>
      <c r="BDO297" s="681"/>
      <c r="BDP297" s="681"/>
      <c r="BDQ297" s="681"/>
      <c r="BDR297" s="681"/>
      <c r="BDS297" s="681"/>
      <c r="BDT297" s="681"/>
      <c r="BDU297" s="681"/>
      <c r="BDV297" s="681"/>
      <c r="BDW297" s="681"/>
      <c r="BDX297" s="681"/>
      <c r="BDY297" s="681"/>
      <c r="BDZ297" s="681"/>
      <c r="BEA297" s="681"/>
      <c r="BEB297" s="681"/>
      <c r="BEC297" s="681"/>
      <c r="BED297" s="681"/>
      <c r="BEE297" s="681"/>
      <c r="BEF297" s="681"/>
      <c r="BEG297" s="681"/>
      <c r="BEH297" s="681"/>
      <c r="BEI297" s="681"/>
      <c r="BEJ297" s="681"/>
      <c r="BEK297" s="681"/>
      <c r="BEL297" s="681"/>
      <c r="BEM297" s="681"/>
      <c r="BEN297" s="681"/>
      <c r="BEO297" s="681"/>
      <c r="BEP297" s="681"/>
      <c r="BEQ297" s="681"/>
      <c r="BER297" s="681"/>
      <c r="BES297" s="681"/>
      <c r="BET297" s="681"/>
      <c r="BEU297" s="681"/>
      <c r="BEV297" s="681"/>
      <c r="BEW297" s="681"/>
      <c r="BEX297" s="681"/>
      <c r="BEY297" s="681"/>
      <c r="BEZ297" s="681"/>
      <c r="BFA297" s="681"/>
      <c r="BFB297" s="681"/>
      <c r="BFC297" s="681"/>
      <c r="BFD297" s="681"/>
      <c r="BFE297" s="681"/>
      <c r="BFF297" s="681"/>
      <c r="BFG297" s="681"/>
      <c r="BFH297" s="681"/>
      <c r="BFI297" s="681"/>
      <c r="BFJ297" s="681"/>
      <c r="BFK297" s="681"/>
      <c r="BFL297" s="681"/>
      <c r="BFM297" s="681"/>
      <c r="BFN297" s="681"/>
      <c r="BFO297" s="681"/>
      <c r="BFP297" s="681"/>
      <c r="BFQ297" s="681"/>
      <c r="BFR297" s="681"/>
      <c r="BFS297" s="681"/>
      <c r="BFT297" s="681"/>
      <c r="BFU297" s="681"/>
      <c r="BFV297" s="681"/>
      <c r="BFW297" s="681"/>
      <c r="BFX297" s="681"/>
      <c r="BFY297" s="681"/>
      <c r="BFZ297" s="681"/>
      <c r="BGA297" s="681"/>
      <c r="BGB297" s="681"/>
      <c r="BGC297" s="681"/>
      <c r="BGD297" s="681"/>
      <c r="BGE297" s="681"/>
      <c r="BGF297" s="681"/>
      <c r="BGG297" s="681"/>
      <c r="BGH297" s="681"/>
      <c r="BGI297" s="681"/>
      <c r="BGJ297" s="681"/>
      <c r="BGK297" s="681"/>
      <c r="BGL297" s="681"/>
      <c r="BGM297" s="681"/>
      <c r="BGN297" s="681"/>
      <c r="BGO297" s="681"/>
      <c r="BGP297" s="681"/>
      <c r="BGQ297" s="681"/>
      <c r="BGR297" s="681"/>
      <c r="BGS297" s="681"/>
      <c r="BGT297" s="681"/>
      <c r="BGU297" s="681"/>
      <c r="BGV297" s="681"/>
      <c r="BGW297" s="681"/>
      <c r="BGX297" s="681"/>
      <c r="BGY297" s="681"/>
      <c r="BGZ297" s="681"/>
      <c r="BHA297" s="681"/>
      <c r="BHB297" s="681"/>
      <c r="BHC297" s="681"/>
      <c r="BHD297" s="681"/>
      <c r="BHE297" s="681"/>
      <c r="BHF297" s="681"/>
      <c r="BHG297" s="681"/>
      <c r="BHH297" s="681"/>
      <c r="BHI297" s="681"/>
      <c r="BHJ297" s="681"/>
      <c r="BHK297" s="681"/>
      <c r="BHL297" s="681"/>
      <c r="BHM297" s="681"/>
      <c r="BHN297" s="681"/>
      <c r="BHO297" s="681"/>
      <c r="BHP297" s="681"/>
      <c r="BHQ297" s="681"/>
      <c r="BHR297" s="681"/>
      <c r="BHS297" s="681"/>
      <c r="BHT297" s="681"/>
      <c r="BHU297" s="681"/>
      <c r="BHV297" s="681"/>
      <c r="BHW297" s="681"/>
      <c r="BHX297" s="681"/>
      <c r="BHY297" s="681"/>
      <c r="BHZ297" s="681"/>
      <c r="BIA297" s="681"/>
      <c r="BIB297" s="681"/>
      <c r="BIC297" s="681"/>
      <c r="BID297" s="681"/>
      <c r="BIE297" s="681"/>
      <c r="BIF297" s="681"/>
      <c r="BIG297" s="681"/>
      <c r="BIH297" s="681"/>
      <c r="BII297" s="681"/>
      <c r="BIJ297" s="681"/>
      <c r="BIK297" s="681"/>
      <c r="BIL297" s="681"/>
      <c r="BIM297" s="681"/>
      <c r="BIN297" s="681"/>
      <c r="BIO297" s="681"/>
      <c r="BIP297" s="681"/>
      <c r="BIQ297" s="681"/>
      <c r="BIR297" s="681"/>
      <c r="BIS297" s="681"/>
      <c r="BIT297" s="681"/>
      <c r="BIU297" s="681"/>
      <c r="BIV297" s="681"/>
      <c r="BIW297" s="681"/>
      <c r="BIX297" s="681"/>
      <c r="BIY297" s="681"/>
      <c r="BIZ297" s="681"/>
      <c r="BJA297" s="681"/>
      <c r="BJB297" s="681"/>
      <c r="BJC297" s="681"/>
      <c r="BJD297" s="681"/>
      <c r="BJE297" s="681"/>
      <c r="BJF297" s="681"/>
      <c r="BJG297" s="681"/>
      <c r="BJH297" s="681"/>
      <c r="BJI297" s="681"/>
      <c r="BJJ297" s="681"/>
      <c r="BJK297" s="681"/>
      <c r="BJL297" s="681"/>
      <c r="BJM297" s="681"/>
      <c r="BJN297" s="681"/>
      <c r="BJO297" s="681"/>
      <c r="BJP297" s="681"/>
      <c r="BJQ297" s="681"/>
      <c r="BJR297" s="681"/>
      <c r="BJS297" s="681"/>
      <c r="BJT297" s="681"/>
      <c r="BJU297" s="681"/>
      <c r="BJV297" s="681"/>
      <c r="BJW297" s="681"/>
      <c r="BJX297" s="681"/>
      <c r="BJY297" s="681"/>
      <c r="BJZ297" s="681"/>
      <c r="BKA297" s="681"/>
      <c r="BKB297" s="681"/>
      <c r="BKC297" s="681"/>
      <c r="BKD297" s="681"/>
      <c r="BKE297" s="681"/>
      <c r="BKF297" s="681"/>
      <c r="BKG297" s="681"/>
      <c r="BKH297" s="681"/>
      <c r="BKI297" s="681"/>
      <c r="BKJ297" s="681"/>
      <c r="BKK297" s="681"/>
      <c r="BKL297" s="681"/>
      <c r="BKM297" s="681"/>
      <c r="BKN297" s="681"/>
      <c r="BKO297" s="681"/>
      <c r="BKP297" s="681"/>
      <c r="BKQ297" s="681"/>
      <c r="BKR297" s="681"/>
      <c r="BKS297" s="681"/>
      <c r="BKT297" s="681"/>
      <c r="BKU297" s="681"/>
      <c r="BKV297" s="681"/>
      <c r="BKW297" s="681"/>
      <c r="BKX297" s="681"/>
      <c r="BKY297" s="681"/>
      <c r="BKZ297" s="681"/>
      <c r="BLA297" s="681"/>
      <c r="BLB297" s="681"/>
      <c r="BLC297" s="681"/>
      <c r="BLD297" s="681"/>
      <c r="BLE297" s="681"/>
      <c r="BLF297" s="681"/>
      <c r="BLG297" s="681"/>
      <c r="BLH297" s="681"/>
      <c r="BLI297" s="681"/>
      <c r="BLJ297" s="681"/>
      <c r="BLK297" s="681"/>
      <c r="BLL297" s="681"/>
      <c r="BLM297" s="681"/>
      <c r="BLN297" s="681"/>
      <c r="BLO297" s="681"/>
      <c r="BLP297" s="681"/>
      <c r="BLQ297" s="681"/>
      <c r="BLR297" s="681"/>
      <c r="BLS297" s="681"/>
      <c r="BLT297" s="681"/>
      <c r="BLU297" s="681"/>
      <c r="BLV297" s="681"/>
      <c r="BLW297" s="681"/>
      <c r="BLX297" s="681"/>
      <c r="BLY297" s="681"/>
      <c r="BLZ297" s="681"/>
      <c r="BMA297" s="681"/>
      <c r="BMB297" s="681"/>
      <c r="BMC297" s="681"/>
      <c r="BMD297" s="681"/>
      <c r="BME297" s="681"/>
      <c r="BMF297" s="681"/>
      <c r="BMG297" s="681"/>
      <c r="BMH297" s="681"/>
      <c r="BMI297" s="681"/>
      <c r="BMJ297" s="681"/>
      <c r="BMK297" s="681"/>
      <c r="BML297" s="681"/>
      <c r="BMM297" s="681"/>
      <c r="BMN297" s="681"/>
      <c r="BMO297" s="681"/>
      <c r="BMP297" s="681"/>
      <c r="BMQ297" s="681"/>
      <c r="BMR297" s="681"/>
      <c r="BMS297" s="681"/>
      <c r="BMT297" s="681"/>
      <c r="BMU297" s="681"/>
      <c r="BMV297" s="681"/>
      <c r="BMW297" s="681"/>
      <c r="BMX297" s="681"/>
      <c r="BMY297" s="681"/>
      <c r="BMZ297" s="681"/>
      <c r="BNA297" s="681"/>
      <c r="BNB297" s="681"/>
      <c r="BNC297" s="681"/>
      <c r="BND297" s="681"/>
      <c r="BNE297" s="681"/>
      <c r="BNF297" s="681"/>
      <c r="BNG297" s="681"/>
      <c r="BNH297" s="681"/>
      <c r="BNI297" s="681"/>
      <c r="BNJ297" s="681"/>
      <c r="BNK297" s="681"/>
      <c r="BNL297" s="681"/>
      <c r="BNM297" s="681"/>
      <c r="BNN297" s="681"/>
      <c r="BNO297" s="681"/>
      <c r="BNP297" s="681"/>
      <c r="BNQ297" s="681"/>
      <c r="BNR297" s="681"/>
      <c r="BNS297" s="681"/>
      <c r="BNT297" s="681"/>
      <c r="BNU297" s="681"/>
      <c r="BNV297" s="681"/>
      <c r="BNW297" s="681"/>
      <c r="BNX297" s="681"/>
      <c r="BNY297" s="681"/>
      <c r="BNZ297" s="681"/>
      <c r="BOA297" s="681"/>
      <c r="BOB297" s="681"/>
      <c r="BOC297" s="681"/>
      <c r="BOD297" s="681"/>
      <c r="BOE297" s="681"/>
      <c r="BOF297" s="681"/>
      <c r="BOG297" s="681"/>
      <c r="BOH297" s="681"/>
      <c r="BOI297" s="681"/>
      <c r="BOJ297" s="681"/>
      <c r="BOK297" s="681"/>
      <c r="BOL297" s="681"/>
      <c r="BOM297" s="681"/>
      <c r="BON297" s="681"/>
      <c r="BOO297" s="681"/>
      <c r="BOP297" s="681"/>
      <c r="BOQ297" s="681"/>
      <c r="BOR297" s="681"/>
      <c r="BOS297" s="681"/>
      <c r="BOT297" s="681"/>
      <c r="BOU297" s="681"/>
      <c r="BOV297" s="681"/>
      <c r="BOW297" s="681"/>
      <c r="BOX297" s="681"/>
      <c r="BOY297" s="681"/>
      <c r="BOZ297" s="681"/>
      <c r="BPA297" s="681"/>
      <c r="BPB297" s="681"/>
      <c r="BPC297" s="681"/>
      <c r="BPD297" s="681"/>
      <c r="BPE297" s="681"/>
      <c r="BPF297" s="681"/>
      <c r="BPG297" s="681"/>
      <c r="BPH297" s="681"/>
      <c r="BPI297" s="681"/>
      <c r="BPJ297" s="681"/>
      <c r="BPK297" s="681"/>
      <c r="BPL297" s="681"/>
      <c r="BPM297" s="681"/>
      <c r="BPN297" s="681"/>
      <c r="BPO297" s="681"/>
      <c r="BPP297" s="681"/>
      <c r="BPQ297" s="681"/>
      <c r="BPR297" s="681"/>
      <c r="BPS297" s="681"/>
      <c r="BPT297" s="681"/>
      <c r="BPU297" s="681"/>
      <c r="BPV297" s="681"/>
      <c r="BPW297" s="681"/>
      <c r="BPX297" s="681"/>
      <c r="BPY297" s="681"/>
      <c r="BPZ297" s="681"/>
      <c r="BQA297" s="681"/>
      <c r="BQB297" s="681"/>
      <c r="BQC297" s="681"/>
      <c r="BQD297" s="681"/>
      <c r="BQE297" s="681"/>
      <c r="BQF297" s="681"/>
      <c r="BQG297" s="681"/>
      <c r="BQH297" s="681"/>
      <c r="BQI297" s="681"/>
      <c r="BQJ297" s="681"/>
      <c r="BQK297" s="681"/>
      <c r="BQL297" s="681"/>
      <c r="BQM297" s="681"/>
      <c r="BQN297" s="681"/>
      <c r="BQO297" s="681"/>
      <c r="BQP297" s="681"/>
      <c r="BQQ297" s="681"/>
      <c r="BQR297" s="681"/>
      <c r="BQS297" s="681"/>
      <c r="BQT297" s="681"/>
      <c r="BQU297" s="681"/>
      <c r="BQV297" s="681"/>
      <c r="BQW297" s="681"/>
      <c r="BQX297" s="681"/>
      <c r="BQY297" s="681"/>
      <c r="BQZ297" s="681"/>
      <c r="BRA297" s="681"/>
      <c r="BRB297" s="681"/>
      <c r="BRC297" s="681"/>
      <c r="BRD297" s="681"/>
      <c r="BRE297" s="681"/>
      <c r="BRF297" s="681"/>
      <c r="BRG297" s="681"/>
      <c r="BRH297" s="681"/>
      <c r="BRI297" s="681"/>
      <c r="BRJ297" s="681"/>
      <c r="BRK297" s="681"/>
      <c r="BRL297" s="681"/>
      <c r="BRM297" s="681"/>
      <c r="BRN297" s="681"/>
      <c r="BRO297" s="681"/>
      <c r="BRP297" s="681"/>
      <c r="BRQ297" s="681"/>
      <c r="BRR297" s="681"/>
      <c r="BRS297" s="681"/>
      <c r="BRT297" s="681"/>
      <c r="BRU297" s="681"/>
      <c r="BRV297" s="681"/>
      <c r="BRW297" s="681"/>
      <c r="BRX297" s="681"/>
      <c r="BRY297" s="681"/>
      <c r="BRZ297" s="681"/>
      <c r="BSA297" s="681"/>
      <c r="BSB297" s="681"/>
      <c r="BSC297" s="681"/>
      <c r="BSD297" s="681"/>
      <c r="BSE297" s="681"/>
      <c r="BSF297" s="681"/>
      <c r="BSG297" s="681"/>
      <c r="BSH297" s="681"/>
      <c r="BSI297" s="681"/>
      <c r="BSJ297" s="681"/>
      <c r="BSK297" s="681"/>
      <c r="BSL297" s="681"/>
      <c r="BSM297" s="681"/>
      <c r="BSN297" s="681"/>
      <c r="BSO297" s="681"/>
      <c r="BSP297" s="681"/>
      <c r="BSQ297" s="681"/>
      <c r="BSR297" s="681"/>
      <c r="BSS297" s="681"/>
      <c r="BST297" s="681"/>
      <c r="BSU297" s="681"/>
      <c r="BSV297" s="681"/>
      <c r="BSW297" s="681"/>
      <c r="BSX297" s="681"/>
      <c r="BSY297" s="681"/>
      <c r="BSZ297" s="681"/>
      <c r="BTA297" s="681"/>
      <c r="BTB297" s="681"/>
      <c r="BTC297" s="681"/>
      <c r="BTD297" s="681"/>
      <c r="BTE297" s="681"/>
      <c r="BTF297" s="681"/>
      <c r="BTG297" s="681"/>
      <c r="BTH297" s="681"/>
      <c r="BTI297" s="681"/>
      <c r="BTJ297" s="681"/>
      <c r="BTK297" s="681"/>
      <c r="BTL297" s="681"/>
      <c r="BTM297" s="681"/>
      <c r="BTN297" s="681"/>
      <c r="BTO297" s="681"/>
      <c r="BTP297" s="681"/>
      <c r="BTQ297" s="681"/>
      <c r="BTR297" s="681"/>
      <c r="BTS297" s="681"/>
      <c r="BTT297" s="681"/>
      <c r="BTU297" s="681"/>
      <c r="BTV297" s="681"/>
      <c r="BTW297" s="681"/>
      <c r="BTX297" s="681"/>
      <c r="BTY297" s="681"/>
      <c r="BTZ297" s="681"/>
      <c r="BUA297" s="681"/>
      <c r="BUB297" s="681"/>
      <c r="BUC297" s="681"/>
      <c r="BUD297" s="681"/>
      <c r="BUE297" s="681"/>
      <c r="BUF297" s="681"/>
      <c r="BUG297" s="681"/>
      <c r="BUH297" s="681"/>
      <c r="BUI297" s="681"/>
      <c r="BUJ297" s="681"/>
      <c r="BUK297" s="681"/>
      <c r="BUL297" s="681"/>
      <c r="BUM297" s="681"/>
      <c r="BUN297" s="681"/>
      <c r="BUO297" s="681"/>
      <c r="BUP297" s="681"/>
      <c r="BUQ297" s="681"/>
      <c r="BUR297" s="681"/>
      <c r="BUS297" s="681"/>
      <c r="BUT297" s="681"/>
      <c r="BUU297" s="681"/>
      <c r="BUV297" s="681"/>
      <c r="BUW297" s="681"/>
      <c r="BUX297" s="681"/>
      <c r="BUY297" s="681"/>
      <c r="BUZ297" s="681"/>
      <c r="BVA297" s="681"/>
      <c r="BVB297" s="681"/>
      <c r="BVC297" s="681"/>
      <c r="BVD297" s="681"/>
      <c r="BVE297" s="681"/>
      <c r="BVF297" s="681"/>
      <c r="BVG297" s="681"/>
      <c r="BVH297" s="681"/>
      <c r="BVI297" s="681"/>
      <c r="BVJ297" s="681"/>
      <c r="BVK297" s="681"/>
      <c r="BVL297" s="681"/>
      <c r="BVM297" s="681"/>
      <c r="BVN297" s="681"/>
      <c r="BVO297" s="681"/>
      <c r="BVP297" s="681"/>
      <c r="BVQ297" s="681"/>
      <c r="BVR297" s="681"/>
      <c r="BVS297" s="681"/>
      <c r="BVT297" s="681"/>
      <c r="BVU297" s="681"/>
      <c r="BVV297" s="681"/>
      <c r="BVW297" s="681"/>
      <c r="BVX297" s="681"/>
      <c r="BVY297" s="681"/>
      <c r="BVZ297" s="681"/>
      <c r="BWA297" s="681"/>
      <c r="BWB297" s="681"/>
      <c r="BWC297" s="681"/>
      <c r="BWD297" s="681"/>
      <c r="BWE297" s="681"/>
      <c r="BWF297" s="681"/>
      <c r="BWG297" s="681"/>
      <c r="BWH297" s="681"/>
      <c r="BWI297" s="681"/>
      <c r="BWJ297" s="681"/>
      <c r="BWK297" s="681"/>
      <c r="BWL297" s="681"/>
      <c r="BWM297" s="681"/>
      <c r="BWN297" s="681"/>
      <c r="BWO297" s="681"/>
      <c r="BWP297" s="681"/>
      <c r="BWQ297" s="681"/>
      <c r="BWR297" s="681"/>
      <c r="BWS297" s="681"/>
      <c r="BWT297" s="681"/>
      <c r="BWU297" s="681"/>
      <c r="BWV297" s="681"/>
      <c r="BWW297" s="681"/>
      <c r="BWX297" s="681"/>
      <c r="BWY297" s="681"/>
      <c r="BWZ297" s="681"/>
      <c r="BXA297" s="681"/>
      <c r="BXB297" s="681"/>
      <c r="BXC297" s="681"/>
      <c r="BXD297" s="681"/>
      <c r="BXE297" s="681"/>
      <c r="BXF297" s="681"/>
      <c r="BXG297" s="681"/>
      <c r="BXH297" s="681"/>
      <c r="BXI297" s="681"/>
      <c r="BXJ297" s="681"/>
      <c r="BXK297" s="681"/>
      <c r="BXL297" s="681"/>
      <c r="BXM297" s="681"/>
      <c r="BXN297" s="681"/>
      <c r="BXO297" s="681"/>
      <c r="BXP297" s="681"/>
      <c r="BXQ297" s="681"/>
      <c r="BXR297" s="681"/>
      <c r="BXS297" s="681"/>
      <c r="BXT297" s="681"/>
      <c r="BXU297" s="681"/>
      <c r="BXV297" s="681"/>
      <c r="BXW297" s="681"/>
      <c r="BXX297" s="681"/>
      <c r="BXY297" s="681"/>
      <c r="BXZ297" s="681"/>
      <c r="BYA297" s="681"/>
      <c r="BYB297" s="681"/>
      <c r="BYC297" s="681"/>
      <c r="BYD297" s="681"/>
      <c r="BYE297" s="681"/>
      <c r="BYF297" s="681"/>
      <c r="BYG297" s="681"/>
      <c r="BYH297" s="681"/>
      <c r="BYI297" s="681"/>
      <c r="BYJ297" s="681"/>
      <c r="BYK297" s="681"/>
      <c r="BYL297" s="681"/>
      <c r="BYM297" s="681"/>
      <c r="BYN297" s="681"/>
      <c r="BYO297" s="681"/>
      <c r="BYP297" s="681"/>
      <c r="BYQ297" s="681"/>
      <c r="BYR297" s="681"/>
      <c r="BYS297" s="681"/>
      <c r="BYT297" s="681"/>
      <c r="BYU297" s="681"/>
      <c r="BYV297" s="681"/>
      <c r="BYW297" s="681"/>
      <c r="BYX297" s="681"/>
      <c r="BYY297" s="681"/>
      <c r="BYZ297" s="681"/>
      <c r="BZA297" s="681"/>
      <c r="BZB297" s="681"/>
      <c r="BZC297" s="681"/>
      <c r="BZD297" s="681"/>
      <c r="BZE297" s="681"/>
      <c r="BZF297" s="681"/>
      <c r="BZG297" s="681"/>
      <c r="BZH297" s="681"/>
      <c r="BZI297" s="681"/>
      <c r="BZJ297" s="681"/>
      <c r="BZK297" s="681"/>
      <c r="BZL297" s="681"/>
      <c r="BZM297" s="681"/>
      <c r="BZN297" s="681"/>
      <c r="BZO297" s="681"/>
      <c r="BZP297" s="681"/>
      <c r="BZQ297" s="681"/>
      <c r="BZR297" s="681"/>
      <c r="BZS297" s="681"/>
      <c r="BZT297" s="681"/>
      <c r="BZU297" s="681"/>
      <c r="BZV297" s="681"/>
      <c r="BZW297" s="681"/>
      <c r="BZX297" s="681"/>
      <c r="BZY297" s="681"/>
      <c r="BZZ297" s="681"/>
      <c r="CAA297" s="681"/>
      <c r="CAB297" s="681"/>
      <c r="CAC297" s="681"/>
      <c r="CAD297" s="681"/>
      <c r="CAE297" s="681"/>
      <c r="CAF297" s="681"/>
      <c r="CAG297" s="681"/>
      <c r="CAH297" s="681"/>
      <c r="CAI297" s="681"/>
      <c r="CAJ297" s="681"/>
      <c r="CAK297" s="681"/>
      <c r="CAL297" s="681"/>
      <c r="CAM297" s="681"/>
      <c r="CAN297" s="681"/>
      <c r="CAO297" s="681"/>
      <c r="CAP297" s="681"/>
      <c r="CAQ297" s="681"/>
      <c r="CAR297" s="681"/>
      <c r="CAS297" s="681"/>
      <c r="CAT297" s="681"/>
      <c r="CAU297" s="681"/>
      <c r="CAV297" s="681"/>
      <c r="CAW297" s="681"/>
      <c r="CAX297" s="681"/>
      <c r="CAY297" s="681"/>
      <c r="CAZ297" s="681"/>
      <c r="CBA297" s="681"/>
      <c r="CBB297" s="681"/>
      <c r="CBC297" s="681"/>
      <c r="CBD297" s="681"/>
      <c r="CBE297" s="681"/>
      <c r="CBF297" s="681"/>
      <c r="CBG297" s="681"/>
      <c r="CBH297" s="681"/>
      <c r="CBI297" s="681"/>
      <c r="CBJ297" s="681"/>
      <c r="CBK297" s="681"/>
      <c r="CBL297" s="681"/>
      <c r="CBM297" s="681"/>
      <c r="CBN297" s="681"/>
      <c r="CBO297" s="681"/>
      <c r="CBP297" s="681"/>
      <c r="CBQ297" s="681"/>
      <c r="CBR297" s="681"/>
      <c r="CBS297" s="681"/>
      <c r="CBT297" s="681"/>
      <c r="CBU297" s="681"/>
      <c r="CBV297" s="681"/>
      <c r="CBW297" s="681"/>
      <c r="CBX297" s="681"/>
      <c r="CBY297" s="681"/>
      <c r="CBZ297" s="681"/>
      <c r="CCA297" s="681"/>
      <c r="CCB297" s="681"/>
      <c r="CCC297" s="681"/>
      <c r="CCD297" s="681"/>
      <c r="CCE297" s="681"/>
      <c r="CCF297" s="681"/>
      <c r="CCG297" s="681"/>
      <c r="CCH297" s="681"/>
      <c r="CCI297" s="681"/>
      <c r="CCJ297" s="681"/>
      <c r="CCK297" s="681"/>
      <c r="CCL297" s="681"/>
      <c r="CCM297" s="681"/>
      <c r="CCN297" s="681"/>
      <c r="CCO297" s="681"/>
      <c r="CCP297" s="681"/>
      <c r="CCQ297" s="681"/>
      <c r="CCR297" s="681"/>
      <c r="CCS297" s="681"/>
      <c r="CCT297" s="681"/>
      <c r="CCU297" s="681"/>
      <c r="CCV297" s="681"/>
      <c r="CCW297" s="681"/>
      <c r="CCX297" s="681"/>
      <c r="CCY297" s="681"/>
      <c r="CCZ297" s="681"/>
      <c r="CDA297" s="681"/>
      <c r="CDB297" s="681"/>
      <c r="CDC297" s="681"/>
      <c r="CDD297" s="681"/>
      <c r="CDE297" s="681"/>
      <c r="CDF297" s="681"/>
      <c r="CDG297" s="681"/>
      <c r="CDH297" s="681"/>
      <c r="CDI297" s="681"/>
      <c r="CDJ297" s="681"/>
      <c r="CDK297" s="681"/>
      <c r="CDL297" s="681"/>
      <c r="CDM297" s="681"/>
      <c r="CDN297" s="681"/>
      <c r="CDO297" s="681"/>
      <c r="CDP297" s="681"/>
      <c r="CDQ297" s="681"/>
      <c r="CDR297" s="681"/>
      <c r="CDS297" s="681"/>
      <c r="CDT297" s="681"/>
      <c r="CDU297" s="681"/>
      <c r="CDV297" s="681"/>
      <c r="CDW297" s="681"/>
      <c r="CDX297" s="681"/>
      <c r="CDY297" s="681"/>
      <c r="CDZ297" s="681"/>
      <c r="CEA297" s="681"/>
      <c r="CEB297" s="681"/>
      <c r="CEC297" s="681"/>
      <c r="CED297" s="681"/>
      <c r="CEE297" s="681"/>
      <c r="CEF297" s="681"/>
      <c r="CEG297" s="681"/>
      <c r="CEH297" s="681"/>
      <c r="CEI297" s="681"/>
      <c r="CEJ297" s="681"/>
      <c r="CEK297" s="681"/>
      <c r="CEL297" s="681"/>
      <c r="CEM297" s="681"/>
      <c r="CEN297" s="681"/>
      <c r="CEO297" s="681"/>
      <c r="CEP297" s="681"/>
      <c r="CEQ297" s="681"/>
      <c r="CER297" s="681"/>
      <c r="CES297" s="681"/>
      <c r="CET297" s="681"/>
      <c r="CEU297" s="681"/>
      <c r="CEV297" s="681"/>
      <c r="CEW297" s="681"/>
      <c r="CEX297" s="681"/>
      <c r="CEY297" s="681"/>
      <c r="CEZ297" s="681"/>
      <c r="CFA297" s="681"/>
      <c r="CFB297" s="681"/>
      <c r="CFC297" s="681"/>
      <c r="CFD297" s="681"/>
      <c r="CFE297" s="681"/>
      <c r="CFF297" s="681"/>
      <c r="CFG297" s="681"/>
      <c r="CFH297" s="681"/>
      <c r="CFI297" s="681"/>
      <c r="CFJ297" s="681"/>
      <c r="CFK297" s="681"/>
      <c r="CFL297" s="681"/>
      <c r="CFM297" s="681"/>
      <c r="CFN297" s="681"/>
      <c r="CFO297" s="681"/>
      <c r="CFP297" s="681"/>
      <c r="CFQ297" s="681"/>
      <c r="CFR297" s="681"/>
      <c r="CFS297" s="681"/>
      <c r="CFT297" s="681"/>
      <c r="CFU297" s="681"/>
      <c r="CFV297" s="681"/>
      <c r="CFW297" s="681"/>
      <c r="CFX297" s="681"/>
      <c r="CFY297" s="681"/>
      <c r="CFZ297" s="681"/>
      <c r="CGA297" s="681"/>
      <c r="CGB297" s="681"/>
      <c r="CGC297" s="681"/>
      <c r="CGD297" s="681"/>
      <c r="CGE297" s="681"/>
      <c r="CGF297" s="681"/>
      <c r="CGG297" s="681"/>
      <c r="CGH297" s="681"/>
      <c r="CGI297" s="681"/>
      <c r="CGJ297" s="681"/>
      <c r="CGK297" s="681"/>
      <c r="CGL297" s="681"/>
      <c r="CGM297" s="681"/>
      <c r="CGN297" s="681"/>
      <c r="CGO297" s="681"/>
      <c r="CGP297" s="681"/>
      <c r="CGQ297" s="681"/>
      <c r="CGR297" s="681"/>
      <c r="CGS297" s="681"/>
      <c r="CGT297" s="681"/>
      <c r="CGU297" s="681"/>
      <c r="CGV297" s="681"/>
      <c r="CGW297" s="681"/>
      <c r="CGX297" s="681"/>
      <c r="CGY297" s="681"/>
      <c r="CGZ297" s="681"/>
      <c r="CHA297" s="681"/>
      <c r="CHB297" s="681"/>
      <c r="CHC297" s="681"/>
      <c r="CHD297" s="681"/>
      <c r="CHE297" s="681"/>
      <c r="CHF297" s="681"/>
      <c r="CHG297" s="681"/>
      <c r="CHH297" s="681"/>
      <c r="CHI297" s="681"/>
      <c r="CHJ297" s="681"/>
      <c r="CHK297" s="681"/>
      <c r="CHL297" s="681"/>
      <c r="CHM297" s="681"/>
      <c r="CHN297" s="681"/>
      <c r="CHO297" s="681"/>
      <c r="CHP297" s="681"/>
      <c r="CHQ297" s="681"/>
      <c r="CHR297" s="681"/>
      <c r="CHS297" s="681"/>
      <c r="CHT297" s="681"/>
      <c r="CHU297" s="681"/>
      <c r="CHV297" s="681"/>
      <c r="CHW297" s="681"/>
      <c r="CHX297" s="681"/>
      <c r="CHY297" s="681"/>
      <c r="CHZ297" s="681"/>
      <c r="CIA297" s="681"/>
      <c r="CIB297" s="681"/>
      <c r="CIC297" s="681"/>
      <c r="CID297" s="681"/>
      <c r="CIE297" s="681"/>
      <c r="CIF297" s="681"/>
      <c r="CIG297" s="681"/>
      <c r="CIH297" s="681"/>
      <c r="CII297" s="681"/>
      <c r="CIJ297" s="681"/>
      <c r="CIK297" s="681"/>
      <c r="CIL297" s="681"/>
      <c r="CIM297" s="681"/>
      <c r="CIN297" s="681"/>
      <c r="CIO297" s="681"/>
      <c r="CIP297" s="681"/>
      <c r="CIQ297" s="681"/>
      <c r="CIR297" s="681"/>
      <c r="CIS297" s="681"/>
      <c r="CIT297" s="681"/>
      <c r="CIU297" s="681"/>
      <c r="CIV297" s="681"/>
      <c r="CIW297" s="681"/>
      <c r="CIX297" s="681"/>
      <c r="CIY297" s="681"/>
      <c r="CIZ297" s="681"/>
      <c r="CJA297" s="681"/>
      <c r="CJB297" s="681"/>
      <c r="CJC297" s="681"/>
      <c r="CJD297" s="681"/>
      <c r="CJE297" s="681"/>
      <c r="CJF297" s="681"/>
      <c r="CJG297" s="681"/>
      <c r="CJH297" s="681"/>
      <c r="CJI297" s="681"/>
      <c r="CJJ297" s="681"/>
      <c r="CJK297" s="681"/>
      <c r="CJL297" s="681"/>
      <c r="CJM297" s="681"/>
      <c r="CJN297" s="681"/>
      <c r="CJO297" s="681"/>
      <c r="CJP297" s="681"/>
      <c r="CJQ297" s="681"/>
      <c r="CJR297" s="681"/>
      <c r="CJS297" s="681"/>
      <c r="CJT297" s="681"/>
      <c r="CJU297" s="681"/>
      <c r="CJV297" s="681"/>
      <c r="CJW297" s="681"/>
      <c r="CJX297" s="681"/>
      <c r="CJY297" s="681"/>
      <c r="CJZ297" s="681"/>
      <c r="CKA297" s="681"/>
      <c r="CKB297" s="681"/>
      <c r="CKC297" s="681"/>
      <c r="CKD297" s="681"/>
      <c r="CKE297" s="681"/>
      <c r="CKF297" s="681"/>
      <c r="CKG297" s="681"/>
      <c r="CKH297" s="681"/>
      <c r="CKI297" s="681"/>
      <c r="CKJ297" s="681"/>
      <c r="CKK297" s="681"/>
      <c r="CKL297" s="681"/>
      <c r="CKM297" s="681"/>
      <c r="CKN297" s="681"/>
      <c r="CKO297" s="681"/>
      <c r="CKP297" s="681"/>
      <c r="CKQ297" s="681"/>
      <c r="CKR297" s="681"/>
      <c r="CKS297" s="681"/>
      <c r="CKT297" s="681"/>
      <c r="CKU297" s="681"/>
      <c r="CKV297" s="681"/>
      <c r="CKW297" s="681"/>
      <c r="CKX297" s="681"/>
      <c r="CKY297" s="681"/>
      <c r="CKZ297" s="681"/>
      <c r="CLA297" s="681"/>
      <c r="CLB297" s="681"/>
      <c r="CLC297" s="681"/>
      <c r="CLD297" s="681"/>
      <c r="CLE297" s="681"/>
      <c r="CLF297" s="681"/>
      <c r="CLG297" s="681"/>
      <c r="CLH297" s="681"/>
      <c r="CLI297" s="681"/>
      <c r="CLJ297" s="681"/>
      <c r="CLK297" s="681"/>
      <c r="CLL297" s="681"/>
      <c r="CLM297" s="681"/>
      <c r="CLN297" s="681"/>
      <c r="CLO297" s="681"/>
      <c r="CLP297" s="681"/>
      <c r="CLQ297" s="681"/>
      <c r="CLR297" s="681"/>
      <c r="CLS297" s="681"/>
      <c r="CLT297" s="681"/>
      <c r="CLU297" s="681"/>
      <c r="CLV297" s="681"/>
      <c r="CLW297" s="681"/>
      <c r="CLX297" s="681"/>
      <c r="CLY297" s="681"/>
      <c r="CLZ297" s="681"/>
      <c r="CMA297" s="681"/>
      <c r="CMB297" s="681"/>
      <c r="CMC297" s="681"/>
      <c r="CMD297" s="681"/>
      <c r="CME297" s="681"/>
      <c r="CMF297" s="681"/>
      <c r="CMG297" s="681"/>
      <c r="CMH297" s="681"/>
      <c r="CMI297" s="681"/>
      <c r="CMJ297" s="681"/>
      <c r="CMK297" s="681"/>
      <c r="CML297" s="681"/>
      <c r="CMM297" s="681"/>
      <c r="CMN297" s="681"/>
      <c r="CMO297" s="681"/>
      <c r="CMP297" s="681"/>
      <c r="CMQ297" s="681"/>
      <c r="CMR297" s="681"/>
      <c r="CMS297" s="681"/>
      <c r="CMT297" s="681"/>
      <c r="CMU297" s="681"/>
      <c r="CMV297" s="681"/>
      <c r="CMW297" s="681"/>
      <c r="CMX297" s="681"/>
      <c r="CMY297" s="681"/>
      <c r="CMZ297" s="681"/>
      <c r="CNA297" s="681"/>
      <c r="CNB297" s="681"/>
      <c r="CNC297" s="681"/>
      <c r="CND297" s="681"/>
      <c r="CNE297" s="681"/>
      <c r="CNF297" s="681"/>
      <c r="CNG297" s="681"/>
      <c r="CNH297" s="681"/>
      <c r="CNI297" s="681"/>
      <c r="CNJ297" s="681"/>
      <c r="CNK297" s="681"/>
      <c r="CNL297" s="681"/>
      <c r="CNM297" s="681"/>
      <c r="CNN297" s="681"/>
      <c r="CNO297" s="681"/>
      <c r="CNP297" s="681"/>
      <c r="CNQ297" s="681"/>
      <c r="CNR297" s="681"/>
      <c r="CNS297" s="681"/>
      <c r="CNT297" s="681"/>
      <c r="CNU297" s="681"/>
      <c r="CNV297" s="681"/>
    </row>
    <row r="298" spans="1:2414" s="682" customFormat="1" ht="45.75" customHeight="1" thickTop="1" thickBot="1" x14ac:dyDescent="0.3">
      <c r="A298" s="386"/>
      <c r="B298" s="683" t="s">
        <v>1109</v>
      </c>
      <c r="C298" s="684" t="s">
        <v>1099</v>
      </c>
      <c r="D298" s="905" t="s">
        <v>1618</v>
      </c>
      <c r="E298" s="905"/>
      <c r="F298" s="905"/>
      <c r="G298" s="905"/>
      <c r="H298" s="905"/>
      <c r="I298" s="905"/>
      <c r="J298" s="905"/>
      <c r="K298" s="905"/>
      <c r="L298" s="678"/>
      <c r="M298" s="678"/>
      <c r="N298" s="678"/>
      <c r="O298" s="677"/>
      <c r="P298" s="678"/>
      <c r="Q298" s="678"/>
      <c r="R298" s="678"/>
      <c r="S298" s="677"/>
      <c r="T298" s="678"/>
      <c r="U298" s="678"/>
      <c r="V298" s="386"/>
      <c r="W298" s="38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680"/>
      <c r="AS298" s="680"/>
      <c r="AT298" s="680"/>
      <c r="AU298" s="680"/>
      <c r="AV298" s="680"/>
      <c r="AW298" s="680"/>
      <c r="AX298" s="680"/>
      <c r="AY298" s="680"/>
      <c r="AZ298" s="680"/>
      <c r="BA298" s="680"/>
      <c r="BB298" s="680"/>
      <c r="BC298" s="680"/>
      <c r="BD298" s="680"/>
      <c r="BE298" s="680"/>
      <c r="BF298" s="680"/>
      <c r="BG298" s="680"/>
      <c r="BH298" s="680"/>
      <c r="BI298" s="680"/>
      <c r="BJ298" s="680"/>
      <c r="BK298" s="680"/>
      <c r="BL298" s="680"/>
      <c r="BM298" s="680"/>
      <c r="BN298" s="680"/>
      <c r="BO298" s="680"/>
      <c r="BP298" s="680"/>
      <c r="BQ298" s="680"/>
      <c r="BR298" s="680"/>
      <c r="BS298" s="680"/>
      <c r="BT298" s="680"/>
      <c r="BU298" s="680"/>
      <c r="BV298" s="680"/>
      <c r="BW298" s="680"/>
      <c r="BX298" s="680"/>
      <c r="BY298" s="680"/>
      <c r="BZ298" s="680"/>
      <c r="CA298" s="680"/>
      <c r="CB298" s="680"/>
      <c r="CC298" s="680"/>
      <c r="CD298" s="680"/>
      <c r="CE298" s="680"/>
      <c r="CF298" s="680"/>
      <c r="CG298" s="681"/>
      <c r="CH298" s="681"/>
      <c r="CI298" s="681"/>
      <c r="CJ298" s="681"/>
      <c r="CK298" s="681"/>
      <c r="CL298" s="681"/>
      <c r="CM298" s="681"/>
      <c r="CN298" s="681"/>
      <c r="CO298" s="681"/>
      <c r="CP298" s="681"/>
      <c r="CQ298" s="681"/>
      <c r="CR298" s="681"/>
      <c r="CS298" s="681"/>
      <c r="CT298" s="681"/>
      <c r="CU298" s="681"/>
      <c r="CV298" s="681"/>
      <c r="CW298" s="681"/>
      <c r="CX298" s="681"/>
      <c r="CY298" s="681"/>
      <c r="CZ298" s="681"/>
      <c r="DA298" s="681"/>
      <c r="DB298" s="681"/>
      <c r="DC298" s="681"/>
      <c r="DD298" s="681"/>
      <c r="DE298" s="681"/>
      <c r="DF298" s="681"/>
      <c r="DG298" s="681"/>
      <c r="DH298" s="681"/>
      <c r="DI298" s="681"/>
      <c r="DJ298" s="681"/>
      <c r="DK298" s="681"/>
      <c r="DL298" s="681"/>
      <c r="DM298" s="681"/>
      <c r="DN298" s="681"/>
      <c r="DO298" s="681"/>
      <c r="DP298" s="681"/>
      <c r="DQ298" s="681"/>
      <c r="DR298" s="681"/>
      <c r="DS298" s="681"/>
      <c r="DT298" s="681"/>
      <c r="DU298" s="681"/>
      <c r="DV298" s="681"/>
      <c r="DW298" s="681"/>
      <c r="DX298" s="681"/>
      <c r="DY298" s="681"/>
      <c r="DZ298" s="681"/>
      <c r="EA298" s="681"/>
      <c r="EB298" s="681"/>
      <c r="EC298" s="681"/>
      <c r="ED298" s="681"/>
      <c r="EE298" s="681"/>
      <c r="EF298" s="681"/>
      <c r="EG298" s="681"/>
      <c r="EH298" s="681"/>
      <c r="EI298" s="681"/>
      <c r="EJ298" s="681"/>
      <c r="EK298" s="681"/>
      <c r="EL298" s="681"/>
      <c r="EM298" s="681"/>
      <c r="EN298" s="681"/>
      <c r="EO298" s="681"/>
      <c r="EP298" s="681"/>
      <c r="EQ298" s="681"/>
      <c r="ER298" s="681"/>
      <c r="ES298" s="681"/>
      <c r="ET298" s="681"/>
      <c r="EU298" s="681"/>
      <c r="EV298" s="681"/>
      <c r="EW298" s="681"/>
      <c r="EX298" s="681"/>
      <c r="EY298" s="681"/>
      <c r="EZ298" s="681"/>
      <c r="FA298" s="681"/>
      <c r="FB298" s="681"/>
      <c r="FC298" s="681"/>
      <c r="FD298" s="681"/>
      <c r="FE298" s="681"/>
      <c r="FF298" s="681"/>
      <c r="FG298" s="681"/>
      <c r="FH298" s="681"/>
      <c r="FI298" s="681"/>
      <c r="FJ298" s="681"/>
      <c r="FK298" s="681"/>
      <c r="FL298" s="681"/>
      <c r="FM298" s="681"/>
      <c r="FN298" s="681"/>
      <c r="FO298" s="681"/>
      <c r="FP298" s="681"/>
      <c r="FQ298" s="681"/>
      <c r="FR298" s="681"/>
      <c r="FS298" s="681"/>
      <c r="FT298" s="681"/>
      <c r="FU298" s="681"/>
      <c r="FV298" s="681"/>
      <c r="FW298" s="681"/>
      <c r="FX298" s="681"/>
      <c r="FY298" s="681"/>
      <c r="FZ298" s="681"/>
      <c r="GA298" s="681"/>
      <c r="GB298" s="681"/>
      <c r="GC298" s="681"/>
      <c r="GD298" s="681"/>
      <c r="GE298" s="681"/>
      <c r="GF298" s="681"/>
      <c r="GG298" s="681"/>
      <c r="GH298" s="681"/>
      <c r="GI298" s="681"/>
      <c r="GJ298" s="681"/>
      <c r="GK298" s="681"/>
      <c r="GL298" s="681"/>
      <c r="GM298" s="681"/>
      <c r="GN298" s="681"/>
      <c r="GO298" s="681"/>
      <c r="GP298" s="681"/>
      <c r="GQ298" s="681"/>
      <c r="GR298" s="681"/>
      <c r="GS298" s="681"/>
      <c r="GT298" s="681"/>
      <c r="GU298" s="681"/>
      <c r="GV298" s="681"/>
      <c r="GW298" s="681"/>
      <c r="GX298" s="681"/>
      <c r="GY298" s="681"/>
      <c r="GZ298" s="681"/>
      <c r="HA298" s="681"/>
      <c r="HB298" s="681"/>
      <c r="HC298" s="681"/>
      <c r="HD298" s="681"/>
      <c r="HE298" s="681"/>
      <c r="HF298" s="681"/>
      <c r="HG298" s="681"/>
      <c r="HH298" s="681"/>
      <c r="HI298" s="681"/>
      <c r="HJ298" s="681"/>
      <c r="HK298" s="681"/>
      <c r="HL298" s="681"/>
      <c r="HM298" s="681"/>
      <c r="HN298" s="681"/>
      <c r="HO298" s="681"/>
      <c r="HP298" s="681"/>
      <c r="HQ298" s="681"/>
      <c r="HR298" s="681"/>
      <c r="HS298" s="681"/>
      <c r="HT298" s="681"/>
      <c r="HU298" s="681"/>
      <c r="HV298" s="681"/>
      <c r="HW298" s="681"/>
      <c r="HX298" s="681"/>
      <c r="HY298" s="681"/>
      <c r="HZ298" s="681"/>
      <c r="IA298" s="681"/>
      <c r="IB298" s="681"/>
      <c r="IC298" s="681"/>
      <c r="ID298" s="681"/>
      <c r="IE298" s="681"/>
      <c r="IF298" s="681"/>
      <c r="IG298" s="681"/>
      <c r="IH298" s="681"/>
      <c r="II298" s="681"/>
      <c r="IJ298" s="681"/>
      <c r="IK298" s="681"/>
      <c r="IL298" s="681"/>
      <c r="IM298" s="681"/>
      <c r="IN298" s="681"/>
      <c r="IO298" s="681"/>
      <c r="IP298" s="681"/>
      <c r="IQ298" s="681"/>
      <c r="IR298" s="681"/>
      <c r="IS298" s="681"/>
      <c r="IT298" s="681"/>
      <c r="IU298" s="681"/>
      <c r="IV298" s="681"/>
      <c r="IW298" s="681"/>
      <c r="IX298" s="681"/>
      <c r="IY298" s="681"/>
      <c r="IZ298" s="681"/>
      <c r="JA298" s="681"/>
      <c r="JB298" s="681"/>
      <c r="JC298" s="681"/>
      <c r="JD298" s="681"/>
      <c r="JE298" s="681"/>
      <c r="JF298" s="681"/>
      <c r="JG298" s="681"/>
      <c r="JH298" s="681"/>
      <c r="JI298" s="681"/>
      <c r="JJ298" s="681"/>
      <c r="JK298" s="681"/>
      <c r="JL298" s="681"/>
      <c r="JM298" s="681"/>
      <c r="JN298" s="681"/>
      <c r="JO298" s="681"/>
      <c r="JP298" s="681"/>
      <c r="JQ298" s="681"/>
      <c r="JR298" s="681"/>
      <c r="JS298" s="681"/>
      <c r="JT298" s="681"/>
      <c r="JU298" s="681"/>
      <c r="JV298" s="681"/>
      <c r="JW298" s="681"/>
      <c r="JX298" s="681"/>
      <c r="JY298" s="681"/>
      <c r="JZ298" s="681"/>
      <c r="KA298" s="681"/>
      <c r="KB298" s="681"/>
      <c r="KC298" s="681"/>
      <c r="KD298" s="681"/>
      <c r="KE298" s="681"/>
      <c r="KF298" s="681"/>
      <c r="KG298" s="681"/>
      <c r="KH298" s="681"/>
      <c r="KI298" s="681"/>
      <c r="KJ298" s="681"/>
      <c r="KK298" s="681"/>
      <c r="KL298" s="681"/>
      <c r="KM298" s="681"/>
      <c r="KN298" s="681"/>
      <c r="KO298" s="681"/>
      <c r="KP298" s="681"/>
      <c r="KQ298" s="681"/>
      <c r="KR298" s="681"/>
      <c r="KS298" s="681"/>
      <c r="KT298" s="681"/>
      <c r="KU298" s="681"/>
      <c r="KV298" s="681"/>
      <c r="KW298" s="681"/>
      <c r="KX298" s="681"/>
      <c r="KY298" s="681"/>
      <c r="KZ298" s="681"/>
      <c r="LA298" s="681"/>
      <c r="LB298" s="681"/>
      <c r="LC298" s="681"/>
      <c r="LD298" s="681"/>
      <c r="LE298" s="681"/>
      <c r="LF298" s="681"/>
      <c r="LG298" s="681"/>
      <c r="LH298" s="681"/>
      <c r="LI298" s="681"/>
      <c r="LJ298" s="681"/>
      <c r="LK298" s="681"/>
      <c r="LL298" s="681"/>
      <c r="LM298" s="681"/>
      <c r="LN298" s="681"/>
      <c r="LO298" s="681"/>
      <c r="LP298" s="681"/>
      <c r="LQ298" s="681"/>
      <c r="LR298" s="681"/>
      <c r="LS298" s="681"/>
      <c r="LT298" s="681"/>
      <c r="LU298" s="681"/>
      <c r="LV298" s="681"/>
      <c r="LW298" s="681"/>
      <c r="LX298" s="681"/>
      <c r="LY298" s="681"/>
      <c r="LZ298" s="681"/>
      <c r="MA298" s="681"/>
      <c r="MB298" s="681"/>
      <c r="MC298" s="681"/>
      <c r="MD298" s="681"/>
      <c r="ME298" s="681"/>
      <c r="MF298" s="681"/>
      <c r="MG298" s="681"/>
      <c r="MH298" s="681"/>
      <c r="MI298" s="681"/>
      <c r="MJ298" s="681"/>
      <c r="MK298" s="681"/>
      <c r="ML298" s="681"/>
      <c r="MM298" s="681"/>
      <c r="MN298" s="681"/>
      <c r="MO298" s="681"/>
      <c r="MP298" s="681"/>
      <c r="MQ298" s="681"/>
      <c r="MR298" s="681"/>
      <c r="MS298" s="681"/>
      <c r="MT298" s="681"/>
      <c r="MU298" s="681"/>
      <c r="MV298" s="681"/>
      <c r="MW298" s="681"/>
      <c r="MX298" s="681"/>
      <c r="MY298" s="681"/>
      <c r="MZ298" s="681"/>
      <c r="NA298" s="681"/>
      <c r="NB298" s="681"/>
      <c r="NC298" s="681"/>
      <c r="ND298" s="681"/>
      <c r="NE298" s="681"/>
      <c r="NF298" s="681"/>
      <c r="NG298" s="681"/>
      <c r="NH298" s="681"/>
      <c r="NI298" s="681"/>
      <c r="NJ298" s="681"/>
      <c r="NK298" s="681"/>
      <c r="NL298" s="681"/>
      <c r="NM298" s="681"/>
      <c r="NN298" s="681"/>
      <c r="NO298" s="681"/>
      <c r="NP298" s="681"/>
      <c r="NQ298" s="681"/>
      <c r="NR298" s="681"/>
      <c r="NS298" s="681"/>
      <c r="NT298" s="681"/>
      <c r="NU298" s="681"/>
      <c r="NV298" s="681"/>
      <c r="NW298" s="681"/>
      <c r="NX298" s="681"/>
      <c r="NY298" s="681"/>
      <c r="NZ298" s="681"/>
      <c r="OA298" s="681"/>
      <c r="OB298" s="681"/>
      <c r="OC298" s="681"/>
      <c r="OD298" s="681"/>
      <c r="OE298" s="681"/>
      <c r="OF298" s="681"/>
      <c r="OG298" s="681"/>
      <c r="OH298" s="681"/>
      <c r="OI298" s="681"/>
      <c r="OJ298" s="681"/>
      <c r="OK298" s="681"/>
      <c r="OL298" s="681"/>
      <c r="OM298" s="681"/>
      <c r="ON298" s="681"/>
      <c r="OO298" s="681"/>
      <c r="OP298" s="681"/>
      <c r="OQ298" s="681"/>
      <c r="OR298" s="681"/>
      <c r="OS298" s="681"/>
      <c r="OT298" s="681"/>
      <c r="OU298" s="681"/>
      <c r="OV298" s="681"/>
      <c r="OW298" s="681"/>
      <c r="OX298" s="681"/>
      <c r="OY298" s="681"/>
      <c r="OZ298" s="681"/>
      <c r="PA298" s="681"/>
      <c r="PB298" s="681"/>
      <c r="PC298" s="681"/>
      <c r="PD298" s="681"/>
      <c r="PE298" s="681"/>
      <c r="PF298" s="681"/>
      <c r="PG298" s="681"/>
      <c r="PH298" s="681"/>
      <c r="PI298" s="681"/>
      <c r="PJ298" s="681"/>
      <c r="PK298" s="681"/>
      <c r="PL298" s="681"/>
      <c r="PM298" s="681"/>
      <c r="PN298" s="681"/>
      <c r="PO298" s="681"/>
      <c r="PP298" s="681"/>
      <c r="PQ298" s="681"/>
      <c r="PR298" s="681"/>
      <c r="PS298" s="681"/>
      <c r="PT298" s="681"/>
      <c r="PU298" s="681"/>
      <c r="PV298" s="681"/>
      <c r="PW298" s="681"/>
      <c r="PX298" s="681"/>
      <c r="PY298" s="681"/>
      <c r="PZ298" s="681"/>
      <c r="QA298" s="681"/>
      <c r="QB298" s="681"/>
      <c r="QC298" s="681"/>
      <c r="QD298" s="681"/>
      <c r="QE298" s="681"/>
      <c r="QF298" s="681"/>
      <c r="QG298" s="681"/>
      <c r="QH298" s="681"/>
      <c r="QI298" s="681"/>
      <c r="QJ298" s="681"/>
      <c r="QK298" s="681"/>
      <c r="QL298" s="681"/>
      <c r="QM298" s="681"/>
      <c r="QN298" s="681"/>
      <c r="QO298" s="681"/>
      <c r="QP298" s="681"/>
      <c r="QQ298" s="681"/>
      <c r="QR298" s="681"/>
      <c r="QS298" s="681"/>
      <c r="QT298" s="681"/>
      <c r="QU298" s="681"/>
      <c r="QV298" s="681"/>
      <c r="QW298" s="681"/>
      <c r="QX298" s="681"/>
      <c r="QY298" s="681"/>
      <c r="QZ298" s="681"/>
      <c r="RA298" s="681"/>
      <c r="RB298" s="681"/>
      <c r="RC298" s="681"/>
      <c r="RD298" s="681"/>
      <c r="RE298" s="681"/>
      <c r="RF298" s="681"/>
      <c r="RG298" s="681"/>
      <c r="RH298" s="681"/>
      <c r="RI298" s="681"/>
      <c r="RJ298" s="681"/>
      <c r="RK298" s="681"/>
      <c r="RL298" s="681"/>
      <c r="RM298" s="681"/>
      <c r="RN298" s="681"/>
      <c r="RO298" s="681"/>
      <c r="RP298" s="681"/>
      <c r="RQ298" s="681"/>
      <c r="RR298" s="681"/>
      <c r="RS298" s="681"/>
      <c r="RT298" s="681"/>
      <c r="RU298" s="681"/>
      <c r="RV298" s="681"/>
      <c r="RW298" s="681"/>
      <c r="RX298" s="681"/>
      <c r="RY298" s="681"/>
      <c r="RZ298" s="681"/>
      <c r="SA298" s="681"/>
      <c r="SB298" s="681"/>
      <c r="SC298" s="681"/>
      <c r="SD298" s="681"/>
      <c r="SE298" s="681"/>
      <c r="SF298" s="681"/>
      <c r="SG298" s="681"/>
      <c r="SH298" s="681"/>
      <c r="SI298" s="681"/>
      <c r="SJ298" s="681"/>
      <c r="SK298" s="681"/>
      <c r="SL298" s="681"/>
      <c r="SM298" s="681"/>
      <c r="SN298" s="681"/>
      <c r="SO298" s="681"/>
      <c r="SP298" s="681"/>
      <c r="SQ298" s="681"/>
      <c r="SR298" s="681"/>
      <c r="SS298" s="681"/>
      <c r="ST298" s="681"/>
      <c r="SU298" s="681"/>
      <c r="SV298" s="681"/>
      <c r="SW298" s="681"/>
      <c r="SX298" s="681"/>
      <c r="SY298" s="681"/>
      <c r="SZ298" s="681"/>
      <c r="TA298" s="681"/>
      <c r="TB298" s="681"/>
      <c r="TC298" s="681"/>
      <c r="TD298" s="681"/>
      <c r="TE298" s="681"/>
      <c r="TF298" s="681"/>
      <c r="TG298" s="681"/>
      <c r="TH298" s="681"/>
      <c r="TI298" s="681"/>
      <c r="TJ298" s="681"/>
      <c r="TK298" s="681"/>
      <c r="TL298" s="681"/>
      <c r="TM298" s="681"/>
      <c r="TN298" s="681"/>
      <c r="TO298" s="681"/>
      <c r="TP298" s="681"/>
      <c r="TQ298" s="681"/>
      <c r="TR298" s="681"/>
      <c r="TS298" s="681"/>
      <c r="TT298" s="681"/>
      <c r="TU298" s="681"/>
      <c r="TV298" s="681"/>
      <c r="TW298" s="681"/>
      <c r="TX298" s="681"/>
      <c r="TY298" s="681"/>
      <c r="TZ298" s="681"/>
      <c r="UA298" s="681"/>
      <c r="UB298" s="681"/>
      <c r="UC298" s="681"/>
      <c r="UD298" s="681"/>
      <c r="UE298" s="681"/>
      <c r="UF298" s="681"/>
      <c r="UG298" s="681"/>
      <c r="UH298" s="681"/>
      <c r="UI298" s="681"/>
      <c r="UJ298" s="681"/>
      <c r="UK298" s="681"/>
      <c r="UL298" s="681"/>
      <c r="UM298" s="681"/>
      <c r="UN298" s="681"/>
      <c r="UO298" s="681"/>
      <c r="UP298" s="681"/>
      <c r="UQ298" s="681"/>
      <c r="UR298" s="681"/>
      <c r="US298" s="681"/>
      <c r="UT298" s="681"/>
      <c r="UU298" s="681"/>
      <c r="UV298" s="681"/>
      <c r="UW298" s="681"/>
      <c r="UX298" s="681"/>
      <c r="UY298" s="681"/>
      <c r="UZ298" s="681"/>
      <c r="VA298" s="681"/>
      <c r="VB298" s="681"/>
      <c r="VC298" s="681"/>
      <c r="VD298" s="681"/>
      <c r="VE298" s="681"/>
      <c r="VF298" s="681"/>
      <c r="VG298" s="681"/>
      <c r="VH298" s="681"/>
      <c r="VI298" s="681"/>
      <c r="VJ298" s="681"/>
      <c r="VK298" s="681"/>
      <c r="VL298" s="681"/>
      <c r="VM298" s="681"/>
      <c r="VN298" s="681"/>
      <c r="VO298" s="681"/>
      <c r="VP298" s="681"/>
      <c r="VQ298" s="681"/>
      <c r="VR298" s="681"/>
      <c r="VS298" s="681"/>
      <c r="VT298" s="681"/>
      <c r="VU298" s="681"/>
      <c r="VV298" s="681"/>
      <c r="VW298" s="681"/>
      <c r="VX298" s="681"/>
      <c r="VY298" s="681"/>
      <c r="VZ298" s="681"/>
      <c r="WA298" s="681"/>
      <c r="WB298" s="681"/>
      <c r="WC298" s="681"/>
      <c r="WD298" s="681"/>
      <c r="WE298" s="681"/>
      <c r="WF298" s="681"/>
      <c r="WG298" s="681"/>
      <c r="WH298" s="681"/>
      <c r="WI298" s="681"/>
      <c r="WJ298" s="681"/>
      <c r="WK298" s="681"/>
      <c r="WL298" s="681"/>
      <c r="WM298" s="681"/>
      <c r="WN298" s="681"/>
      <c r="WO298" s="681"/>
      <c r="WP298" s="681"/>
      <c r="WQ298" s="681"/>
      <c r="WR298" s="681"/>
      <c r="WS298" s="681"/>
      <c r="WT298" s="681"/>
      <c r="WU298" s="681"/>
      <c r="WV298" s="681"/>
      <c r="WW298" s="681"/>
      <c r="WX298" s="681"/>
      <c r="WY298" s="681"/>
      <c r="WZ298" s="681"/>
      <c r="XA298" s="681"/>
      <c r="XB298" s="681"/>
      <c r="XC298" s="681"/>
      <c r="XD298" s="681"/>
      <c r="XE298" s="681"/>
      <c r="XF298" s="681"/>
      <c r="XG298" s="681"/>
      <c r="XH298" s="681"/>
      <c r="XI298" s="681"/>
      <c r="XJ298" s="681"/>
      <c r="XK298" s="681"/>
      <c r="XL298" s="681"/>
      <c r="XM298" s="681"/>
      <c r="XN298" s="681"/>
      <c r="XO298" s="681"/>
      <c r="XP298" s="681"/>
      <c r="XQ298" s="681"/>
      <c r="XR298" s="681"/>
      <c r="XS298" s="681"/>
      <c r="XT298" s="681"/>
      <c r="XU298" s="681"/>
      <c r="XV298" s="681"/>
      <c r="XW298" s="681"/>
      <c r="XX298" s="681"/>
      <c r="XY298" s="681"/>
      <c r="XZ298" s="681"/>
      <c r="YA298" s="681"/>
      <c r="YB298" s="681"/>
      <c r="YC298" s="681"/>
      <c r="YD298" s="681"/>
      <c r="YE298" s="681"/>
      <c r="YF298" s="681"/>
      <c r="YG298" s="681"/>
      <c r="YH298" s="681"/>
      <c r="YI298" s="681"/>
      <c r="YJ298" s="681"/>
      <c r="YK298" s="681"/>
      <c r="YL298" s="681"/>
      <c r="YM298" s="681"/>
      <c r="YN298" s="681"/>
      <c r="YO298" s="681"/>
      <c r="YP298" s="681"/>
      <c r="YQ298" s="681"/>
      <c r="YR298" s="681"/>
      <c r="YS298" s="681"/>
      <c r="YT298" s="681"/>
      <c r="YU298" s="681"/>
      <c r="YV298" s="681"/>
      <c r="YW298" s="681"/>
      <c r="YX298" s="681"/>
      <c r="YY298" s="681"/>
      <c r="YZ298" s="681"/>
      <c r="ZA298" s="681"/>
      <c r="ZB298" s="681"/>
      <c r="ZC298" s="681"/>
      <c r="ZD298" s="681"/>
      <c r="ZE298" s="681"/>
      <c r="ZF298" s="681"/>
      <c r="ZG298" s="681"/>
      <c r="ZH298" s="681"/>
      <c r="ZI298" s="681"/>
      <c r="ZJ298" s="681"/>
      <c r="ZK298" s="681"/>
      <c r="ZL298" s="681"/>
      <c r="ZM298" s="681"/>
      <c r="ZN298" s="681"/>
      <c r="ZO298" s="681"/>
      <c r="ZP298" s="681"/>
      <c r="ZQ298" s="681"/>
      <c r="ZR298" s="681"/>
      <c r="ZS298" s="681"/>
      <c r="ZT298" s="681"/>
      <c r="ZU298" s="681"/>
      <c r="ZV298" s="681"/>
      <c r="ZW298" s="681"/>
      <c r="ZX298" s="681"/>
      <c r="ZY298" s="681"/>
      <c r="ZZ298" s="681"/>
      <c r="AAA298" s="681"/>
      <c r="AAB298" s="681"/>
      <c r="AAC298" s="681"/>
      <c r="AAD298" s="681"/>
      <c r="AAE298" s="681"/>
      <c r="AAF298" s="681"/>
      <c r="AAG298" s="681"/>
      <c r="AAH298" s="681"/>
      <c r="AAI298" s="681"/>
      <c r="AAJ298" s="681"/>
      <c r="AAK298" s="681"/>
      <c r="AAL298" s="681"/>
      <c r="AAM298" s="681"/>
      <c r="AAN298" s="681"/>
      <c r="AAO298" s="681"/>
      <c r="AAP298" s="681"/>
      <c r="AAQ298" s="681"/>
      <c r="AAR298" s="681"/>
      <c r="AAS298" s="681"/>
      <c r="AAT298" s="681"/>
      <c r="AAU298" s="681"/>
      <c r="AAV298" s="681"/>
      <c r="AAW298" s="681"/>
      <c r="AAX298" s="681"/>
      <c r="AAY298" s="681"/>
      <c r="AAZ298" s="681"/>
      <c r="ABA298" s="681"/>
      <c r="ABB298" s="681"/>
      <c r="ABC298" s="681"/>
      <c r="ABD298" s="681"/>
      <c r="ABE298" s="681"/>
      <c r="ABF298" s="681"/>
      <c r="ABG298" s="681"/>
      <c r="ABH298" s="681"/>
      <c r="ABI298" s="681"/>
      <c r="ABJ298" s="681"/>
      <c r="ABK298" s="681"/>
      <c r="ABL298" s="681"/>
      <c r="ABM298" s="681"/>
      <c r="ABN298" s="681"/>
      <c r="ABO298" s="681"/>
      <c r="ABP298" s="681"/>
      <c r="ABQ298" s="681"/>
      <c r="ABR298" s="681"/>
      <c r="ABS298" s="681"/>
      <c r="ABT298" s="681"/>
      <c r="ABU298" s="681"/>
      <c r="ABV298" s="681"/>
      <c r="ABW298" s="681"/>
      <c r="ABX298" s="681"/>
      <c r="ABY298" s="681"/>
      <c r="ABZ298" s="681"/>
      <c r="ACA298" s="681"/>
      <c r="ACB298" s="681"/>
      <c r="ACC298" s="681"/>
      <c r="ACD298" s="681"/>
      <c r="ACE298" s="681"/>
      <c r="ACF298" s="681"/>
      <c r="ACG298" s="681"/>
      <c r="ACH298" s="681"/>
      <c r="ACI298" s="681"/>
      <c r="ACJ298" s="681"/>
      <c r="ACK298" s="681"/>
      <c r="ACL298" s="681"/>
      <c r="ACM298" s="681"/>
      <c r="ACN298" s="681"/>
      <c r="ACO298" s="681"/>
      <c r="ACP298" s="681"/>
      <c r="ACQ298" s="681"/>
      <c r="ACR298" s="681"/>
      <c r="ACS298" s="681"/>
      <c r="ACT298" s="681"/>
      <c r="ACU298" s="681"/>
      <c r="ACV298" s="681"/>
      <c r="ACW298" s="681"/>
      <c r="ACX298" s="681"/>
      <c r="ACY298" s="681"/>
      <c r="ACZ298" s="681"/>
      <c r="ADA298" s="681"/>
      <c r="ADB298" s="681"/>
      <c r="ADC298" s="681"/>
      <c r="ADD298" s="681"/>
      <c r="ADE298" s="681"/>
      <c r="ADF298" s="681"/>
      <c r="ADG298" s="681"/>
      <c r="ADH298" s="681"/>
      <c r="ADI298" s="681"/>
      <c r="ADJ298" s="681"/>
      <c r="ADK298" s="681"/>
      <c r="ADL298" s="681"/>
      <c r="ADM298" s="681"/>
      <c r="ADN298" s="681"/>
      <c r="ADO298" s="681"/>
      <c r="ADP298" s="681"/>
      <c r="ADQ298" s="681"/>
      <c r="ADR298" s="681"/>
      <c r="ADS298" s="681"/>
      <c r="ADT298" s="681"/>
      <c r="ADU298" s="681"/>
      <c r="ADV298" s="681"/>
      <c r="ADW298" s="681"/>
      <c r="ADX298" s="681"/>
      <c r="ADY298" s="681"/>
      <c r="ADZ298" s="681"/>
      <c r="AEA298" s="681"/>
      <c r="AEB298" s="681"/>
      <c r="AEC298" s="681"/>
      <c r="AED298" s="681"/>
      <c r="AEE298" s="681"/>
      <c r="AEF298" s="681"/>
      <c r="AEG298" s="681"/>
      <c r="AEH298" s="681"/>
      <c r="AEI298" s="681"/>
      <c r="AEJ298" s="681"/>
      <c r="AEK298" s="681"/>
      <c r="AEL298" s="681"/>
      <c r="AEM298" s="681"/>
      <c r="AEN298" s="681"/>
      <c r="AEO298" s="681"/>
      <c r="AEP298" s="681"/>
      <c r="AEQ298" s="681"/>
      <c r="AER298" s="681"/>
      <c r="AES298" s="681"/>
      <c r="AET298" s="681"/>
      <c r="AEU298" s="681"/>
      <c r="AEV298" s="681"/>
      <c r="AEW298" s="681"/>
      <c r="AEX298" s="681"/>
      <c r="AEY298" s="681"/>
      <c r="AEZ298" s="681"/>
      <c r="AFA298" s="681"/>
      <c r="AFB298" s="681"/>
      <c r="AFC298" s="681"/>
      <c r="AFD298" s="681"/>
      <c r="AFE298" s="681"/>
      <c r="AFF298" s="681"/>
      <c r="AFG298" s="681"/>
      <c r="AFH298" s="681"/>
      <c r="AFI298" s="681"/>
      <c r="AFJ298" s="681"/>
      <c r="AFK298" s="681"/>
      <c r="AFL298" s="681"/>
      <c r="AFM298" s="681"/>
      <c r="AFN298" s="681"/>
      <c r="AFO298" s="681"/>
      <c r="AFP298" s="681"/>
      <c r="AFQ298" s="681"/>
      <c r="AFR298" s="681"/>
      <c r="AFS298" s="681"/>
      <c r="AFT298" s="681"/>
      <c r="AFU298" s="681"/>
      <c r="AFV298" s="681"/>
      <c r="AFW298" s="681"/>
      <c r="AFX298" s="681"/>
      <c r="AFY298" s="681"/>
      <c r="AFZ298" s="681"/>
      <c r="AGA298" s="681"/>
      <c r="AGB298" s="681"/>
      <c r="AGC298" s="681"/>
      <c r="AGD298" s="681"/>
      <c r="AGE298" s="681"/>
      <c r="AGF298" s="681"/>
      <c r="AGG298" s="681"/>
      <c r="AGH298" s="681"/>
      <c r="AGI298" s="681"/>
      <c r="AGJ298" s="681"/>
      <c r="AGK298" s="681"/>
      <c r="AGL298" s="681"/>
      <c r="AGM298" s="681"/>
      <c r="AGN298" s="681"/>
      <c r="AGO298" s="681"/>
      <c r="AGP298" s="681"/>
      <c r="AGQ298" s="681"/>
      <c r="AGR298" s="681"/>
      <c r="AGS298" s="681"/>
      <c r="AGT298" s="681"/>
      <c r="AGU298" s="681"/>
      <c r="AGV298" s="681"/>
      <c r="AGW298" s="681"/>
      <c r="AGX298" s="681"/>
      <c r="AGY298" s="681"/>
      <c r="AGZ298" s="681"/>
      <c r="AHA298" s="681"/>
      <c r="AHB298" s="681"/>
      <c r="AHC298" s="681"/>
      <c r="AHD298" s="681"/>
      <c r="AHE298" s="681"/>
      <c r="AHF298" s="681"/>
      <c r="AHG298" s="681"/>
      <c r="AHH298" s="681"/>
      <c r="AHI298" s="681"/>
      <c r="AHJ298" s="681"/>
      <c r="AHK298" s="681"/>
      <c r="AHL298" s="681"/>
      <c r="AHM298" s="681"/>
      <c r="AHN298" s="681"/>
      <c r="AHO298" s="681"/>
      <c r="AHP298" s="681"/>
      <c r="AHQ298" s="681"/>
      <c r="AHR298" s="681"/>
      <c r="AHS298" s="681"/>
      <c r="AHT298" s="681"/>
      <c r="AHU298" s="681"/>
      <c r="AHV298" s="681"/>
      <c r="AHW298" s="681"/>
      <c r="AHX298" s="681"/>
      <c r="AHY298" s="681"/>
      <c r="AHZ298" s="681"/>
      <c r="AIA298" s="681"/>
      <c r="AIB298" s="681"/>
      <c r="AIC298" s="681"/>
      <c r="AID298" s="681"/>
      <c r="AIE298" s="681"/>
      <c r="AIF298" s="681"/>
      <c r="AIG298" s="681"/>
      <c r="AIH298" s="681"/>
      <c r="AII298" s="681"/>
      <c r="AIJ298" s="681"/>
      <c r="AIK298" s="681"/>
      <c r="AIL298" s="681"/>
      <c r="AIM298" s="681"/>
      <c r="AIN298" s="681"/>
      <c r="AIO298" s="681"/>
      <c r="AIP298" s="681"/>
      <c r="AIQ298" s="681"/>
      <c r="AIR298" s="681"/>
      <c r="AIS298" s="681"/>
      <c r="AIT298" s="681"/>
      <c r="AIU298" s="681"/>
      <c r="AIV298" s="681"/>
      <c r="AIW298" s="681"/>
      <c r="AIX298" s="681"/>
      <c r="AIY298" s="681"/>
      <c r="AIZ298" s="681"/>
      <c r="AJA298" s="681"/>
      <c r="AJB298" s="681"/>
      <c r="AJC298" s="681"/>
      <c r="AJD298" s="681"/>
      <c r="AJE298" s="681"/>
      <c r="AJF298" s="681"/>
      <c r="AJG298" s="681"/>
      <c r="AJH298" s="681"/>
      <c r="AJI298" s="681"/>
      <c r="AJJ298" s="681"/>
      <c r="AJK298" s="681"/>
      <c r="AJL298" s="681"/>
      <c r="AJM298" s="681"/>
      <c r="AJN298" s="681"/>
      <c r="AJO298" s="681"/>
      <c r="AJP298" s="681"/>
      <c r="AJQ298" s="681"/>
      <c r="AJR298" s="681"/>
      <c r="AJS298" s="681"/>
      <c r="AJT298" s="681"/>
      <c r="AJU298" s="681"/>
      <c r="AJV298" s="681"/>
      <c r="AJW298" s="681"/>
      <c r="AJX298" s="681"/>
      <c r="AJY298" s="681"/>
      <c r="AJZ298" s="681"/>
      <c r="AKA298" s="681"/>
      <c r="AKB298" s="681"/>
      <c r="AKC298" s="681"/>
      <c r="AKD298" s="681"/>
      <c r="AKE298" s="681"/>
      <c r="AKF298" s="681"/>
      <c r="AKG298" s="681"/>
      <c r="AKH298" s="681"/>
      <c r="AKI298" s="681"/>
      <c r="AKJ298" s="681"/>
      <c r="AKK298" s="681"/>
      <c r="AKL298" s="681"/>
      <c r="AKM298" s="681"/>
      <c r="AKN298" s="681"/>
      <c r="AKO298" s="681"/>
      <c r="AKP298" s="681"/>
      <c r="AKQ298" s="681"/>
      <c r="AKR298" s="681"/>
      <c r="AKS298" s="681"/>
      <c r="AKT298" s="681"/>
      <c r="AKU298" s="681"/>
      <c r="AKV298" s="681"/>
      <c r="AKW298" s="681"/>
      <c r="AKX298" s="681"/>
      <c r="AKY298" s="681"/>
      <c r="AKZ298" s="681"/>
      <c r="ALA298" s="681"/>
      <c r="ALB298" s="681"/>
      <c r="ALC298" s="681"/>
      <c r="ALD298" s="681"/>
      <c r="ALE298" s="681"/>
      <c r="ALF298" s="681"/>
      <c r="ALG298" s="681"/>
      <c r="ALH298" s="681"/>
      <c r="ALI298" s="681"/>
      <c r="ALJ298" s="681"/>
      <c r="ALK298" s="681"/>
      <c r="ALL298" s="681"/>
      <c r="ALM298" s="681"/>
      <c r="ALN298" s="681"/>
      <c r="ALO298" s="681"/>
      <c r="ALP298" s="681"/>
      <c r="ALQ298" s="681"/>
      <c r="ALR298" s="681"/>
      <c r="ALS298" s="681"/>
      <c r="ALT298" s="681"/>
      <c r="ALU298" s="681"/>
      <c r="ALV298" s="681"/>
      <c r="ALW298" s="681"/>
      <c r="ALX298" s="681"/>
      <c r="ALY298" s="681"/>
      <c r="ALZ298" s="681"/>
      <c r="AMA298" s="681"/>
      <c r="AMB298" s="681"/>
      <c r="AMC298" s="681"/>
      <c r="AMD298" s="681"/>
      <c r="AME298" s="681"/>
      <c r="AMF298" s="681"/>
      <c r="AMG298" s="681"/>
      <c r="AMH298" s="681"/>
      <c r="AMI298" s="681"/>
      <c r="AMJ298" s="681"/>
      <c r="AMK298" s="681"/>
      <c r="AML298" s="681"/>
      <c r="AMM298" s="681"/>
      <c r="AMN298" s="681"/>
      <c r="AMO298" s="681"/>
      <c r="AMP298" s="681"/>
      <c r="AMQ298" s="681"/>
      <c r="AMR298" s="681"/>
      <c r="AMS298" s="681"/>
      <c r="AMT298" s="681"/>
      <c r="AMU298" s="681"/>
      <c r="AMV298" s="681"/>
      <c r="AMW298" s="681"/>
      <c r="AMX298" s="681"/>
      <c r="AMY298" s="681"/>
      <c r="AMZ298" s="681"/>
      <c r="ANA298" s="681"/>
      <c r="ANB298" s="681"/>
      <c r="ANC298" s="681"/>
      <c r="AND298" s="681"/>
      <c r="ANE298" s="681"/>
      <c r="ANF298" s="681"/>
      <c r="ANG298" s="681"/>
      <c r="ANH298" s="681"/>
      <c r="ANI298" s="681"/>
      <c r="ANJ298" s="681"/>
      <c r="ANK298" s="681"/>
      <c r="ANL298" s="681"/>
      <c r="ANM298" s="681"/>
      <c r="ANN298" s="681"/>
      <c r="ANO298" s="681"/>
      <c r="ANP298" s="681"/>
      <c r="ANQ298" s="681"/>
      <c r="ANR298" s="681"/>
      <c r="ANS298" s="681"/>
      <c r="ANT298" s="681"/>
      <c r="ANU298" s="681"/>
      <c r="ANV298" s="681"/>
      <c r="ANW298" s="681"/>
      <c r="ANX298" s="681"/>
      <c r="ANY298" s="681"/>
      <c r="ANZ298" s="681"/>
      <c r="AOA298" s="681"/>
      <c r="AOB298" s="681"/>
      <c r="AOC298" s="681"/>
      <c r="AOD298" s="681"/>
      <c r="AOE298" s="681"/>
      <c r="AOF298" s="681"/>
      <c r="AOG298" s="681"/>
      <c r="AOH298" s="681"/>
      <c r="AOI298" s="681"/>
      <c r="AOJ298" s="681"/>
      <c r="AOK298" s="681"/>
      <c r="AOL298" s="681"/>
      <c r="AOM298" s="681"/>
      <c r="AON298" s="681"/>
      <c r="AOO298" s="681"/>
      <c r="AOP298" s="681"/>
      <c r="AOQ298" s="681"/>
      <c r="AOR298" s="681"/>
      <c r="AOS298" s="681"/>
      <c r="AOT298" s="681"/>
      <c r="AOU298" s="681"/>
      <c r="AOV298" s="681"/>
      <c r="AOW298" s="681"/>
      <c r="AOX298" s="681"/>
      <c r="AOY298" s="681"/>
      <c r="AOZ298" s="681"/>
      <c r="APA298" s="681"/>
      <c r="APB298" s="681"/>
      <c r="APC298" s="681"/>
      <c r="APD298" s="681"/>
      <c r="APE298" s="681"/>
      <c r="APF298" s="681"/>
      <c r="APG298" s="681"/>
      <c r="APH298" s="681"/>
      <c r="API298" s="681"/>
      <c r="APJ298" s="681"/>
      <c r="APK298" s="681"/>
      <c r="APL298" s="681"/>
      <c r="APM298" s="681"/>
      <c r="APN298" s="681"/>
      <c r="APO298" s="681"/>
      <c r="APP298" s="681"/>
      <c r="APQ298" s="681"/>
      <c r="APR298" s="681"/>
      <c r="APS298" s="681"/>
      <c r="APT298" s="681"/>
      <c r="APU298" s="681"/>
      <c r="APV298" s="681"/>
      <c r="APW298" s="681"/>
      <c r="APX298" s="681"/>
      <c r="APY298" s="681"/>
      <c r="APZ298" s="681"/>
      <c r="AQA298" s="681"/>
      <c r="AQB298" s="681"/>
      <c r="AQC298" s="681"/>
      <c r="AQD298" s="681"/>
      <c r="AQE298" s="681"/>
      <c r="AQF298" s="681"/>
      <c r="AQG298" s="681"/>
      <c r="AQH298" s="681"/>
      <c r="AQI298" s="681"/>
      <c r="AQJ298" s="681"/>
      <c r="AQK298" s="681"/>
      <c r="AQL298" s="681"/>
      <c r="AQM298" s="681"/>
      <c r="AQN298" s="681"/>
      <c r="AQO298" s="681"/>
      <c r="AQP298" s="681"/>
      <c r="AQQ298" s="681"/>
      <c r="AQR298" s="681"/>
      <c r="AQS298" s="681"/>
      <c r="AQT298" s="681"/>
      <c r="AQU298" s="681"/>
      <c r="AQV298" s="681"/>
      <c r="AQW298" s="681"/>
      <c r="AQX298" s="681"/>
      <c r="AQY298" s="681"/>
      <c r="AQZ298" s="681"/>
      <c r="ARA298" s="681"/>
      <c r="ARB298" s="681"/>
      <c r="ARC298" s="681"/>
      <c r="ARD298" s="681"/>
      <c r="ARE298" s="681"/>
      <c r="ARF298" s="681"/>
      <c r="ARG298" s="681"/>
      <c r="ARH298" s="681"/>
      <c r="ARI298" s="681"/>
      <c r="ARJ298" s="681"/>
      <c r="ARK298" s="681"/>
      <c r="ARL298" s="681"/>
      <c r="ARM298" s="681"/>
      <c r="ARN298" s="681"/>
      <c r="ARO298" s="681"/>
      <c r="ARP298" s="681"/>
      <c r="ARQ298" s="681"/>
      <c r="ARR298" s="681"/>
      <c r="ARS298" s="681"/>
      <c r="ART298" s="681"/>
      <c r="ARU298" s="681"/>
      <c r="ARV298" s="681"/>
      <c r="ARW298" s="681"/>
      <c r="ARX298" s="681"/>
      <c r="ARY298" s="681"/>
      <c r="ARZ298" s="681"/>
      <c r="ASA298" s="681"/>
      <c r="ASB298" s="681"/>
      <c r="ASC298" s="681"/>
      <c r="ASD298" s="681"/>
      <c r="ASE298" s="681"/>
      <c r="ASF298" s="681"/>
      <c r="ASG298" s="681"/>
      <c r="ASH298" s="681"/>
      <c r="ASI298" s="681"/>
      <c r="ASJ298" s="681"/>
      <c r="ASK298" s="681"/>
      <c r="ASL298" s="681"/>
      <c r="ASM298" s="681"/>
      <c r="ASN298" s="681"/>
      <c r="ASO298" s="681"/>
      <c r="ASP298" s="681"/>
      <c r="ASQ298" s="681"/>
      <c r="ASR298" s="681"/>
      <c r="ASS298" s="681"/>
      <c r="AST298" s="681"/>
      <c r="ASU298" s="681"/>
      <c r="ASV298" s="681"/>
      <c r="ASW298" s="681"/>
      <c r="ASX298" s="681"/>
      <c r="ASY298" s="681"/>
      <c r="ASZ298" s="681"/>
      <c r="ATA298" s="681"/>
      <c r="ATB298" s="681"/>
      <c r="ATC298" s="681"/>
      <c r="ATD298" s="681"/>
      <c r="ATE298" s="681"/>
      <c r="ATF298" s="681"/>
      <c r="ATG298" s="681"/>
      <c r="ATH298" s="681"/>
      <c r="ATI298" s="681"/>
      <c r="ATJ298" s="681"/>
      <c r="ATK298" s="681"/>
      <c r="ATL298" s="681"/>
      <c r="ATM298" s="681"/>
      <c r="ATN298" s="681"/>
      <c r="ATO298" s="681"/>
      <c r="ATP298" s="681"/>
      <c r="ATQ298" s="681"/>
      <c r="ATR298" s="681"/>
      <c r="ATS298" s="681"/>
      <c r="ATT298" s="681"/>
      <c r="ATU298" s="681"/>
      <c r="ATV298" s="681"/>
      <c r="ATW298" s="681"/>
      <c r="ATX298" s="681"/>
      <c r="ATY298" s="681"/>
      <c r="ATZ298" s="681"/>
      <c r="AUA298" s="681"/>
      <c r="AUB298" s="681"/>
      <c r="AUC298" s="681"/>
      <c r="AUD298" s="681"/>
      <c r="AUE298" s="681"/>
      <c r="AUF298" s="681"/>
      <c r="AUG298" s="681"/>
      <c r="AUH298" s="681"/>
      <c r="AUI298" s="681"/>
      <c r="AUJ298" s="681"/>
      <c r="AUK298" s="681"/>
      <c r="AUL298" s="681"/>
      <c r="AUM298" s="681"/>
      <c r="AUN298" s="681"/>
      <c r="AUO298" s="681"/>
      <c r="AUP298" s="681"/>
      <c r="AUQ298" s="681"/>
      <c r="AUR298" s="681"/>
      <c r="AUS298" s="681"/>
      <c r="AUT298" s="681"/>
      <c r="AUU298" s="681"/>
      <c r="AUV298" s="681"/>
      <c r="AUW298" s="681"/>
      <c r="AUX298" s="681"/>
      <c r="AUY298" s="681"/>
      <c r="AUZ298" s="681"/>
      <c r="AVA298" s="681"/>
      <c r="AVB298" s="681"/>
      <c r="AVC298" s="681"/>
      <c r="AVD298" s="681"/>
      <c r="AVE298" s="681"/>
      <c r="AVF298" s="681"/>
      <c r="AVG298" s="681"/>
      <c r="AVH298" s="681"/>
      <c r="AVI298" s="681"/>
      <c r="AVJ298" s="681"/>
      <c r="AVK298" s="681"/>
      <c r="AVL298" s="681"/>
      <c r="AVM298" s="681"/>
      <c r="AVN298" s="681"/>
      <c r="AVO298" s="681"/>
      <c r="AVP298" s="681"/>
      <c r="AVQ298" s="681"/>
      <c r="AVR298" s="681"/>
      <c r="AVS298" s="681"/>
      <c r="AVT298" s="681"/>
      <c r="AVU298" s="681"/>
      <c r="AVV298" s="681"/>
      <c r="AVW298" s="681"/>
      <c r="AVX298" s="681"/>
      <c r="AVY298" s="681"/>
      <c r="AVZ298" s="681"/>
      <c r="AWA298" s="681"/>
      <c r="AWB298" s="681"/>
      <c r="AWC298" s="681"/>
      <c r="AWD298" s="681"/>
      <c r="AWE298" s="681"/>
      <c r="AWF298" s="681"/>
      <c r="AWG298" s="681"/>
      <c r="AWH298" s="681"/>
      <c r="AWI298" s="681"/>
      <c r="AWJ298" s="681"/>
      <c r="AWK298" s="681"/>
      <c r="AWL298" s="681"/>
      <c r="AWM298" s="681"/>
      <c r="AWN298" s="681"/>
      <c r="AWO298" s="681"/>
      <c r="AWP298" s="681"/>
      <c r="AWQ298" s="681"/>
      <c r="AWR298" s="681"/>
      <c r="AWS298" s="681"/>
      <c r="AWT298" s="681"/>
      <c r="AWU298" s="681"/>
      <c r="AWV298" s="681"/>
      <c r="AWW298" s="681"/>
      <c r="AWX298" s="681"/>
      <c r="AWY298" s="681"/>
      <c r="AWZ298" s="681"/>
      <c r="AXA298" s="681"/>
      <c r="AXB298" s="681"/>
      <c r="AXC298" s="681"/>
      <c r="AXD298" s="681"/>
      <c r="AXE298" s="681"/>
      <c r="AXF298" s="681"/>
      <c r="AXG298" s="681"/>
      <c r="AXH298" s="681"/>
      <c r="AXI298" s="681"/>
      <c r="AXJ298" s="681"/>
      <c r="AXK298" s="681"/>
      <c r="AXL298" s="681"/>
      <c r="AXM298" s="681"/>
      <c r="AXN298" s="681"/>
      <c r="AXO298" s="681"/>
      <c r="AXP298" s="681"/>
      <c r="AXQ298" s="681"/>
      <c r="AXR298" s="681"/>
      <c r="AXS298" s="681"/>
      <c r="AXT298" s="681"/>
      <c r="AXU298" s="681"/>
      <c r="AXV298" s="681"/>
      <c r="AXW298" s="681"/>
      <c r="AXX298" s="681"/>
      <c r="AXY298" s="681"/>
      <c r="AXZ298" s="681"/>
      <c r="AYA298" s="681"/>
      <c r="AYB298" s="681"/>
      <c r="AYC298" s="681"/>
      <c r="AYD298" s="681"/>
      <c r="AYE298" s="681"/>
      <c r="AYF298" s="681"/>
      <c r="AYG298" s="681"/>
      <c r="AYH298" s="681"/>
      <c r="AYI298" s="681"/>
      <c r="AYJ298" s="681"/>
      <c r="AYK298" s="681"/>
      <c r="AYL298" s="681"/>
      <c r="AYM298" s="681"/>
      <c r="AYN298" s="681"/>
      <c r="AYO298" s="681"/>
      <c r="AYP298" s="681"/>
      <c r="AYQ298" s="681"/>
      <c r="AYR298" s="681"/>
      <c r="AYS298" s="681"/>
      <c r="AYT298" s="681"/>
      <c r="AYU298" s="681"/>
      <c r="AYV298" s="681"/>
      <c r="AYW298" s="681"/>
      <c r="AYX298" s="681"/>
      <c r="AYY298" s="681"/>
      <c r="AYZ298" s="681"/>
      <c r="AZA298" s="681"/>
      <c r="AZB298" s="681"/>
      <c r="AZC298" s="681"/>
      <c r="AZD298" s="681"/>
      <c r="AZE298" s="681"/>
      <c r="AZF298" s="681"/>
      <c r="AZG298" s="681"/>
      <c r="AZH298" s="681"/>
      <c r="AZI298" s="681"/>
      <c r="AZJ298" s="681"/>
      <c r="AZK298" s="681"/>
      <c r="AZL298" s="681"/>
      <c r="AZM298" s="681"/>
      <c r="AZN298" s="681"/>
      <c r="AZO298" s="681"/>
      <c r="AZP298" s="681"/>
      <c r="AZQ298" s="681"/>
      <c r="AZR298" s="681"/>
      <c r="AZS298" s="681"/>
      <c r="AZT298" s="681"/>
      <c r="AZU298" s="681"/>
      <c r="AZV298" s="681"/>
      <c r="AZW298" s="681"/>
      <c r="AZX298" s="681"/>
      <c r="AZY298" s="681"/>
      <c r="AZZ298" s="681"/>
      <c r="BAA298" s="681"/>
      <c r="BAB298" s="681"/>
      <c r="BAC298" s="681"/>
      <c r="BAD298" s="681"/>
      <c r="BAE298" s="681"/>
      <c r="BAF298" s="681"/>
      <c r="BAG298" s="681"/>
      <c r="BAH298" s="681"/>
      <c r="BAI298" s="681"/>
      <c r="BAJ298" s="681"/>
      <c r="BAK298" s="681"/>
      <c r="BAL298" s="681"/>
      <c r="BAM298" s="681"/>
      <c r="BAN298" s="681"/>
      <c r="BAO298" s="681"/>
      <c r="BAP298" s="681"/>
      <c r="BAQ298" s="681"/>
      <c r="BAR298" s="681"/>
      <c r="BAS298" s="681"/>
      <c r="BAT298" s="681"/>
      <c r="BAU298" s="681"/>
      <c r="BAV298" s="681"/>
      <c r="BAW298" s="681"/>
      <c r="BAX298" s="681"/>
      <c r="BAY298" s="681"/>
      <c r="BAZ298" s="681"/>
      <c r="BBA298" s="681"/>
      <c r="BBB298" s="681"/>
      <c r="BBC298" s="681"/>
      <c r="BBD298" s="681"/>
      <c r="BBE298" s="681"/>
      <c r="BBF298" s="681"/>
      <c r="BBG298" s="681"/>
      <c r="BBH298" s="681"/>
      <c r="BBI298" s="681"/>
      <c r="BBJ298" s="681"/>
      <c r="BBK298" s="681"/>
      <c r="BBL298" s="681"/>
      <c r="BBM298" s="681"/>
      <c r="BBN298" s="681"/>
      <c r="BBO298" s="681"/>
      <c r="BBP298" s="681"/>
      <c r="BBQ298" s="681"/>
      <c r="BBR298" s="681"/>
      <c r="BBS298" s="681"/>
      <c r="BBT298" s="681"/>
      <c r="BBU298" s="681"/>
      <c r="BBV298" s="681"/>
      <c r="BBW298" s="681"/>
      <c r="BBX298" s="681"/>
      <c r="BBY298" s="681"/>
      <c r="BBZ298" s="681"/>
      <c r="BCA298" s="681"/>
      <c r="BCB298" s="681"/>
      <c r="BCC298" s="681"/>
      <c r="BCD298" s="681"/>
      <c r="BCE298" s="681"/>
      <c r="BCF298" s="681"/>
      <c r="BCG298" s="681"/>
      <c r="BCH298" s="681"/>
      <c r="BCI298" s="681"/>
      <c r="BCJ298" s="681"/>
      <c r="BCK298" s="681"/>
      <c r="BCL298" s="681"/>
      <c r="BCM298" s="681"/>
      <c r="BCN298" s="681"/>
      <c r="BCO298" s="681"/>
      <c r="BCP298" s="681"/>
      <c r="BCQ298" s="681"/>
      <c r="BCR298" s="681"/>
      <c r="BCS298" s="681"/>
      <c r="BCT298" s="681"/>
      <c r="BCU298" s="681"/>
      <c r="BCV298" s="681"/>
      <c r="BCW298" s="681"/>
      <c r="BCX298" s="681"/>
      <c r="BCY298" s="681"/>
      <c r="BCZ298" s="681"/>
      <c r="BDA298" s="681"/>
      <c r="BDB298" s="681"/>
      <c r="BDC298" s="681"/>
      <c r="BDD298" s="681"/>
      <c r="BDE298" s="681"/>
      <c r="BDF298" s="681"/>
      <c r="BDG298" s="681"/>
      <c r="BDH298" s="681"/>
      <c r="BDI298" s="681"/>
      <c r="BDJ298" s="681"/>
      <c r="BDK298" s="681"/>
      <c r="BDL298" s="681"/>
      <c r="BDM298" s="681"/>
      <c r="BDN298" s="681"/>
      <c r="BDO298" s="681"/>
      <c r="BDP298" s="681"/>
      <c r="BDQ298" s="681"/>
      <c r="BDR298" s="681"/>
      <c r="BDS298" s="681"/>
      <c r="BDT298" s="681"/>
      <c r="BDU298" s="681"/>
      <c r="BDV298" s="681"/>
      <c r="BDW298" s="681"/>
      <c r="BDX298" s="681"/>
      <c r="BDY298" s="681"/>
      <c r="BDZ298" s="681"/>
      <c r="BEA298" s="681"/>
      <c r="BEB298" s="681"/>
      <c r="BEC298" s="681"/>
      <c r="BED298" s="681"/>
      <c r="BEE298" s="681"/>
      <c r="BEF298" s="681"/>
      <c r="BEG298" s="681"/>
      <c r="BEH298" s="681"/>
      <c r="BEI298" s="681"/>
      <c r="BEJ298" s="681"/>
      <c r="BEK298" s="681"/>
      <c r="BEL298" s="681"/>
      <c r="BEM298" s="681"/>
      <c r="BEN298" s="681"/>
      <c r="BEO298" s="681"/>
      <c r="BEP298" s="681"/>
      <c r="BEQ298" s="681"/>
      <c r="BER298" s="681"/>
      <c r="BES298" s="681"/>
      <c r="BET298" s="681"/>
      <c r="BEU298" s="681"/>
      <c r="BEV298" s="681"/>
      <c r="BEW298" s="681"/>
      <c r="BEX298" s="681"/>
      <c r="BEY298" s="681"/>
      <c r="BEZ298" s="681"/>
      <c r="BFA298" s="681"/>
      <c r="BFB298" s="681"/>
      <c r="BFC298" s="681"/>
      <c r="BFD298" s="681"/>
      <c r="BFE298" s="681"/>
      <c r="BFF298" s="681"/>
      <c r="BFG298" s="681"/>
      <c r="BFH298" s="681"/>
      <c r="BFI298" s="681"/>
      <c r="BFJ298" s="681"/>
      <c r="BFK298" s="681"/>
      <c r="BFL298" s="681"/>
      <c r="BFM298" s="681"/>
      <c r="BFN298" s="681"/>
      <c r="BFO298" s="681"/>
      <c r="BFP298" s="681"/>
      <c r="BFQ298" s="681"/>
      <c r="BFR298" s="681"/>
      <c r="BFS298" s="681"/>
      <c r="BFT298" s="681"/>
      <c r="BFU298" s="681"/>
      <c r="BFV298" s="681"/>
      <c r="BFW298" s="681"/>
      <c r="BFX298" s="681"/>
      <c r="BFY298" s="681"/>
      <c r="BFZ298" s="681"/>
      <c r="BGA298" s="681"/>
      <c r="BGB298" s="681"/>
      <c r="BGC298" s="681"/>
      <c r="BGD298" s="681"/>
      <c r="BGE298" s="681"/>
      <c r="BGF298" s="681"/>
      <c r="BGG298" s="681"/>
      <c r="BGH298" s="681"/>
      <c r="BGI298" s="681"/>
      <c r="BGJ298" s="681"/>
      <c r="BGK298" s="681"/>
      <c r="BGL298" s="681"/>
      <c r="BGM298" s="681"/>
      <c r="BGN298" s="681"/>
      <c r="BGO298" s="681"/>
      <c r="BGP298" s="681"/>
      <c r="BGQ298" s="681"/>
      <c r="BGR298" s="681"/>
      <c r="BGS298" s="681"/>
      <c r="BGT298" s="681"/>
      <c r="BGU298" s="681"/>
      <c r="BGV298" s="681"/>
      <c r="BGW298" s="681"/>
      <c r="BGX298" s="681"/>
      <c r="BGY298" s="681"/>
      <c r="BGZ298" s="681"/>
      <c r="BHA298" s="681"/>
      <c r="BHB298" s="681"/>
      <c r="BHC298" s="681"/>
      <c r="BHD298" s="681"/>
      <c r="BHE298" s="681"/>
      <c r="BHF298" s="681"/>
      <c r="BHG298" s="681"/>
      <c r="BHH298" s="681"/>
      <c r="BHI298" s="681"/>
      <c r="BHJ298" s="681"/>
      <c r="BHK298" s="681"/>
      <c r="BHL298" s="681"/>
      <c r="BHM298" s="681"/>
      <c r="BHN298" s="681"/>
      <c r="BHO298" s="681"/>
      <c r="BHP298" s="681"/>
      <c r="BHQ298" s="681"/>
      <c r="BHR298" s="681"/>
      <c r="BHS298" s="681"/>
      <c r="BHT298" s="681"/>
      <c r="BHU298" s="681"/>
      <c r="BHV298" s="681"/>
      <c r="BHW298" s="681"/>
      <c r="BHX298" s="681"/>
      <c r="BHY298" s="681"/>
      <c r="BHZ298" s="681"/>
      <c r="BIA298" s="681"/>
      <c r="BIB298" s="681"/>
      <c r="BIC298" s="681"/>
      <c r="BID298" s="681"/>
      <c r="BIE298" s="681"/>
      <c r="BIF298" s="681"/>
      <c r="BIG298" s="681"/>
      <c r="BIH298" s="681"/>
      <c r="BII298" s="681"/>
      <c r="BIJ298" s="681"/>
      <c r="BIK298" s="681"/>
      <c r="BIL298" s="681"/>
      <c r="BIM298" s="681"/>
      <c r="BIN298" s="681"/>
      <c r="BIO298" s="681"/>
      <c r="BIP298" s="681"/>
      <c r="BIQ298" s="681"/>
      <c r="BIR298" s="681"/>
      <c r="BIS298" s="681"/>
      <c r="BIT298" s="681"/>
      <c r="BIU298" s="681"/>
      <c r="BIV298" s="681"/>
      <c r="BIW298" s="681"/>
      <c r="BIX298" s="681"/>
      <c r="BIY298" s="681"/>
      <c r="BIZ298" s="681"/>
      <c r="BJA298" s="681"/>
      <c r="BJB298" s="681"/>
      <c r="BJC298" s="681"/>
      <c r="BJD298" s="681"/>
      <c r="BJE298" s="681"/>
      <c r="BJF298" s="681"/>
      <c r="BJG298" s="681"/>
      <c r="BJH298" s="681"/>
      <c r="BJI298" s="681"/>
      <c r="BJJ298" s="681"/>
      <c r="BJK298" s="681"/>
      <c r="BJL298" s="681"/>
      <c r="BJM298" s="681"/>
      <c r="BJN298" s="681"/>
      <c r="BJO298" s="681"/>
      <c r="BJP298" s="681"/>
      <c r="BJQ298" s="681"/>
      <c r="BJR298" s="681"/>
      <c r="BJS298" s="681"/>
      <c r="BJT298" s="681"/>
      <c r="BJU298" s="681"/>
      <c r="BJV298" s="681"/>
      <c r="BJW298" s="681"/>
      <c r="BJX298" s="681"/>
      <c r="BJY298" s="681"/>
      <c r="BJZ298" s="681"/>
      <c r="BKA298" s="681"/>
      <c r="BKB298" s="681"/>
      <c r="BKC298" s="681"/>
      <c r="BKD298" s="681"/>
      <c r="BKE298" s="681"/>
      <c r="BKF298" s="681"/>
      <c r="BKG298" s="681"/>
      <c r="BKH298" s="681"/>
      <c r="BKI298" s="681"/>
      <c r="BKJ298" s="681"/>
      <c r="BKK298" s="681"/>
      <c r="BKL298" s="681"/>
      <c r="BKM298" s="681"/>
      <c r="BKN298" s="681"/>
      <c r="BKO298" s="681"/>
      <c r="BKP298" s="681"/>
      <c r="BKQ298" s="681"/>
      <c r="BKR298" s="681"/>
      <c r="BKS298" s="681"/>
      <c r="BKT298" s="681"/>
      <c r="BKU298" s="681"/>
      <c r="BKV298" s="681"/>
      <c r="BKW298" s="681"/>
      <c r="BKX298" s="681"/>
      <c r="BKY298" s="681"/>
      <c r="BKZ298" s="681"/>
      <c r="BLA298" s="681"/>
      <c r="BLB298" s="681"/>
      <c r="BLC298" s="681"/>
      <c r="BLD298" s="681"/>
      <c r="BLE298" s="681"/>
      <c r="BLF298" s="681"/>
      <c r="BLG298" s="681"/>
      <c r="BLH298" s="681"/>
      <c r="BLI298" s="681"/>
      <c r="BLJ298" s="681"/>
      <c r="BLK298" s="681"/>
      <c r="BLL298" s="681"/>
      <c r="BLM298" s="681"/>
      <c r="BLN298" s="681"/>
      <c r="BLO298" s="681"/>
      <c r="BLP298" s="681"/>
      <c r="BLQ298" s="681"/>
      <c r="BLR298" s="681"/>
      <c r="BLS298" s="681"/>
      <c r="BLT298" s="681"/>
      <c r="BLU298" s="681"/>
      <c r="BLV298" s="681"/>
      <c r="BLW298" s="681"/>
      <c r="BLX298" s="681"/>
      <c r="BLY298" s="681"/>
      <c r="BLZ298" s="681"/>
      <c r="BMA298" s="681"/>
      <c r="BMB298" s="681"/>
      <c r="BMC298" s="681"/>
      <c r="BMD298" s="681"/>
      <c r="BME298" s="681"/>
      <c r="BMF298" s="681"/>
      <c r="BMG298" s="681"/>
      <c r="BMH298" s="681"/>
      <c r="BMI298" s="681"/>
      <c r="BMJ298" s="681"/>
      <c r="BMK298" s="681"/>
      <c r="BML298" s="681"/>
      <c r="BMM298" s="681"/>
      <c r="BMN298" s="681"/>
      <c r="BMO298" s="681"/>
      <c r="BMP298" s="681"/>
      <c r="BMQ298" s="681"/>
      <c r="BMR298" s="681"/>
      <c r="BMS298" s="681"/>
      <c r="BMT298" s="681"/>
      <c r="BMU298" s="681"/>
      <c r="BMV298" s="681"/>
      <c r="BMW298" s="681"/>
      <c r="BMX298" s="681"/>
      <c r="BMY298" s="681"/>
      <c r="BMZ298" s="681"/>
      <c r="BNA298" s="681"/>
      <c r="BNB298" s="681"/>
      <c r="BNC298" s="681"/>
      <c r="BND298" s="681"/>
      <c r="BNE298" s="681"/>
      <c r="BNF298" s="681"/>
      <c r="BNG298" s="681"/>
      <c r="BNH298" s="681"/>
      <c r="BNI298" s="681"/>
      <c r="BNJ298" s="681"/>
      <c r="BNK298" s="681"/>
      <c r="BNL298" s="681"/>
      <c r="BNM298" s="681"/>
      <c r="BNN298" s="681"/>
      <c r="BNO298" s="681"/>
      <c r="BNP298" s="681"/>
      <c r="BNQ298" s="681"/>
      <c r="BNR298" s="681"/>
      <c r="BNS298" s="681"/>
      <c r="BNT298" s="681"/>
      <c r="BNU298" s="681"/>
      <c r="BNV298" s="681"/>
      <c r="BNW298" s="681"/>
      <c r="BNX298" s="681"/>
      <c r="BNY298" s="681"/>
      <c r="BNZ298" s="681"/>
      <c r="BOA298" s="681"/>
      <c r="BOB298" s="681"/>
      <c r="BOC298" s="681"/>
      <c r="BOD298" s="681"/>
      <c r="BOE298" s="681"/>
      <c r="BOF298" s="681"/>
      <c r="BOG298" s="681"/>
      <c r="BOH298" s="681"/>
      <c r="BOI298" s="681"/>
      <c r="BOJ298" s="681"/>
      <c r="BOK298" s="681"/>
      <c r="BOL298" s="681"/>
      <c r="BOM298" s="681"/>
      <c r="BON298" s="681"/>
      <c r="BOO298" s="681"/>
      <c r="BOP298" s="681"/>
      <c r="BOQ298" s="681"/>
      <c r="BOR298" s="681"/>
      <c r="BOS298" s="681"/>
      <c r="BOT298" s="681"/>
      <c r="BOU298" s="681"/>
      <c r="BOV298" s="681"/>
      <c r="BOW298" s="681"/>
      <c r="BOX298" s="681"/>
      <c r="BOY298" s="681"/>
      <c r="BOZ298" s="681"/>
      <c r="BPA298" s="681"/>
      <c r="BPB298" s="681"/>
      <c r="BPC298" s="681"/>
      <c r="BPD298" s="681"/>
      <c r="BPE298" s="681"/>
      <c r="BPF298" s="681"/>
      <c r="BPG298" s="681"/>
      <c r="BPH298" s="681"/>
      <c r="BPI298" s="681"/>
      <c r="BPJ298" s="681"/>
      <c r="BPK298" s="681"/>
      <c r="BPL298" s="681"/>
      <c r="BPM298" s="681"/>
      <c r="BPN298" s="681"/>
      <c r="BPO298" s="681"/>
      <c r="BPP298" s="681"/>
      <c r="BPQ298" s="681"/>
      <c r="BPR298" s="681"/>
      <c r="BPS298" s="681"/>
      <c r="BPT298" s="681"/>
      <c r="BPU298" s="681"/>
      <c r="BPV298" s="681"/>
      <c r="BPW298" s="681"/>
      <c r="BPX298" s="681"/>
      <c r="BPY298" s="681"/>
      <c r="BPZ298" s="681"/>
      <c r="BQA298" s="681"/>
      <c r="BQB298" s="681"/>
      <c r="BQC298" s="681"/>
      <c r="BQD298" s="681"/>
      <c r="BQE298" s="681"/>
      <c r="BQF298" s="681"/>
      <c r="BQG298" s="681"/>
      <c r="BQH298" s="681"/>
      <c r="BQI298" s="681"/>
      <c r="BQJ298" s="681"/>
      <c r="BQK298" s="681"/>
      <c r="BQL298" s="681"/>
      <c r="BQM298" s="681"/>
      <c r="BQN298" s="681"/>
      <c r="BQO298" s="681"/>
      <c r="BQP298" s="681"/>
      <c r="BQQ298" s="681"/>
      <c r="BQR298" s="681"/>
      <c r="BQS298" s="681"/>
      <c r="BQT298" s="681"/>
      <c r="BQU298" s="681"/>
      <c r="BQV298" s="681"/>
      <c r="BQW298" s="681"/>
      <c r="BQX298" s="681"/>
      <c r="BQY298" s="681"/>
      <c r="BQZ298" s="681"/>
      <c r="BRA298" s="681"/>
      <c r="BRB298" s="681"/>
      <c r="BRC298" s="681"/>
      <c r="BRD298" s="681"/>
      <c r="BRE298" s="681"/>
      <c r="BRF298" s="681"/>
      <c r="BRG298" s="681"/>
      <c r="BRH298" s="681"/>
      <c r="BRI298" s="681"/>
      <c r="BRJ298" s="681"/>
      <c r="BRK298" s="681"/>
      <c r="BRL298" s="681"/>
      <c r="BRM298" s="681"/>
      <c r="BRN298" s="681"/>
      <c r="BRO298" s="681"/>
      <c r="BRP298" s="681"/>
      <c r="BRQ298" s="681"/>
      <c r="BRR298" s="681"/>
      <c r="BRS298" s="681"/>
      <c r="BRT298" s="681"/>
      <c r="BRU298" s="681"/>
      <c r="BRV298" s="681"/>
      <c r="BRW298" s="681"/>
      <c r="BRX298" s="681"/>
      <c r="BRY298" s="681"/>
      <c r="BRZ298" s="681"/>
      <c r="BSA298" s="681"/>
      <c r="BSB298" s="681"/>
      <c r="BSC298" s="681"/>
      <c r="BSD298" s="681"/>
      <c r="BSE298" s="681"/>
      <c r="BSF298" s="681"/>
      <c r="BSG298" s="681"/>
      <c r="BSH298" s="681"/>
      <c r="BSI298" s="681"/>
      <c r="BSJ298" s="681"/>
      <c r="BSK298" s="681"/>
      <c r="BSL298" s="681"/>
      <c r="BSM298" s="681"/>
      <c r="BSN298" s="681"/>
      <c r="BSO298" s="681"/>
      <c r="BSP298" s="681"/>
      <c r="BSQ298" s="681"/>
      <c r="BSR298" s="681"/>
      <c r="BSS298" s="681"/>
      <c r="BST298" s="681"/>
      <c r="BSU298" s="681"/>
      <c r="BSV298" s="681"/>
      <c r="BSW298" s="681"/>
      <c r="BSX298" s="681"/>
      <c r="BSY298" s="681"/>
      <c r="BSZ298" s="681"/>
      <c r="BTA298" s="681"/>
      <c r="BTB298" s="681"/>
      <c r="BTC298" s="681"/>
      <c r="BTD298" s="681"/>
      <c r="BTE298" s="681"/>
      <c r="BTF298" s="681"/>
      <c r="BTG298" s="681"/>
      <c r="BTH298" s="681"/>
      <c r="BTI298" s="681"/>
      <c r="BTJ298" s="681"/>
      <c r="BTK298" s="681"/>
      <c r="BTL298" s="681"/>
      <c r="BTM298" s="681"/>
      <c r="BTN298" s="681"/>
      <c r="BTO298" s="681"/>
      <c r="BTP298" s="681"/>
      <c r="BTQ298" s="681"/>
      <c r="BTR298" s="681"/>
      <c r="BTS298" s="681"/>
      <c r="BTT298" s="681"/>
      <c r="BTU298" s="681"/>
      <c r="BTV298" s="681"/>
      <c r="BTW298" s="681"/>
      <c r="BTX298" s="681"/>
      <c r="BTY298" s="681"/>
      <c r="BTZ298" s="681"/>
      <c r="BUA298" s="681"/>
      <c r="BUB298" s="681"/>
      <c r="BUC298" s="681"/>
      <c r="BUD298" s="681"/>
      <c r="BUE298" s="681"/>
      <c r="BUF298" s="681"/>
      <c r="BUG298" s="681"/>
      <c r="BUH298" s="681"/>
      <c r="BUI298" s="681"/>
      <c r="BUJ298" s="681"/>
      <c r="BUK298" s="681"/>
      <c r="BUL298" s="681"/>
      <c r="BUM298" s="681"/>
      <c r="BUN298" s="681"/>
      <c r="BUO298" s="681"/>
      <c r="BUP298" s="681"/>
      <c r="BUQ298" s="681"/>
      <c r="BUR298" s="681"/>
      <c r="BUS298" s="681"/>
      <c r="BUT298" s="681"/>
      <c r="BUU298" s="681"/>
      <c r="BUV298" s="681"/>
      <c r="BUW298" s="681"/>
      <c r="BUX298" s="681"/>
      <c r="BUY298" s="681"/>
      <c r="BUZ298" s="681"/>
      <c r="BVA298" s="681"/>
      <c r="BVB298" s="681"/>
      <c r="BVC298" s="681"/>
      <c r="BVD298" s="681"/>
      <c r="BVE298" s="681"/>
      <c r="BVF298" s="681"/>
      <c r="BVG298" s="681"/>
      <c r="BVH298" s="681"/>
      <c r="BVI298" s="681"/>
      <c r="BVJ298" s="681"/>
      <c r="BVK298" s="681"/>
      <c r="BVL298" s="681"/>
      <c r="BVM298" s="681"/>
      <c r="BVN298" s="681"/>
      <c r="BVO298" s="681"/>
      <c r="BVP298" s="681"/>
      <c r="BVQ298" s="681"/>
      <c r="BVR298" s="681"/>
      <c r="BVS298" s="681"/>
      <c r="BVT298" s="681"/>
      <c r="BVU298" s="681"/>
      <c r="BVV298" s="681"/>
      <c r="BVW298" s="681"/>
      <c r="BVX298" s="681"/>
      <c r="BVY298" s="681"/>
      <c r="BVZ298" s="681"/>
      <c r="BWA298" s="681"/>
      <c r="BWB298" s="681"/>
      <c r="BWC298" s="681"/>
      <c r="BWD298" s="681"/>
      <c r="BWE298" s="681"/>
      <c r="BWF298" s="681"/>
      <c r="BWG298" s="681"/>
      <c r="BWH298" s="681"/>
      <c r="BWI298" s="681"/>
      <c r="BWJ298" s="681"/>
      <c r="BWK298" s="681"/>
      <c r="BWL298" s="681"/>
      <c r="BWM298" s="681"/>
      <c r="BWN298" s="681"/>
      <c r="BWO298" s="681"/>
      <c r="BWP298" s="681"/>
      <c r="BWQ298" s="681"/>
      <c r="BWR298" s="681"/>
      <c r="BWS298" s="681"/>
      <c r="BWT298" s="681"/>
      <c r="BWU298" s="681"/>
      <c r="BWV298" s="681"/>
      <c r="BWW298" s="681"/>
      <c r="BWX298" s="681"/>
      <c r="BWY298" s="681"/>
      <c r="BWZ298" s="681"/>
      <c r="BXA298" s="681"/>
      <c r="BXB298" s="681"/>
      <c r="BXC298" s="681"/>
      <c r="BXD298" s="681"/>
      <c r="BXE298" s="681"/>
      <c r="BXF298" s="681"/>
      <c r="BXG298" s="681"/>
      <c r="BXH298" s="681"/>
      <c r="BXI298" s="681"/>
      <c r="BXJ298" s="681"/>
      <c r="BXK298" s="681"/>
      <c r="BXL298" s="681"/>
      <c r="BXM298" s="681"/>
      <c r="BXN298" s="681"/>
      <c r="BXO298" s="681"/>
      <c r="BXP298" s="681"/>
      <c r="BXQ298" s="681"/>
      <c r="BXR298" s="681"/>
      <c r="BXS298" s="681"/>
      <c r="BXT298" s="681"/>
      <c r="BXU298" s="681"/>
      <c r="BXV298" s="681"/>
      <c r="BXW298" s="681"/>
      <c r="BXX298" s="681"/>
      <c r="BXY298" s="681"/>
      <c r="BXZ298" s="681"/>
      <c r="BYA298" s="681"/>
      <c r="BYB298" s="681"/>
      <c r="BYC298" s="681"/>
      <c r="BYD298" s="681"/>
      <c r="BYE298" s="681"/>
      <c r="BYF298" s="681"/>
      <c r="BYG298" s="681"/>
      <c r="BYH298" s="681"/>
      <c r="BYI298" s="681"/>
      <c r="BYJ298" s="681"/>
      <c r="BYK298" s="681"/>
      <c r="BYL298" s="681"/>
      <c r="BYM298" s="681"/>
      <c r="BYN298" s="681"/>
      <c r="BYO298" s="681"/>
      <c r="BYP298" s="681"/>
      <c r="BYQ298" s="681"/>
      <c r="BYR298" s="681"/>
      <c r="BYS298" s="681"/>
      <c r="BYT298" s="681"/>
      <c r="BYU298" s="681"/>
      <c r="BYV298" s="681"/>
      <c r="BYW298" s="681"/>
      <c r="BYX298" s="681"/>
      <c r="BYY298" s="681"/>
      <c r="BYZ298" s="681"/>
      <c r="BZA298" s="681"/>
      <c r="BZB298" s="681"/>
      <c r="BZC298" s="681"/>
      <c r="BZD298" s="681"/>
      <c r="BZE298" s="681"/>
      <c r="BZF298" s="681"/>
      <c r="BZG298" s="681"/>
      <c r="BZH298" s="681"/>
      <c r="BZI298" s="681"/>
      <c r="BZJ298" s="681"/>
      <c r="BZK298" s="681"/>
      <c r="BZL298" s="681"/>
      <c r="BZM298" s="681"/>
      <c r="BZN298" s="681"/>
      <c r="BZO298" s="681"/>
      <c r="BZP298" s="681"/>
      <c r="BZQ298" s="681"/>
      <c r="BZR298" s="681"/>
      <c r="BZS298" s="681"/>
      <c r="BZT298" s="681"/>
      <c r="BZU298" s="681"/>
      <c r="BZV298" s="681"/>
      <c r="BZW298" s="681"/>
      <c r="BZX298" s="681"/>
      <c r="BZY298" s="681"/>
      <c r="BZZ298" s="681"/>
      <c r="CAA298" s="681"/>
      <c r="CAB298" s="681"/>
      <c r="CAC298" s="681"/>
      <c r="CAD298" s="681"/>
      <c r="CAE298" s="681"/>
      <c r="CAF298" s="681"/>
      <c r="CAG298" s="681"/>
      <c r="CAH298" s="681"/>
      <c r="CAI298" s="681"/>
      <c r="CAJ298" s="681"/>
      <c r="CAK298" s="681"/>
      <c r="CAL298" s="681"/>
      <c r="CAM298" s="681"/>
      <c r="CAN298" s="681"/>
      <c r="CAO298" s="681"/>
      <c r="CAP298" s="681"/>
      <c r="CAQ298" s="681"/>
      <c r="CAR298" s="681"/>
      <c r="CAS298" s="681"/>
      <c r="CAT298" s="681"/>
      <c r="CAU298" s="681"/>
      <c r="CAV298" s="681"/>
      <c r="CAW298" s="681"/>
      <c r="CAX298" s="681"/>
      <c r="CAY298" s="681"/>
      <c r="CAZ298" s="681"/>
      <c r="CBA298" s="681"/>
      <c r="CBB298" s="681"/>
      <c r="CBC298" s="681"/>
      <c r="CBD298" s="681"/>
      <c r="CBE298" s="681"/>
      <c r="CBF298" s="681"/>
      <c r="CBG298" s="681"/>
      <c r="CBH298" s="681"/>
      <c r="CBI298" s="681"/>
      <c r="CBJ298" s="681"/>
      <c r="CBK298" s="681"/>
      <c r="CBL298" s="681"/>
      <c r="CBM298" s="681"/>
      <c r="CBN298" s="681"/>
      <c r="CBO298" s="681"/>
      <c r="CBP298" s="681"/>
      <c r="CBQ298" s="681"/>
      <c r="CBR298" s="681"/>
      <c r="CBS298" s="681"/>
      <c r="CBT298" s="681"/>
      <c r="CBU298" s="681"/>
      <c r="CBV298" s="681"/>
      <c r="CBW298" s="681"/>
      <c r="CBX298" s="681"/>
      <c r="CBY298" s="681"/>
      <c r="CBZ298" s="681"/>
      <c r="CCA298" s="681"/>
      <c r="CCB298" s="681"/>
      <c r="CCC298" s="681"/>
      <c r="CCD298" s="681"/>
      <c r="CCE298" s="681"/>
      <c r="CCF298" s="681"/>
      <c r="CCG298" s="681"/>
      <c r="CCH298" s="681"/>
      <c r="CCI298" s="681"/>
      <c r="CCJ298" s="681"/>
      <c r="CCK298" s="681"/>
      <c r="CCL298" s="681"/>
      <c r="CCM298" s="681"/>
      <c r="CCN298" s="681"/>
      <c r="CCO298" s="681"/>
      <c r="CCP298" s="681"/>
      <c r="CCQ298" s="681"/>
      <c r="CCR298" s="681"/>
      <c r="CCS298" s="681"/>
      <c r="CCT298" s="681"/>
      <c r="CCU298" s="681"/>
      <c r="CCV298" s="681"/>
      <c r="CCW298" s="681"/>
      <c r="CCX298" s="681"/>
      <c r="CCY298" s="681"/>
      <c r="CCZ298" s="681"/>
      <c r="CDA298" s="681"/>
      <c r="CDB298" s="681"/>
      <c r="CDC298" s="681"/>
      <c r="CDD298" s="681"/>
      <c r="CDE298" s="681"/>
      <c r="CDF298" s="681"/>
      <c r="CDG298" s="681"/>
      <c r="CDH298" s="681"/>
      <c r="CDI298" s="681"/>
      <c r="CDJ298" s="681"/>
      <c r="CDK298" s="681"/>
      <c r="CDL298" s="681"/>
      <c r="CDM298" s="681"/>
      <c r="CDN298" s="681"/>
      <c r="CDO298" s="681"/>
      <c r="CDP298" s="681"/>
      <c r="CDQ298" s="681"/>
      <c r="CDR298" s="681"/>
      <c r="CDS298" s="681"/>
      <c r="CDT298" s="681"/>
      <c r="CDU298" s="681"/>
      <c r="CDV298" s="681"/>
      <c r="CDW298" s="681"/>
      <c r="CDX298" s="681"/>
      <c r="CDY298" s="681"/>
      <c r="CDZ298" s="681"/>
      <c r="CEA298" s="681"/>
      <c r="CEB298" s="681"/>
      <c r="CEC298" s="681"/>
      <c r="CED298" s="681"/>
      <c r="CEE298" s="681"/>
      <c r="CEF298" s="681"/>
      <c r="CEG298" s="681"/>
      <c r="CEH298" s="681"/>
      <c r="CEI298" s="681"/>
      <c r="CEJ298" s="681"/>
      <c r="CEK298" s="681"/>
      <c r="CEL298" s="681"/>
      <c r="CEM298" s="681"/>
      <c r="CEN298" s="681"/>
      <c r="CEO298" s="681"/>
      <c r="CEP298" s="681"/>
      <c r="CEQ298" s="681"/>
      <c r="CER298" s="681"/>
      <c r="CES298" s="681"/>
      <c r="CET298" s="681"/>
      <c r="CEU298" s="681"/>
      <c r="CEV298" s="681"/>
      <c r="CEW298" s="681"/>
      <c r="CEX298" s="681"/>
      <c r="CEY298" s="681"/>
      <c r="CEZ298" s="681"/>
      <c r="CFA298" s="681"/>
      <c r="CFB298" s="681"/>
      <c r="CFC298" s="681"/>
      <c r="CFD298" s="681"/>
      <c r="CFE298" s="681"/>
      <c r="CFF298" s="681"/>
      <c r="CFG298" s="681"/>
      <c r="CFH298" s="681"/>
      <c r="CFI298" s="681"/>
      <c r="CFJ298" s="681"/>
      <c r="CFK298" s="681"/>
      <c r="CFL298" s="681"/>
      <c r="CFM298" s="681"/>
      <c r="CFN298" s="681"/>
      <c r="CFO298" s="681"/>
      <c r="CFP298" s="681"/>
      <c r="CFQ298" s="681"/>
      <c r="CFR298" s="681"/>
      <c r="CFS298" s="681"/>
      <c r="CFT298" s="681"/>
      <c r="CFU298" s="681"/>
      <c r="CFV298" s="681"/>
      <c r="CFW298" s="681"/>
      <c r="CFX298" s="681"/>
      <c r="CFY298" s="681"/>
      <c r="CFZ298" s="681"/>
      <c r="CGA298" s="681"/>
      <c r="CGB298" s="681"/>
      <c r="CGC298" s="681"/>
      <c r="CGD298" s="681"/>
      <c r="CGE298" s="681"/>
      <c r="CGF298" s="681"/>
      <c r="CGG298" s="681"/>
      <c r="CGH298" s="681"/>
      <c r="CGI298" s="681"/>
      <c r="CGJ298" s="681"/>
      <c r="CGK298" s="681"/>
      <c r="CGL298" s="681"/>
      <c r="CGM298" s="681"/>
      <c r="CGN298" s="681"/>
      <c r="CGO298" s="681"/>
      <c r="CGP298" s="681"/>
      <c r="CGQ298" s="681"/>
      <c r="CGR298" s="681"/>
      <c r="CGS298" s="681"/>
      <c r="CGT298" s="681"/>
      <c r="CGU298" s="681"/>
      <c r="CGV298" s="681"/>
      <c r="CGW298" s="681"/>
      <c r="CGX298" s="681"/>
      <c r="CGY298" s="681"/>
      <c r="CGZ298" s="681"/>
      <c r="CHA298" s="681"/>
      <c r="CHB298" s="681"/>
      <c r="CHC298" s="681"/>
      <c r="CHD298" s="681"/>
      <c r="CHE298" s="681"/>
      <c r="CHF298" s="681"/>
      <c r="CHG298" s="681"/>
      <c r="CHH298" s="681"/>
      <c r="CHI298" s="681"/>
      <c r="CHJ298" s="681"/>
      <c r="CHK298" s="681"/>
      <c r="CHL298" s="681"/>
      <c r="CHM298" s="681"/>
      <c r="CHN298" s="681"/>
      <c r="CHO298" s="681"/>
      <c r="CHP298" s="681"/>
      <c r="CHQ298" s="681"/>
      <c r="CHR298" s="681"/>
      <c r="CHS298" s="681"/>
      <c r="CHT298" s="681"/>
      <c r="CHU298" s="681"/>
      <c r="CHV298" s="681"/>
      <c r="CHW298" s="681"/>
      <c r="CHX298" s="681"/>
      <c r="CHY298" s="681"/>
      <c r="CHZ298" s="681"/>
      <c r="CIA298" s="681"/>
      <c r="CIB298" s="681"/>
      <c r="CIC298" s="681"/>
      <c r="CID298" s="681"/>
      <c r="CIE298" s="681"/>
      <c r="CIF298" s="681"/>
      <c r="CIG298" s="681"/>
      <c r="CIH298" s="681"/>
      <c r="CII298" s="681"/>
      <c r="CIJ298" s="681"/>
      <c r="CIK298" s="681"/>
      <c r="CIL298" s="681"/>
      <c r="CIM298" s="681"/>
      <c r="CIN298" s="681"/>
      <c r="CIO298" s="681"/>
      <c r="CIP298" s="681"/>
      <c r="CIQ298" s="681"/>
      <c r="CIR298" s="681"/>
      <c r="CIS298" s="681"/>
      <c r="CIT298" s="681"/>
      <c r="CIU298" s="681"/>
      <c r="CIV298" s="681"/>
      <c r="CIW298" s="681"/>
      <c r="CIX298" s="681"/>
      <c r="CIY298" s="681"/>
      <c r="CIZ298" s="681"/>
      <c r="CJA298" s="681"/>
      <c r="CJB298" s="681"/>
      <c r="CJC298" s="681"/>
      <c r="CJD298" s="681"/>
      <c r="CJE298" s="681"/>
      <c r="CJF298" s="681"/>
      <c r="CJG298" s="681"/>
      <c r="CJH298" s="681"/>
      <c r="CJI298" s="681"/>
      <c r="CJJ298" s="681"/>
      <c r="CJK298" s="681"/>
      <c r="CJL298" s="681"/>
      <c r="CJM298" s="681"/>
      <c r="CJN298" s="681"/>
      <c r="CJO298" s="681"/>
      <c r="CJP298" s="681"/>
      <c r="CJQ298" s="681"/>
      <c r="CJR298" s="681"/>
      <c r="CJS298" s="681"/>
      <c r="CJT298" s="681"/>
      <c r="CJU298" s="681"/>
      <c r="CJV298" s="681"/>
      <c r="CJW298" s="681"/>
      <c r="CJX298" s="681"/>
      <c r="CJY298" s="681"/>
      <c r="CJZ298" s="681"/>
      <c r="CKA298" s="681"/>
      <c r="CKB298" s="681"/>
      <c r="CKC298" s="681"/>
      <c r="CKD298" s="681"/>
      <c r="CKE298" s="681"/>
      <c r="CKF298" s="681"/>
      <c r="CKG298" s="681"/>
      <c r="CKH298" s="681"/>
      <c r="CKI298" s="681"/>
      <c r="CKJ298" s="681"/>
      <c r="CKK298" s="681"/>
      <c r="CKL298" s="681"/>
      <c r="CKM298" s="681"/>
      <c r="CKN298" s="681"/>
      <c r="CKO298" s="681"/>
      <c r="CKP298" s="681"/>
      <c r="CKQ298" s="681"/>
      <c r="CKR298" s="681"/>
      <c r="CKS298" s="681"/>
      <c r="CKT298" s="681"/>
      <c r="CKU298" s="681"/>
      <c r="CKV298" s="681"/>
      <c r="CKW298" s="681"/>
      <c r="CKX298" s="681"/>
      <c r="CKY298" s="681"/>
      <c r="CKZ298" s="681"/>
      <c r="CLA298" s="681"/>
      <c r="CLB298" s="681"/>
      <c r="CLC298" s="681"/>
      <c r="CLD298" s="681"/>
      <c r="CLE298" s="681"/>
      <c r="CLF298" s="681"/>
      <c r="CLG298" s="681"/>
      <c r="CLH298" s="681"/>
      <c r="CLI298" s="681"/>
      <c r="CLJ298" s="681"/>
      <c r="CLK298" s="681"/>
      <c r="CLL298" s="681"/>
      <c r="CLM298" s="681"/>
      <c r="CLN298" s="681"/>
      <c r="CLO298" s="681"/>
      <c r="CLP298" s="681"/>
      <c r="CLQ298" s="681"/>
      <c r="CLR298" s="681"/>
      <c r="CLS298" s="681"/>
      <c r="CLT298" s="681"/>
      <c r="CLU298" s="681"/>
      <c r="CLV298" s="681"/>
      <c r="CLW298" s="681"/>
      <c r="CLX298" s="681"/>
      <c r="CLY298" s="681"/>
      <c r="CLZ298" s="681"/>
      <c r="CMA298" s="681"/>
      <c r="CMB298" s="681"/>
      <c r="CMC298" s="681"/>
      <c r="CMD298" s="681"/>
      <c r="CME298" s="681"/>
      <c r="CMF298" s="681"/>
      <c r="CMG298" s="681"/>
      <c r="CMH298" s="681"/>
      <c r="CMI298" s="681"/>
      <c r="CMJ298" s="681"/>
      <c r="CMK298" s="681"/>
      <c r="CML298" s="681"/>
      <c r="CMM298" s="681"/>
      <c r="CMN298" s="681"/>
      <c r="CMO298" s="681"/>
      <c r="CMP298" s="681"/>
      <c r="CMQ298" s="681"/>
      <c r="CMR298" s="681"/>
      <c r="CMS298" s="681"/>
      <c r="CMT298" s="681"/>
      <c r="CMU298" s="681"/>
      <c r="CMV298" s="681"/>
      <c r="CMW298" s="681"/>
      <c r="CMX298" s="681"/>
      <c r="CMY298" s="681"/>
      <c r="CMZ298" s="681"/>
      <c r="CNA298" s="681"/>
      <c r="CNB298" s="681"/>
      <c r="CNC298" s="681"/>
      <c r="CND298" s="681"/>
      <c r="CNE298" s="681"/>
      <c r="CNF298" s="681"/>
      <c r="CNG298" s="681"/>
      <c r="CNH298" s="681"/>
      <c r="CNI298" s="681"/>
      <c r="CNJ298" s="681"/>
      <c r="CNK298" s="681"/>
      <c r="CNL298" s="681"/>
      <c r="CNM298" s="681"/>
      <c r="CNN298" s="681"/>
      <c r="CNO298" s="681"/>
      <c r="CNP298" s="681"/>
      <c r="CNQ298" s="681"/>
      <c r="CNR298" s="681"/>
      <c r="CNS298" s="681"/>
      <c r="CNT298" s="681"/>
      <c r="CNU298" s="681"/>
      <c r="CNV298" s="681"/>
    </row>
    <row r="299" spans="1:2414" s="686" customFormat="1" ht="54" customHeight="1" outlineLevel="1" thickTop="1" thickBot="1" x14ac:dyDescent="0.3">
      <c r="A299" s="386"/>
      <c r="B299" s="687" t="s">
        <v>1176</v>
      </c>
      <c r="C299" s="622" t="s">
        <v>1772</v>
      </c>
      <c r="D299" s="916" t="s">
        <v>936</v>
      </c>
      <c r="E299" s="916"/>
      <c r="F299" s="916"/>
      <c r="G299" s="916"/>
      <c r="H299" s="916"/>
      <c r="I299" s="916"/>
      <c r="J299" s="916"/>
      <c r="K299" s="916"/>
      <c r="L299" s="657"/>
      <c r="M299" s="658"/>
      <c r="N299" s="658"/>
      <c r="O299" s="658"/>
      <c r="P299" s="658"/>
      <c r="Q299" s="666"/>
      <c r="R299" s="659"/>
      <c r="S299" s="668"/>
      <c r="T299" s="669"/>
      <c r="U299" s="685"/>
      <c r="V299" s="386"/>
      <c r="W299" s="386"/>
      <c r="X299" s="386"/>
      <c r="Y299" s="386"/>
      <c r="Z299" s="386"/>
      <c r="AA299" s="386"/>
      <c r="AB299" s="386"/>
      <c r="AC299" s="386"/>
      <c r="AD299" s="386"/>
      <c r="AE299" s="386"/>
      <c r="AF299" s="386"/>
      <c r="AG299" s="386"/>
      <c r="AH299" s="386"/>
      <c r="AI299" s="386"/>
      <c r="AJ299" s="386"/>
      <c r="AK299" s="386"/>
      <c r="AL299" s="386"/>
      <c r="AM299" s="386"/>
      <c r="AN299" s="386"/>
      <c r="AO299" s="386"/>
      <c r="AP299" s="386"/>
    </row>
    <row r="300" spans="1:2414" ht="53.25" customHeight="1" outlineLevel="1" thickTop="1" thickBot="1" x14ac:dyDescent="0.3">
      <c r="A300" s="53"/>
      <c r="B300" s="894" t="s">
        <v>981</v>
      </c>
      <c r="C300" s="889" t="s">
        <v>1096</v>
      </c>
      <c r="D300" s="963" t="s">
        <v>1668</v>
      </c>
      <c r="E300" s="952"/>
      <c r="F300" s="952"/>
      <c r="G300" s="952"/>
      <c r="H300" s="952"/>
      <c r="I300" s="651" t="s">
        <v>1768</v>
      </c>
      <c r="J300" s="640" t="s">
        <v>1023</v>
      </c>
      <c r="K300" s="627" t="s">
        <v>1588</v>
      </c>
      <c r="L300" s="667">
        <v>95</v>
      </c>
      <c r="M300" s="658">
        <v>96</v>
      </c>
      <c r="N300" s="658">
        <v>97</v>
      </c>
      <c r="O300" s="658">
        <v>98</v>
      </c>
      <c r="P300" s="658">
        <v>99</v>
      </c>
      <c r="Q300" s="667">
        <v>99</v>
      </c>
      <c r="R300" s="659" t="s">
        <v>1126</v>
      </c>
      <c r="S300" s="668"/>
      <c r="T300" s="669"/>
      <c r="U300" s="415"/>
    </row>
    <row r="301" spans="1:2414" ht="53.25" customHeight="1" outlineLevel="1" thickTop="1" thickBot="1" x14ac:dyDescent="0.3">
      <c r="A301" s="53"/>
      <c r="B301" s="895"/>
      <c r="C301" s="890"/>
      <c r="D301" s="964"/>
      <c r="E301" s="965"/>
      <c r="F301" s="965"/>
      <c r="G301" s="966"/>
      <c r="H301" s="965"/>
      <c r="I301" s="650" t="s">
        <v>1406</v>
      </c>
      <c r="J301" s="640" t="s">
        <v>1023</v>
      </c>
      <c r="K301" s="627" t="s">
        <v>1718</v>
      </c>
      <c r="L301" s="657">
        <v>74</v>
      </c>
      <c r="M301" s="658">
        <v>76</v>
      </c>
      <c r="N301" s="658">
        <v>78</v>
      </c>
      <c r="O301" s="658">
        <v>80</v>
      </c>
      <c r="P301" s="658">
        <v>82</v>
      </c>
      <c r="Q301" s="657">
        <v>82</v>
      </c>
      <c r="R301" s="659" t="s">
        <v>1126</v>
      </c>
      <c r="S301" s="668"/>
      <c r="T301" s="669"/>
      <c r="U301" s="415"/>
    </row>
    <row r="302" spans="1:2414" s="690" customFormat="1" ht="54" customHeight="1" outlineLevel="2" thickTop="1" thickBot="1" x14ac:dyDescent="0.3">
      <c r="A302" s="386"/>
      <c r="B302" s="872" t="s">
        <v>1239</v>
      </c>
      <c r="C302" s="860" t="s">
        <v>790</v>
      </c>
      <c r="D302" s="863" t="s">
        <v>937</v>
      </c>
      <c r="E302" s="883"/>
      <c r="F302" s="869" t="s">
        <v>1022</v>
      </c>
      <c r="G302" s="652" t="s">
        <v>1462</v>
      </c>
      <c r="H302" s="896" t="s">
        <v>1583</v>
      </c>
      <c r="I302" s="897"/>
      <c r="J302" s="898"/>
      <c r="K302" s="603" t="s">
        <v>31</v>
      </c>
      <c r="L302" s="660">
        <v>87</v>
      </c>
      <c r="M302" s="661">
        <v>89</v>
      </c>
      <c r="N302" s="661">
        <v>91</v>
      </c>
      <c r="O302" s="661">
        <v>93</v>
      </c>
      <c r="P302" s="661">
        <v>95</v>
      </c>
      <c r="Q302" s="660">
        <v>95</v>
      </c>
      <c r="R302" s="665" t="s">
        <v>1126</v>
      </c>
      <c r="S302" s="672"/>
      <c r="T302" s="673"/>
      <c r="U302" s="693"/>
      <c r="V302" s="386"/>
      <c r="W302" s="386"/>
      <c r="X302" s="386"/>
      <c r="Y302" s="386"/>
      <c r="Z302" s="386"/>
      <c r="AA302" s="386"/>
      <c r="AB302" s="386"/>
      <c r="AC302" s="386"/>
      <c r="AD302" s="386"/>
      <c r="AE302" s="386"/>
      <c r="AF302" s="386"/>
      <c r="AG302" s="386"/>
      <c r="AH302" s="386"/>
      <c r="AI302" s="386"/>
      <c r="AJ302" s="386"/>
      <c r="AK302" s="694"/>
      <c r="AM302" s="691"/>
      <c r="AN302" s="691"/>
      <c r="AO302" s="691"/>
      <c r="AP302" s="691"/>
      <c r="AQ302" s="691"/>
    </row>
    <row r="303" spans="1:2414" s="690" customFormat="1" ht="54" customHeight="1" outlineLevel="2" thickTop="1" thickBot="1" x14ac:dyDescent="0.3">
      <c r="A303" s="386"/>
      <c r="B303" s="873"/>
      <c r="C303" s="861"/>
      <c r="D303" s="865"/>
      <c r="E303" s="884"/>
      <c r="F303" s="870"/>
      <c r="G303" s="652" t="s">
        <v>1463</v>
      </c>
      <c r="H303" s="896" t="s">
        <v>1584</v>
      </c>
      <c r="I303" s="897"/>
      <c r="J303" s="898"/>
      <c r="K303" s="603" t="s">
        <v>31</v>
      </c>
      <c r="L303" s="660">
        <v>77</v>
      </c>
      <c r="M303" s="661">
        <v>80</v>
      </c>
      <c r="N303" s="661">
        <v>82</v>
      </c>
      <c r="O303" s="661">
        <v>84</v>
      </c>
      <c r="P303" s="661">
        <v>86</v>
      </c>
      <c r="Q303" s="660">
        <v>86</v>
      </c>
      <c r="R303" s="665" t="s">
        <v>1126</v>
      </c>
      <c r="S303" s="672"/>
      <c r="T303" s="673"/>
      <c r="U303" s="693"/>
      <c r="V303" s="386"/>
      <c r="W303" s="386"/>
      <c r="X303" s="386"/>
      <c r="Y303" s="386"/>
      <c r="Z303" s="386"/>
      <c r="AA303" s="386"/>
      <c r="AB303" s="386"/>
      <c r="AC303" s="386"/>
      <c r="AD303" s="386"/>
      <c r="AE303" s="386"/>
      <c r="AF303" s="386"/>
      <c r="AG303" s="386"/>
      <c r="AH303" s="386"/>
      <c r="AI303" s="386"/>
      <c r="AJ303" s="386"/>
      <c r="AK303" s="694"/>
      <c r="AM303" s="691"/>
      <c r="AN303" s="691"/>
      <c r="AO303" s="691"/>
      <c r="AP303" s="691"/>
      <c r="AQ303" s="691"/>
    </row>
    <row r="304" spans="1:2414" s="690" customFormat="1" ht="54" customHeight="1" outlineLevel="2" thickTop="1" thickBot="1" x14ac:dyDescent="0.3">
      <c r="A304" s="386"/>
      <c r="B304" s="873"/>
      <c r="C304" s="861"/>
      <c r="D304" s="865"/>
      <c r="E304" s="884"/>
      <c r="F304" s="870"/>
      <c r="G304" s="652" t="s">
        <v>1464</v>
      </c>
      <c r="H304" s="896" t="s">
        <v>1719</v>
      </c>
      <c r="I304" s="897"/>
      <c r="J304" s="898"/>
      <c r="K304" s="603" t="s">
        <v>31</v>
      </c>
      <c r="L304" s="660">
        <v>0</v>
      </c>
      <c r="M304" s="661">
        <v>50</v>
      </c>
      <c r="N304" s="661">
        <v>52</v>
      </c>
      <c r="O304" s="661">
        <v>54</v>
      </c>
      <c r="P304" s="661">
        <v>56</v>
      </c>
      <c r="Q304" s="660">
        <v>56</v>
      </c>
      <c r="R304" s="665" t="s">
        <v>1126</v>
      </c>
      <c r="S304" s="672"/>
      <c r="T304" s="673"/>
      <c r="U304" s="693"/>
      <c r="V304" s="386"/>
      <c r="W304" s="386"/>
      <c r="X304" s="386"/>
      <c r="Y304" s="386"/>
      <c r="Z304" s="386"/>
      <c r="AA304" s="386"/>
      <c r="AB304" s="386"/>
      <c r="AC304" s="386"/>
      <c r="AD304" s="386"/>
      <c r="AE304" s="386"/>
      <c r="AF304" s="386"/>
      <c r="AG304" s="386"/>
      <c r="AH304" s="386"/>
      <c r="AI304" s="386"/>
      <c r="AJ304" s="386"/>
      <c r="AK304" s="694"/>
      <c r="AM304" s="691"/>
      <c r="AN304" s="691"/>
      <c r="AO304" s="691"/>
      <c r="AP304" s="691"/>
      <c r="AQ304" s="691"/>
    </row>
    <row r="305" spans="1:43" s="690" customFormat="1" ht="54" customHeight="1" outlineLevel="2" thickTop="1" thickBot="1" x14ac:dyDescent="0.3">
      <c r="A305" s="386"/>
      <c r="B305" s="873"/>
      <c r="C305" s="861"/>
      <c r="D305" s="865"/>
      <c r="E305" s="884"/>
      <c r="F305" s="870"/>
      <c r="G305" s="652" t="s">
        <v>1465</v>
      </c>
      <c r="H305" s="896" t="s">
        <v>1720</v>
      </c>
      <c r="I305" s="897"/>
      <c r="J305" s="898"/>
      <c r="K305" s="603" t="s">
        <v>31</v>
      </c>
      <c r="L305" s="660">
        <v>80</v>
      </c>
      <c r="M305" s="661">
        <v>82</v>
      </c>
      <c r="N305" s="661">
        <v>84</v>
      </c>
      <c r="O305" s="661">
        <v>86</v>
      </c>
      <c r="P305" s="661">
        <v>88</v>
      </c>
      <c r="Q305" s="660">
        <v>88</v>
      </c>
      <c r="R305" s="665" t="s">
        <v>1126</v>
      </c>
      <c r="S305" s="672"/>
      <c r="T305" s="673"/>
      <c r="U305" s="693"/>
      <c r="V305" s="386"/>
      <c r="W305" s="386"/>
      <c r="X305" s="386"/>
      <c r="Y305" s="386"/>
      <c r="Z305" s="386"/>
      <c r="AA305" s="386"/>
      <c r="AB305" s="386"/>
      <c r="AC305" s="386"/>
      <c r="AD305" s="386"/>
      <c r="AE305" s="386"/>
      <c r="AF305" s="386"/>
      <c r="AG305" s="386"/>
      <c r="AH305" s="386"/>
      <c r="AI305" s="386"/>
      <c r="AJ305" s="386"/>
      <c r="AK305" s="694"/>
      <c r="AM305" s="691"/>
      <c r="AN305" s="691"/>
      <c r="AO305" s="691"/>
      <c r="AP305" s="691"/>
      <c r="AQ305" s="691"/>
    </row>
    <row r="306" spans="1:43" s="690" customFormat="1" ht="54" customHeight="1" outlineLevel="2" thickTop="1" thickBot="1" x14ac:dyDescent="0.3">
      <c r="A306" s="386"/>
      <c r="B306" s="873"/>
      <c r="C306" s="861"/>
      <c r="D306" s="865"/>
      <c r="E306" s="884"/>
      <c r="F306" s="870"/>
      <c r="G306" s="652" t="s">
        <v>1466</v>
      </c>
      <c r="H306" s="896" t="s">
        <v>1585</v>
      </c>
      <c r="I306" s="897"/>
      <c r="J306" s="898"/>
      <c r="K306" s="603" t="s">
        <v>31</v>
      </c>
      <c r="L306" s="660">
        <v>0</v>
      </c>
      <c r="M306" s="661">
        <v>10</v>
      </c>
      <c r="N306" s="661">
        <v>20</v>
      </c>
      <c r="O306" s="661">
        <v>30</v>
      </c>
      <c r="P306" s="661">
        <v>40</v>
      </c>
      <c r="Q306" s="660">
        <v>40</v>
      </c>
      <c r="R306" s="665" t="s">
        <v>1126</v>
      </c>
      <c r="S306" s="672"/>
      <c r="T306" s="673"/>
      <c r="U306" s="693"/>
      <c r="V306" s="386"/>
      <c r="W306" s="386"/>
      <c r="X306" s="386"/>
      <c r="Y306" s="386"/>
      <c r="Z306" s="386"/>
      <c r="AA306" s="386"/>
      <c r="AB306" s="386"/>
      <c r="AC306" s="386"/>
      <c r="AD306" s="386"/>
      <c r="AE306" s="386"/>
      <c r="AF306" s="386"/>
      <c r="AG306" s="386"/>
      <c r="AH306" s="386"/>
      <c r="AI306" s="386"/>
      <c r="AJ306" s="386"/>
      <c r="AK306" s="694"/>
      <c r="AM306" s="691"/>
      <c r="AN306" s="691"/>
      <c r="AO306" s="691"/>
      <c r="AP306" s="691"/>
      <c r="AQ306" s="691"/>
    </row>
    <row r="307" spans="1:43" s="690" customFormat="1" ht="54" customHeight="1" outlineLevel="2" thickTop="1" thickBot="1" x14ac:dyDescent="0.3">
      <c r="A307" s="386"/>
      <c r="B307" s="873"/>
      <c r="C307" s="861"/>
      <c r="D307" s="865"/>
      <c r="E307" s="884"/>
      <c r="F307" s="870"/>
      <c r="G307" s="652" t="s">
        <v>1467</v>
      </c>
      <c r="H307" s="896" t="s">
        <v>1122</v>
      </c>
      <c r="I307" s="897"/>
      <c r="J307" s="898"/>
      <c r="K307" s="603" t="s">
        <v>31</v>
      </c>
      <c r="L307" s="660">
        <v>77</v>
      </c>
      <c r="M307" s="661">
        <v>79</v>
      </c>
      <c r="N307" s="661">
        <v>81</v>
      </c>
      <c r="O307" s="661">
        <v>83</v>
      </c>
      <c r="P307" s="661">
        <v>85</v>
      </c>
      <c r="Q307" s="660">
        <v>85</v>
      </c>
      <c r="R307" s="665" t="s">
        <v>1126</v>
      </c>
      <c r="S307" s="672"/>
      <c r="T307" s="673"/>
      <c r="U307" s="693"/>
      <c r="V307" s="386"/>
      <c r="W307" s="386"/>
      <c r="X307" s="386"/>
      <c r="Y307" s="386"/>
      <c r="Z307" s="386"/>
      <c r="AA307" s="386"/>
      <c r="AB307" s="386"/>
      <c r="AC307" s="386"/>
      <c r="AD307" s="386"/>
      <c r="AE307" s="386"/>
      <c r="AF307" s="386"/>
      <c r="AG307" s="386"/>
      <c r="AH307" s="386"/>
      <c r="AI307" s="386"/>
      <c r="AJ307" s="386"/>
      <c r="AK307" s="694"/>
      <c r="AM307" s="691"/>
      <c r="AN307" s="691"/>
      <c r="AO307" s="691"/>
      <c r="AP307" s="691"/>
      <c r="AQ307" s="691"/>
    </row>
    <row r="308" spans="1:43" s="690" customFormat="1" ht="40.5" customHeight="1" outlineLevel="2" thickTop="1" thickBot="1" x14ac:dyDescent="0.3">
      <c r="A308" s="386"/>
      <c r="B308" s="873"/>
      <c r="C308" s="861"/>
      <c r="D308" s="865"/>
      <c r="E308" s="884"/>
      <c r="F308" s="870"/>
      <c r="G308" s="652" t="s">
        <v>1468</v>
      </c>
      <c r="H308" s="896" t="s">
        <v>1721</v>
      </c>
      <c r="I308" s="897"/>
      <c r="J308" s="898"/>
      <c r="K308" s="603" t="s">
        <v>31</v>
      </c>
      <c r="L308" s="660">
        <v>100</v>
      </c>
      <c r="M308" s="661">
        <v>100</v>
      </c>
      <c r="N308" s="661">
        <v>100</v>
      </c>
      <c r="O308" s="661">
        <v>100</v>
      </c>
      <c r="P308" s="661"/>
      <c r="Q308" s="660">
        <v>100</v>
      </c>
      <c r="R308" s="665" t="s">
        <v>1126</v>
      </c>
      <c r="S308" s="672"/>
      <c r="T308" s="673"/>
      <c r="U308" s="693"/>
      <c r="V308" s="386"/>
      <c r="W308" s="386"/>
      <c r="X308" s="386"/>
      <c r="Y308" s="386"/>
      <c r="Z308" s="386"/>
      <c r="AA308" s="386"/>
      <c r="AB308" s="386"/>
      <c r="AC308" s="386"/>
      <c r="AD308" s="386"/>
      <c r="AE308" s="386"/>
      <c r="AF308" s="386"/>
      <c r="AG308" s="386"/>
      <c r="AH308" s="386"/>
      <c r="AI308" s="386"/>
      <c r="AJ308" s="386"/>
      <c r="AK308" s="694"/>
      <c r="AM308" s="691"/>
      <c r="AN308" s="691"/>
      <c r="AO308" s="691"/>
      <c r="AP308" s="691"/>
      <c r="AQ308" s="691"/>
    </row>
    <row r="309" spans="1:43" s="690" customFormat="1" ht="54" customHeight="1" outlineLevel="2" collapsed="1" thickTop="1" thickBot="1" x14ac:dyDescent="0.3">
      <c r="A309" s="386"/>
      <c r="B309" s="874"/>
      <c r="C309" s="862"/>
      <c r="D309" s="867"/>
      <c r="E309" s="885"/>
      <c r="F309" s="871"/>
      <c r="G309" s="652" t="s">
        <v>1469</v>
      </c>
      <c r="H309" s="896" t="s">
        <v>1722</v>
      </c>
      <c r="I309" s="897"/>
      <c r="J309" s="898"/>
      <c r="K309" s="603" t="s">
        <v>31</v>
      </c>
      <c r="L309" s="660">
        <v>0</v>
      </c>
      <c r="M309" s="661">
        <v>100</v>
      </c>
      <c r="N309" s="661"/>
      <c r="O309" s="661"/>
      <c r="P309" s="661"/>
      <c r="Q309" s="660">
        <v>100</v>
      </c>
      <c r="R309" s="665" t="s">
        <v>1126</v>
      </c>
      <c r="S309" s="672"/>
      <c r="T309" s="673"/>
      <c r="U309" s="693"/>
      <c r="V309" s="386"/>
      <c r="W309" s="386"/>
      <c r="X309" s="386"/>
      <c r="Y309" s="386"/>
      <c r="Z309" s="386"/>
      <c r="AA309" s="386"/>
      <c r="AB309" s="386"/>
      <c r="AC309" s="386"/>
      <c r="AD309" s="386"/>
      <c r="AE309" s="386"/>
      <c r="AF309" s="386"/>
      <c r="AG309" s="386"/>
      <c r="AH309" s="386"/>
      <c r="AI309" s="386"/>
      <c r="AJ309" s="386"/>
      <c r="AK309" s="694"/>
      <c r="AM309" s="691"/>
      <c r="AN309" s="691"/>
      <c r="AO309" s="691"/>
      <c r="AP309" s="691"/>
      <c r="AQ309" s="691"/>
    </row>
    <row r="310" spans="1:43" s="690" customFormat="1" ht="35.25" hidden="1" customHeight="1" outlineLevel="3" thickTop="1" thickBot="1" x14ac:dyDescent="0.3">
      <c r="A310" s="386"/>
      <c r="B310" s="460" t="s">
        <v>1000</v>
      </c>
      <c r="C310" s="639" t="s">
        <v>1770</v>
      </c>
      <c r="D310" s="891" t="s">
        <v>1723</v>
      </c>
      <c r="E310" s="892"/>
      <c r="F310" s="892"/>
      <c r="G310" s="892"/>
      <c r="H310" s="892"/>
      <c r="I310" s="892"/>
      <c r="J310" s="893"/>
      <c r="K310" s="602" t="s">
        <v>31</v>
      </c>
      <c r="L310" s="662">
        <v>87</v>
      </c>
      <c r="M310" s="663">
        <v>100</v>
      </c>
      <c r="N310" s="663">
        <v>100</v>
      </c>
      <c r="O310" s="663">
        <v>100</v>
      </c>
      <c r="P310" s="663">
        <v>100</v>
      </c>
      <c r="Q310" s="664">
        <v>100</v>
      </c>
      <c r="R310" s="663" t="s">
        <v>1126</v>
      </c>
      <c r="S310" s="670"/>
      <c r="T310" s="671"/>
      <c r="U310" s="695"/>
      <c r="V310" s="386"/>
      <c r="W310" s="386"/>
      <c r="X310" s="386"/>
      <c r="Y310" s="386"/>
      <c r="Z310" s="386"/>
      <c r="AA310" s="386"/>
      <c r="AB310" s="386"/>
      <c r="AC310" s="386"/>
      <c r="AD310" s="386"/>
      <c r="AE310" s="386"/>
      <c r="AF310" s="386"/>
      <c r="AG310" s="386"/>
      <c r="AH310" s="691"/>
      <c r="AI310" s="691"/>
      <c r="AJ310" s="691"/>
      <c r="AK310" s="692"/>
      <c r="AM310" s="696"/>
      <c r="AN310" s="697"/>
      <c r="AO310" s="697"/>
      <c r="AP310" s="697"/>
      <c r="AQ310" s="697"/>
    </row>
    <row r="311" spans="1:43" s="690" customFormat="1" ht="35.25" hidden="1" customHeight="1" outlineLevel="3" thickTop="1" thickBot="1" x14ac:dyDescent="0.3">
      <c r="A311" s="386"/>
      <c r="B311" s="460" t="s">
        <v>1000</v>
      </c>
      <c r="C311" s="639" t="s">
        <v>1771</v>
      </c>
      <c r="D311" s="886" t="s">
        <v>1123</v>
      </c>
      <c r="E311" s="887"/>
      <c r="F311" s="887"/>
      <c r="G311" s="887"/>
      <c r="H311" s="887"/>
      <c r="I311" s="887"/>
      <c r="J311" s="888"/>
      <c r="K311" s="602" t="s">
        <v>31</v>
      </c>
      <c r="L311" s="662">
        <v>77</v>
      </c>
      <c r="M311" s="663">
        <v>82</v>
      </c>
      <c r="N311" s="663">
        <v>84</v>
      </c>
      <c r="O311" s="663">
        <v>86</v>
      </c>
      <c r="P311" s="663">
        <v>88</v>
      </c>
      <c r="Q311" s="664">
        <v>88</v>
      </c>
      <c r="R311" s="663" t="s">
        <v>1126</v>
      </c>
      <c r="S311" s="670"/>
      <c r="T311" s="671"/>
      <c r="U311" s="695"/>
      <c r="V311" s="386"/>
      <c r="W311" s="386"/>
      <c r="X311" s="386"/>
      <c r="Y311" s="386"/>
      <c r="Z311" s="386"/>
      <c r="AA311" s="386"/>
      <c r="AB311" s="386"/>
      <c r="AC311" s="386"/>
      <c r="AD311" s="386"/>
      <c r="AE311" s="386"/>
      <c r="AF311" s="386"/>
      <c r="AG311" s="386"/>
      <c r="AH311" s="691"/>
      <c r="AI311" s="691"/>
      <c r="AJ311" s="691"/>
      <c r="AK311" s="692"/>
      <c r="AM311" s="696"/>
      <c r="AN311" s="697"/>
      <c r="AO311" s="697"/>
      <c r="AP311" s="697"/>
      <c r="AQ311" s="697"/>
    </row>
    <row r="312" spans="1:43" s="690" customFormat="1" ht="35.25" hidden="1" customHeight="1" outlineLevel="3" thickTop="1" thickBot="1" x14ac:dyDescent="0.3">
      <c r="A312" s="386"/>
      <c r="B312" s="460" t="s">
        <v>1000</v>
      </c>
      <c r="C312" s="639" t="s">
        <v>48</v>
      </c>
      <c r="D312" s="886" t="s">
        <v>1124</v>
      </c>
      <c r="E312" s="887"/>
      <c r="F312" s="887"/>
      <c r="G312" s="887"/>
      <c r="H312" s="887"/>
      <c r="I312" s="887"/>
      <c r="J312" s="888"/>
      <c r="K312" s="602" t="s">
        <v>31</v>
      </c>
      <c r="L312" s="662">
        <v>0</v>
      </c>
      <c r="M312" s="663">
        <v>50</v>
      </c>
      <c r="N312" s="663">
        <v>52</v>
      </c>
      <c r="O312" s="663">
        <v>54</v>
      </c>
      <c r="P312" s="663">
        <v>56</v>
      </c>
      <c r="Q312" s="664">
        <v>56</v>
      </c>
      <c r="R312" s="663" t="s">
        <v>1126</v>
      </c>
      <c r="S312" s="670"/>
      <c r="T312" s="671"/>
      <c r="U312" s="695"/>
      <c r="V312" s="386"/>
      <c r="W312" s="386"/>
      <c r="X312" s="386"/>
      <c r="Y312" s="386"/>
      <c r="Z312" s="386"/>
      <c r="AA312" s="386"/>
      <c r="AB312" s="386"/>
      <c r="AC312" s="386"/>
      <c r="AD312" s="386"/>
      <c r="AE312" s="386"/>
      <c r="AF312" s="386"/>
      <c r="AG312" s="386"/>
      <c r="AH312" s="691"/>
      <c r="AI312" s="691"/>
      <c r="AJ312" s="691"/>
      <c r="AK312" s="692"/>
      <c r="AM312" s="696"/>
      <c r="AN312" s="697"/>
      <c r="AO312" s="697"/>
      <c r="AP312" s="697"/>
      <c r="AQ312" s="697"/>
    </row>
    <row r="313" spans="1:43" s="690" customFormat="1" ht="35.25" hidden="1" customHeight="1" outlineLevel="3" thickTop="1" thickBot="1" x14ac:dyDescent="0.3">
      <c r="A313" s="386"/>
      <c r="B313" s="460" t="s">
        <v>1000</v>
      </c>
      <c r="C313" s="639" t="s">
        <v>182</v>
      </c>
      <c r="D313" s="886" t="s">
        <v>1827</v>
      </c>
      <c r="E313" s="887"/>
      <c r="F313" s="887"/>
      <c r="G313" s="887"/>
      <c r="H313" s="887"/>
      <c r="I313" s="887"/>
      <c r="J313" s="888"/>
      <c r="K313" s="602" t="s">
        <v>31</v>
      </c>
      <c r="L313" s="662">
        <v>80</v>
      </c>
      <c r="M313" s="663">
        <v>82</v>
      </c>
      <c r="N313" s="663">
        <v>84</v>
      </c>
      <c r="O313" s="663">
        <v>86</v>
      </c>
      <c r="P313" s="663">
        <v>88</v>
      </c>
      <c r="Q313" s="664">
        <v>88</v>
      </c>
      <c r="R313" s="663" t="s">
        <v>1126</v>
      </c>
      <c r="S313" s="670"/>
      <c r="T313" s="671"/>
      <c r="U313" s="695"/>
      <c r="V313" s="386"/>
      <c r="W313" s="386"/>
      <c r="X313" s="386"/>
      <c r="Y313" s="386"/>
      <c r="Z313" s="386"/>
      <c r="AA313" s="386"/>
      <c r="AB313" s="386"/>
      <c r="AC313" s="386"/>
      <c r="AD313" s="386"/>
      <c r="AE313" s="386"/>
      <c r="AF313" s="386"/>
      <c r="AG313" s="386"/>
      <c r="AH313" s="691"/>
      <c r="AI313" s="691"/>
      <c r="AJ313" s="691"/>
      <c r="AK313" s="692"/>
      <c r="AM313" s="696"/>
      <c r="AN313" s="697"/>
      <c r="AO313" s="697"/>
      <c r="AP313" s="697"/>
      <c r="AQ313" s="697"/>
    </row>
    <row r="314" spans="1:43" s="690" customFormat="1" ht="35.25" hidden="1" customHeight="1" outlineLevel="3" thickTop="1" thickBot="1" x14ac:dyDescent="0.3">
      <c r="A314" s="386"/>
      <c r="B314" s="460" t="s">
        <v>1000</v>
      </c>
      <c r="C314" s="639" t="s">
        <v>591</v>
      </c>
      <c r="D314" s="886" t="s">
        <v>1828</v>
      </c>
      <c r="E314" s="887"/>
      <c r="F314" s="887"/>
      <c r="G314" s="887"/>
      <c r="H314" s="887"/>
      <c r="I314" s="887"/>
      <c r="J314" s="888"/>
      <c r="K314" s="602" t="s">
        <v>31</v>
      </c>
      <c r="L314" s="662">
        <v>0</v>
      </c>
      <c r="M314" s="663">
        <v>10</v>
      </c>
      <c r="N314" s="663">
        <v>30</v>
      </c>
      <c r="O314" s="663">
        <v>60</v>
      </c>
      <c r="P314" s="663">
        <v>100</v>
      </c>
      <c r="Q314" s="664">
        <v>100</v>
      </c>
      <c r="R314" s="663" t="s">
        <v>1126</v>
      </c>
      <c r="S314" s="670"/>
      <c r="T314" s="671"/>
      <c r="U314" s="695"/>
      <c r="V314" s="386"/>
      <c r="W314" s="386"/>
      <c r="X314" s="386"/>
      <c r="Y314" s="386"/>
      <c r="Z314" s="386"/>
      <c r="AA314" s="386"/>
      <c r="AB314" s="386"/>
      <c r="AC314" s="386"/>
      <c r="AD314" s="386"/>
      <c r="AE314" s="386"/>
      <c r="AF314" s="386"/>
      <c r="AG314" s="386"/>
      <c r="AH314" s="691"/>
      <c r="AI314" s="691"/>
      <c r="AJ314" s="691"/>
      <c r="AK314" s="692"/>
      <c r="AM314" s="696"/>
      <c r="AN314" s="697"/>
      <c r="AO314" s="697"/>
      <c r="AP314" s="697"/>
      <c r="AQ314" s="697"/>
    </row>
    <row r="315" spans="1:43" s="690" customFormat="1" ht="35.25" hidden="1" customHeight="1" outlineLevel="3" thickTop="1" thickBot="1" x14ac:dyDescent="0.3">
      <c r="A315" s="386"/>
      <c r="B315" s="460" t="s">
        <v>1000</v>
      </c>
      <c r="C315" s="639" t="s">
        <v>404</v>
      </c>
      <c r="D315" s="886" t="s">
        <v>1125</v>
      </c>
      <c r="E315" s="887"/>
      <c r="F315" s="887"/>
      <c r="G315" s="967"/>
      <c r="H315" s="887"/>
      <c r="I315" s="887"/>
      <c r="J315" s="888"/>
      <c r="K315" s="602" t="s">
        <v>31</v>
      </c>
      <c r="L315" s="662">
        <v>0.77</v>
      </c>
      <c r="M315" s="663">
        <v>79</v>
      </c>
      <c r="N315" s="663">
        <v>81</v>
      </c>
      <c r="O315" s="663">
        <v>83</v>
      </c>
      <c r="P315" s="663">
        <v>85</v>
      </c>
      <c r="Q315" s="664">
        <v>85</v>
      </c>
      <c r="R315" s="663" t="s">
        <v>1126</v>
      </c>
      <c r="S315" s="670"/>
      <c r="T315" s="671"/>
      <c r="U315" s="695"/>
      <c r="V315" s="386"/>
      <c r="W315" s="386"/>
      <c r="X315" s="386"/>
      <c r="Y315" s="386"/>
      <c r="Z315" s="386"/>
      <c r="AA315" s="386"/>
      <c r="AB315" s="386"/>
      <c r="AC315" s="386"/>
      <c r="AD315" s="386"/>
      <c r="AE315" s="386"/>
      <c r="AF315" s="386"/>
      <c r="AG315" s="386"/>
      <c r="AH315" s="691"/>
      <c r="AI315" s="691"/>
      <c r="AJ315" s="691"/>
      <c r="AK315" s="692"/>
      <c r="AM315" s="696"/>
      <c r="AN315" s="697"/>
      <c r="AO315" s="697"/>
      <c r="AP315" s="697"/>
      <c r="AQ315" s="697"/>
    </row>
    <row r="316" spans="1:43" s="690" customFormat="1" ht="35.25" hidden="1" customHeight="1" outlineLevel="3" thickTop="1" thickBot="1" x14ac:dyDescent="0.3">
      <c r="A316" s="386"/>
      <c r="B316" s="460" t="s">
        <v>1000</v>
      </c>
      <c r="C316" s="639" t="s">
        <v>472</v>
      </c>
      <c r="D316" s="886" t="s">
        <v>1724</v>
      </c>
      <c r="E316" s="887"/>
      <c r="F316" s="887"/>
      <c r="G316" s="887"/>
      <c r="H316" s="887"/>
      <c r="I316" s="887"/>
      <c r="J316" s="888"/>
      <c r="K316" s="602" t="s">
        <v>31</v>
      </c>
      <c r="L316" s="662">
        <v>0</v>
      </c>
      <c r="M316" s="663">
        <v>100</v>
      </c>
      <c r="N316" s="663"/>
      <c r="O316" s="663"/>
      <c r="P316" s="663"/>
      <c r="Q316" s="664">
        <v>100</v>
      </c>
      <c r="R316" s="663" t="s">
        <v>1126</v>
      </c>
      <c r="S316" s="670"/>
      <c r="T316" s="671"/>
      <c r="U316" s="695"/>
      <c r="V316" s="386"/>
      <c r="W316" s="386"/>
      <c r="X316" s="386"/>
      <c r="Y316" s="386"/>
      <c r="Z316" s="386"/>
      <c r="AA316" s="386"/>
      <c r="AB316" s="386"/>
      <c r="AC316" s="386"/>
      <c r="AD316" s="386"/>
      <c r="AE316" s="386"/>
      <c r="AF316" s="386"/>
      <c r="AG316" s="386"/>
      <c r="AH316" s="691"/>
      <c r="AI316" s="691"/>
      <c r="AJ316" s="691"/>
      <c r="AK316" s="692"/>
      <c r="AM316" s="696"/>
      <c r="AN316" s="697"/>
      <c r="AO316" s="697"/>
      <c r="AP316" s="697"/>
      <c r="AQ316" s="697"/>
    </row>
    <row r="317" spans="1:43" s="690" customFormat="1" ht="35.25" hidden="1" customHeight="1" outlineLevel="3" thickTop="1" thickBot="1" x14ac:dyDescent="0.3">
      <c r="A317" s="386"/>
      <c r="B317" s="460" t="s">
        <v>1000</v>
      </c>
      <c r="C317" s="639" t="s">
        <v>474</v>
      </c>
      <c r="D317" s="886" t="s">
        <v>1725</v>
      </c>
      <c r="E317" s="887"/>
      <c r="F317" s="887"/>
      <c r="G317" s="887"/>
      <c r="H317" s="887"/>
      <c r="I317" s="887"/>
      <c r="J317" s="888"/>
      <c r="K317" s="602" t="s">
        <v>31</v>
      </c>
      <c r="L317" s="662">
        <v>0</v>
      </c>
      <c r="M317" s="663">
        <v>100</v>
      </c>
      <c r="N317" s="663">
        <v>100</v>
      </c>
      <c r="O317" s="663">
        <v>100</v>
      </c>
      <c r="P317" s="663"/>
      <c r="Q317" s="664">
        <v>100</v>
      </c>
      <c r="R317" s="663" t="s">
        <v>1126</v>
      </c>
      <c r="S317" s="670"/>
      <c r="T317" s="671"/>
      <c r="U317" s="695"/>
      <c r="V317" s="386"/>
      <c r="W317" s="386"/>
      <c r="X317" s="386"/>
      <c r="Y317" s="386"/>
      <c r="Z317" s="386"/>
      <c r="AA317" s="386"/>
      <c r="AB317" s="386"/>
      <c r="AC317" s="386"/>
      <c r="AD317" s="386"/>
      <c r="AE317" s="386"/>
      <c r="AF317" s="386"/>
      <c r="AG317" s="386"/>
      <c r="AH317" s="691"/>
      <c r="AI317" s="691"/>
      <c r="AJ317" s="691"/>
      <c r="AK317" s="692"/>
      <c r="AM317" s="696"/>
      <c r="AN317" s="697"/>
      <c r="AO317" s="697"/>
      <c r="AP317" s="697"/>
      <c r="AQ317" s="697"/>
    </row>
    <row r="318" spans="1:43" s="690" customFormat="1" ht="35.25" hidden="1" customHeight="1" outlineLevel="3" thickTop="1" thickBot="1" x14ac:dyDescent="0.3">
      <c r="A318" s="386"/>
      <c r="B318" s="460" t="s">
        <v>1000</v>
      </c>
      <c r="C318" s="639" t="s">
        <v>476</v>
      </c>
      <c r="D318" s="1033" t="s">
        <v>1747</v>
      </c>
      <c r="E318" s="1034"/>
      <c r="F318" s="1034"/>
      <c r="G318" s="1034"/>
      <c r="H318" s="1034"/>
      <c r="I318" s="1034"/>
      <c r="J318" s="1035"/>
      <c r="K318" s="602" t="s">
        <v>31</v>
      </c>
      <c r="L318" s="662">
        <v>0</v>
      </c>
      <c r="M318" s="663">
        <v>50</v>
      </c>
      <c r="N318" s="663">
        <v>15</v>
      </c>
      <c r="O318" s="663">
        <v>15</v>
      </c>
      <c r="P318" s="663">
        <v>20</v>
      </c>
      <c r="Q318" s="664">
        <v>100</v>
      </c>
      <c r="R318" s="663" t="s">
        <v>1126</v>
      </c>
      <c r="S318" s="670"/>
      <c r="T318" s="671"/>
      <c r="U318" s="695"/>
      <c r="V318" s="386"/>
      <c r="W318" s="386"/>
      <c r="X318" s="386"/>
      <c r="Y318" s="386"/>
      <c r="Z318" s="386"/>
      <c r="AA318" s="386"/>
      <c r="AB318" s="386"/>
      <c r="AC318" s="386"/>
      <c r="AD318" s="386"/>
      <c r="AE318" s="386"/>
      <c r="AF318" s="386"/>
      <c r="AG318" s="386"/>
      <c r="AH318" s="691"/>
      <c r="AI318" s="691"/>
      <c r="AJ318" s="691"/>
      <c r="AK318" s="692"/>
      <c r="AM318" s="696"/>
      <c r="AN318" s="697"/>
      <c r="AO318" s="697"/>
      <c r="AP318" s="697"/>
      <c r="AQ318" s="697"/>
    </row>
    <row r="319" spans="1:43" s="690" customFormat="1" ht="46.5" customHeight="1" outlineLevel="2" thickTop="1" thickBot="1" x14ac:dyDescent="0.3">
      <c r="A319" s="386"/>
      <c r="B319" s="872" t="s">
        <v>1240</v>
      </c>
      <c r="C319" s="860" t="s">
        <v>795</v>
      </c>
      <c r="D319" s="865" t="s">
        <v>143</v>
      </c>
      <c r="E319" s="884"/>
      <c r="F319" s="870" t="s">
        <v>1022</v>
      </c>
      <c r="G319" s="698" t="s">
        <v>1470</v>
      </c>
      <c r="H319" s="902" t="s">
        <v>1127</v>
      </c>
      <c r="I319" s="903"/>
      <c r="J319" s="904"/>
      <c r="K319" s="603" t="s">
        <v>31</v>
      </c>
      <c r="L319" s="660">
        <v>98</v>
      </c>
      <c r="M319" s="661">
        <v>98</v>
      </c>
      <c r="N319" s="661">
        <v>98</v>
      </c>
      <c r="O319" s="661">
        <v>99</v>
      </c>
      <c r="P319" s="661">
        <v>99</v>
      </c>
      <c r="Q319" s="660">
        <v>99</v>
      </c>
      <c r="R319" s="665" t="s">
        <v>1126</v>
      </c>
      <c r="S319" s="672"/>
      <c r="T319" s="673"/>
      <c r="U319" s="693"/>
      <c r="V319" s="386"/>
      <c r="W319" s="386"/>
      <c r="X319" s="386"/>
      <c r="Y319" s="386"/>
      <c r="Z319" s="386"/>
      <c r="AA319" s="386"/>
      <c r="AB319" s="386"/>
      <c r="AC319" s="386"/>
      <c r="AD319" s="386"/>
      <c r="AE319" s="386"/>
      <c r="AF319" s="386"/>
      <c r="AG319" s="386"/>
      <c r="AH319" s="386"/>
      <c r="AI319" s="386"/>
      <c r="AJ319" s="386"/>
      <c r="AK319" s="694"/>
      <c r="AM319" s="691"/>
      <c r="AN319" s="691"/>
      <c r="AO319" s="691"/>
      <c r="AP319" s="691"/>
      <c r="AQ319" s="691"/>
    </row>
    <row r="320" spans="1:43" s="690" customFormat="1" ht="46.5" customHeight="1" outlineLevel="2" thickTop="1" thickBot="1" x14ac:dyDescent="0.3">
      <c r="A320" s="386"/>
      <c r="B320" s="873"/>
      <c r="C320" s="861"/>
      <c r="D320" s="865"/>
      <c r="E320" s="884"/>
      <c r="F320" s="870"/>
      <c r="G320" s="652" t="s">
        <v>1471</v>
      </c>
      <c r="H320" s="896" t="s">
        <v>1128</v>
      </c>
      <c r="I320" s="897"/>
      <c r="J320" s="898"/>
      <c r="K320" s="603" t="s">
        <v>31</v>
      </c>
      <c r="L320" s="660">
        <v>95</v>
      </c>
      <c r="M320" s="661">
        <v>96</v>
      </c>
      <c r="N320" s="661">
        <v>97</v>
      </c>
      <c r="O320" s="661">
        <v>98</v>
      </c>
      <c r="P320" s="661">
        <v>98</v>
      </c>
      <c r="Q320" s="660">
        <v>98</v>
      </c>
      <c r="R320" s="665" t="s">
        <v>1126</v>
      </c>
      <c r="S320" s="672"/>
      <c r="T320" s="673"/>
      <c r="U320" s="693"/>
      <c r="V320" s="386"/>
      <c r="W320" s="386"/>
      <c r="X320" s="386"/>
      <c r="Y320" s="386"/>
      <c r="Z320" s="386"/>
      <c r="AA320" s="386"/>
      <c r="AB320" s="386"/>
      <c r="AC320" s="386"/>
      <c r="AD320" s="386"/>
      <c r="AE320" s="386"/>
      <c r="AF320" s="386"/>
      <c r="AG320" s="386"/>
      <c r="AH320" s="386"/>
      <c r="AI320" s="386"/>
      <c r="AJ320" s="386"/>
      <c r="AK320" s="694"/>
      <c r="AM320" s="691"/>
      <c r="AN320" s="691"/>
      <c r="AO320" s="691"/>
      <c r="AP320" s="691"/>
      <c r="AQ320" s="691"/>
    </row>
    <row r="321" spans="1:43" s="690" customFormat="1" ht="46.5" customHeight="1" outlineLevel="2" thickTop="1" thickBot="1" x14ac:dyDescent="0.3">
      <c r="A321" s="386"/>
      <c r="B321" s="873"/>
      <c r="C321" s="861"/>
      <c r="D321" s="865"/>
      <c r="E321" s="884"/>
      <c r="F321" s="870"/>
      <c r="G321" s="652" t="s">
        <v>1472</v>
      </c>
      <c r="H321" s="896" t="s">
        <v>1129</v>
      </c>
      <c r="I321" s="897"/>
      <c r="J321" s="898"/>
      <c r="K321" s="603" t="s">
        <v>31</v>
      </c>
      <c r="L321" s="660">
        <v>25</v>
      </c>
      <c r="M321" s="661">
        <v>26</v>
      </c>
      <c r="N321" s="661">
        <v>27</v>
      </c>
      <c r="O321" s="661">
        <v>28</v>
      </c>
      <c r="P321" s="661">
        <v>29</v>
      </c>
      <c r="Q321" s="660">
        <v>29</v>
      </c>
      <c r="R321" s="665" t="s">
        <v>1126</v>
      </c>
      <c r="S321" s="672"/>
      <c r="T321" s="673"/>
      <c r="U321" s="693"/>
      <c r="V321" s="386"/>
      <c r="W321" s="386"/>
      <c r="X321" s="386"/>
      <c r="Y321" s="386"/>
      <c r="Z321" s="386"/>
      <c r="AA321" s="386"/>
      <c r="AB321" s="386"/>
      <c r="AC321" s="386"/>
      <c r="AD321" s="386"/>
      <c r="AE321" s="386"/>
      <c r="AF321" s="386"/>
      <c r="AG321" s="386"/>
      <c r="AH321" s="386"/>
      <c r="AI321" s="386"/>
      <c r="AJ321" s="386"/>
      <c r="AK321" s="694"/>
      <c r="AM321" s="691"/>
      <c r="AN321" s="691"/>
      <c r="AO321" s="691"/>
      <c r="AP321" s="691"/>
      <c r="AQ321" s="691"/>
    </row>
    <row r="322" spans="1:43" s="690" customFormat="1" ht="46.5" customHeight="1" outlineLevel="2" collapsed="1" thickTop="1" thickBot="1" x14ac:dyDescent="0.3">
      <c r="A322" s="386"/>
      <c r="B322" s="874"/>
      <c r="C322" s="862"/>
      <c r="D322" s="867"/>
      <c r="E322" s="885"/>
      <c r="F322" s="871"/>
      <c r="G322" s="652" t="s">
        <v>1473</v>
      </c>
      <c r="H322" s="896" t="s">
        <v>1726</v>
      </c>
      <c r="I322" s="897"/>
      <c r="J322" s="898"/>
      <c r="K322" s="603" t="s">
        <v>31</v>
      </c>
      <c r="L322" s="660">
        <v>15</v>
      </c>
      <c r="M322" s="661">
        <v>16</v>
      </c>
      <c r="N322" s="661">
        <v>17</v>
      </c>
      <c r="O322" s="661">
        <v>18</v>
      </c>
      <c r="P322" s="661">
        <v>19</v>
      </c>
      <c r="Q322" s="660">
        <v>19</v>
      </c>
      <c r="R322" s="665" t="s">
        <v>1613</v>
      </c>
      <c r="S322" s="672"/>
      <c r="T322" s="673"/>
      <c r="U322" s="693"/>
      <c r="V322" s="386"/>
      <c r="W322" s="386"/>
      <c r="X322" s="386"/>
      <c r="Y322" s="386"/>
      <c r="Z322" s="386"/>
      <c r="AA322" s="386"/>
      <c r="AB322" s="386"/>
      <c r="AC322" s="386"/>
      <c r="AD322" s="386"/>
      <c r="AE322" s="386"/>
      <c r="AF322" s="386"/>
      <c r="AG322" s="386"/>
      <c r="AH322" s="386"/>
      <c r="AI322" s="386"/>
      <c r="AJ322" s="386"/>
      <c r="AK322" s="694"/>
      <c r="AM322" s="691"/>
      <c r="AN322" s="691"/>
      <c r="AO322" s="691"/>
      <c r="AP322" s="691"/>
      <c r="AQ322" s="691"/>
    </row>
    <row r="323" spans="1:43" s="690" customFormat="1" ht="35.25" hidden="1" customHeight="1" outlineLevel="3" thickTop="1" thickBot="1" x14ac:dyDescent="0.3">
      <c r="A323" s="386"/>
      <c r="B323" s="460" t="s">
        <v>1000</v>
      </c>
      <c r="C323" s="639" t="s">
        <v>478</v>
      </c>
      <c r="D323" s="1036" t="s">
        <v>1566</v>
      </c>
      <c r="E323" s="1037"/>
      <c r="F323" s="1037"/>
      <c r="G323" s="1037"/>
      <c r="H323" s="1037"/>
      <c r="I323" s="1037"/>
      <c r="J323" s="1038"/>
      <c r="K323" s="602" t="s">
        <v>31</v>
      </c>
      <c r="L323" s="713">
        <v>78019</v>
      </c>
      <c r="M323" s="714">
        <v>2100</v>
      </c>
      <c r="N323" s="714">
        <v>2100</v>
      </c>
      <c r="O323" s="714">
        <v>2100</v>
      </c>
      <c r="P323" s="714">
        <v>2100</v>
      </c>
      <c r="Q323" s="705">
        <f>SUM(M323:P323)</f>
        <v>8400</v>
      </c>
      <c r="R323" s="715" t="s">
        <v>32</v>
      </c>
      <c r="S323" s="670"/>
      <c r="T323" s="671"/>
      <c r="U323" s="695"/>
      <c r="V323" s="386"/>
      <c r="W323" s="386"/>
      <c r="X323" s="386"/>
      <c r="Y323" s="386"/>
      <c r="Z323" s="386"/>
      <c r="AA323" s="386"/>
      <c r="AB323" s="386"/>
      <c r="AC323" s="386"/>
      <c r="AD323" s="386"/>
      <c r="AE323" s="386"/>
      <c r="AF323" s="386"/>
      <c r="AG323" s="386"/>
      <c r="AH323" s="691"/>
      <c r="AI323" s="691"/>
      <c r="AJ323" s="691"/>
      <c r="AK323" s="692"/>
      <c r="AM323" s="696"/>
      <c r="AN323" s="697"/>
      <c r="AO323" s="697"/>
      <c r="AP323" s="697"/>
      <c r="AQ323" s="697"/>
    </row>
    <row r="324" spans="1:43" s="690" customFormat="1" ht="35.25" hidden="1" customHeight="1" outlineLevel="3" thickTop="1" thickBot="1" x14ac:dyDescent="0.3">
      <c r="A324" s="386"/>
      <c r="B324" s="460" t="s">
        <v>1000</v>
      </c>
      <c r="C324" s="639" t="s">
        <v>498</v>
      </c>
      <c r="D324" s="1036" t="s">
        <v>1567</v>
      </c>
      <c r="E324" s="1037"/>
      <c r="F324" s="1037"/>
      <c r="G324" s="1037"/>
      <c r="H324" s="1037"/>
      <c r="I324" s="1037"/>
      <c r="J324" s="1038"/>
      <c r="K324" s="602" t="s">
        <v>31</v>
      </c>
      <c r="L324" s="705">
        <v>75060</v>
      </c>
      <c r="M324" s="716">
        <v>2000</v>
      </c>
      <c r="N324" s="670">
        <v>2000</v>
      </c>
      <c r="O324" s="716">
        <v>2000</v>
      </c>
      <c r="P324" s="716">
        <v>2000</v>
      </c>
      <c r="Q324" s="705">
        <f>SUM(M324:P324)</f>
        <v>8000</v>
      </c>
      <c r="R324" s="715" t="s">
        <v>32</v>
      </c>
      <c r="S324" s="670"/>
      <c r="T324" s="671"/>
      <c r="U324" s="695" t="s">
        <v>899</v>
      </c>
      <c r="V324" s="386"/>
      <c r="W324" s="386"/>
      <c r="X324" s="386"/>
      <c r="Y324" s="386"/>
      <c r="Z324" s="386"/>
      <c r="AA324" s="386"/>
      <c r="AB324" s="386"/>
      <c r="AC324" s="386"/>
      <c r="AD324" s="386"/>
      <c r="AE324" s="386"/>
      <c r="AF324" s="386"/>
      <c r="AG324" s="386"/>
      <c r="AH324" s="691"/>
      <c r="AI324" s="691"/>
      <c r="AJ324" s="691"/>
      <c r="AK324" s="692"/>
      <c r="AM324" s="696"/>
      <c r="AN324" s="697"/>
      <c r="AO324" s="697"/>
      <c r="AP324" s="697"/>
      <c r="AQ324" s="697"/>
    </row>
    <row r="325" spans="1:43" s="690" customFormat="1" ht="35.25" hidden="1" customHeight="1" outlineLevel="3" thickTop="1" thickBot="1" x14ac:dyDescent="0.3">
      <c r="A325" s="386"/>
      <c r="B325" s="460" t="s">
        <v>1000</v>
      </c>
      <c r="C325" s="639" t="s">
        <v>510</v>
      </c>
      <c r="D325" s="968" t="s">
        <v>1568</v>
      </c>
      <c r="E325" s="969"/>
      <c r="F325" s="969"/>
      <c r="G325" s="969"/>
      <c r="H325" s="969"/>
      <c r="I325" s="969"/>
      <c r="J325" s="970"/>
      <c r="K325" s="602" t="s">
        <v>31</v>
      </c>
      <c r="L325" s="713">
        <v>23196</v>
      </c>
      <c r="M325" s="714">
        <v>1000</v>
      </c>
      <c r="N325" s="717">
        <v>1000</v>
      </c>
      <c r="O325" s="714">
        <v>1000</v>
      </c>
      <c r="P325" s="714">
        <v>1000</v>
      </c>
      <c r="Q325" s="705">
        <f>SUM(M325:P325)</f>
        <v>4000</v>
      </c>
      <c r="R325" s="715" t="s">
        <v>32</v>
      </c>
      <c r="S325" s="670"/>
      <c r="T325" s="671"/>
      <c r="U325" s="695"/>
      <c r="V325" s="386"/>
      <c r="W325" s="386"/>
      <c r="X325" s="386"/>
      <c r="Y325" s="386"/>
      <c r="Z325" s="386"/>
      <c r="AA325" s="386"/>
      <c r="AB325" s="386"/>
      <c r="AC325" s="386"/>
      <c r="AD325" s="386"/>
      <c r="AE325" s="386"/>
      <c r="AF325" s="386"/>
      <c r="AG325" s="386"/>
      <c r="AH325" s="691"/>
      <c r="AI325" s="691"/>
      <c r="AJ325" s="691"/>
      <c r="AK325" s="692"/>
      <c r="AM325" s="696"/>
      <c r="AN325" s="697"/>
      <c r="AO325" s="697"/>
      <c r="AP325" s="697"/>
      <c r="AQ325" s="697"/>
    </row>
    <row r="326" spans="1:43" s="690" customFormat="1" ht="35.25" hidden="1" customHeight="1" outlineLevel="3" thickTop="1" thickBot="1" x14ac:dyDescent="0.3">
      <c r="A326" s="386"/>
      <c r="B326" s="460" t="s">
        <v>1000</v>
      </c>
      <c r="C326" s="639" t="s">
        <v>1773</v>
      </c>
      <c r="D326" s="1040" t="s">
        <v>1727</v>
      </c>
      <c r="E326" s="1041"/>
      <c r="F326" s="1041"/>
      <c r="G326" s="1041"/>
      <c r="H326" s="1041"/>
      <c r="I326" s="1041"/>
      <c r="J326" s="1042"/>
      <c r="K326" s="602" t="s">
        <v>31</v>
      </c>
      <c r="L326" s="713">
        <v>6</v>
      </c>
      <c r="M326" s="714">
        <v>6</v>
      </c>
      <c r="N326" s="717">
        <v>6</v>
      </c>
      <c r="O326" s="714">
        <v>6</v>
      </c>
      <c r="P326" s="714">
        <v>6</v>
      </c>
      <c r="Q326" s="705">
        <f t="shared" ref="Q326:Q327" si="8">SUM(M326:P326)</f>
        <v>24</v>
      </c>
      <c r="R326" s="715" t="s">
        <v>32</v>
      </c>
      <c r="S326" s="670"/>
      <c r="T326" s="671"/>
      <c r="U326" s="695"/>
      <c r="V326" s="386"/>
      <c r="W326" s="386"/>
      <c r="X326" s="386"/>
      <c r="Y326" s="386"/>
      <c r="Z326" s="386"/>
      <c r="AA326" s="386"/>
      <c r="AB326" s="386"/>
      <c r="AC326" s="386"/>
      <c r="AD326" s="386"/>
      <c r="AE326" s="386"/>
      <c r="AF326" s="386"/>
      <c r="AG326" s="386"/>
      <c r="AH326" s="691"/>
      <c r="AI326" s="691"/>
      <c r="AJ326" s="691"/>
      <c r="AK326" s="692"/>
      <c r="AM326" s="696"/>
      <c r="AN326" s="697"/>
      <c r="AO326" s="697"/>
      <c r="AP326" s="697"/>
      <c r="AQ326" s="697"/>
    </row>
    <row r="327" spans="1:43" s="690" customFormat="1" ht="35.25" hidden="1" customHeight="1" outlineLevel="3" thickTop="1" thickBot="1" x14ac:dyDescent="0.3">
      <c r="A327" s="386"/>
      <c r="B327" s="460" t="s">
        <v>1000</v>
      </c>
      <c r="C327" s="639" t="s">
        <v>512</v>
      </c>
      <c r="D327" s="1040" t="s">
        <v>1728</v>
      </c>
      <c r="E327" s="1041"/>
      <c r="F327" s="1041"/>
      <c r="G327" s="1041"/>
      <c r="H327" s="1041"/>
      <c r="I327" s="1041"/>
      <c r="J327" s="1042"/>
      <c r="K327" s="602" t="s">
        <v>31</v>
      </c>
      <c r="L327" s="713">
        <v>15</v>
      </c>
      <c r="M327" s="714">
        <v>1</v>
      </c>
      <c r="N327" s="717">
        <v>1</v>
      </c>
      <c r="O327" s="714">
        <v>1</v>
      </c>
      <c r="P327" s="714">
        <v>1</v>
      </c>
      <c r="Q327" s="705">
        <f t="shared" si="8"/>
        <v>4</v>
      </c>
      <c r="R327" s="715" t="s">
        <v>32</v>
      </c>
      <c r="S327" s="670"/>
      <c r="T327" s="671"/>
      <c r="U327" s="695"/>
      <c r="V327" s="386"/>
      <c r="W327" s="386"/>
      <c r="X327" s="386"/>
      <c r="Y327" s="386"/>
      <c r="Z327" s="386"/>
      <c r="AA327" s="386"/>
      <c r="AB327" s="386"/>
      <c r="AC327" s="386"/>
      <c r="AD327" s="386"/>
      <c r="AE327" s="386"/>
      <c r="AF327" s="386"/>
      <c r="AG327" s="386"/>
      <c r="AH327" s="691"/>
      <c r="AI327" s="691"/>
      <c r="AJ327" s="691"/>
      <c r="AK327" s="692"/>
      <c r="AM327" s="696"/>
      <c r="AN327" s="697"/>
      <c r="AO327" s="697"/>
      <c r="AP327" s="697"/>
      <c r="AQ327" s="697"/>
    </row>
    <row r="328" spans="1:43" s="690" customFormat="1" ht="35.25" hidden="1" customHeight="1" outlineLevel="3" thickTop="1" thickBot="1" x14ac:dyDescent="0.3">
      <c r="A328" s="386"/>
      <c r="B328" s="460" t="s">
        <v>1000</v>
      </c>
      <c r="C328" s="639" t="s">
        <v>514</v>
      </c>
      <c r="D328" s="968" t="s">
        <v>1586</v>
      </c>
      <c r="E328" s="969"/>
      <c r="F328" s="969"/>
      <c r="G328" s="969"/>
      <c r="H328" s="969"/>
      <c r="I328" s="969"/>
      <c r="J328" s="970"/>
      <c r="K328" s="602" t="s">
        <v>31</v>
      </c>
      <c r="L328" s="713">
        <v>0</v>
      </c>
      <c r="M328" s="714">
        <v>33</v>
      </c>
      <c r="N328" s="714">
        <v>33</v>
      </c>
      <c r="O328" s="714">
        <v>34</v>
      </c>
      <c r="P328" s="714" t="s">
        <v>1569</v>
      </c>
      <c r="Q328" s="713">
        <v>100</v>
      </c>
      <c r="R328" s="715" t="s">
        <v>32</v>
      </c>
      <c r="S328" s="670"/>
      <c r="T328" s="671"/>
      <c r="U328" s="695"/>
      <c r="V328" s="386"/>
      <c r="W328" s="386"/>
      <c r="X328" s="386"/>
      <c r="Y328" s="386"/>
      <c r="Z328" s="386"/>
      <c r="AA328" s="386"/>
      <c r="AB328" s="386"/>
      <c r="AC328" s="386"/>
      <c r="AD328" s="386"/>
      <c r="AE328" s="386"/>
      <c r="AF328" s="386"/>
      <c r="AG328" s="386"/>
      <c r="AH328" s="691"/>
      <c r="AI328" s="691"/>
      <c r="AJ328" s="691"/>
      <c r="AK328" s="692"/>
      <c r="AM328" s="696"/>
      <c r="AN328" s="697"/>
      <c r="AO328" s="697"/>
      <c r="AP328" s="697"/>
      <c r="AQ328" s="697"/>
    </row>
    <row r="329" spans="1:43" s="690" customFormat="1" ht="60.75" customHeight="1" outlineLevel="2" collapsed="1" thickTop="1" thickBot="1" x14ac:dyDescent="0.3">
      <c r="A329" s="386"/>
      <c r="B329" s="689" t="s">
        <v>1241</v>
      </c>
      <c r="C329" s="453" t="s">
        <v>794</v>
      </c>
      <c r="D329" s="867" t="s">
        <v>940</v>
      </c>
      <c r="E329" s="885"/>
      <c r="F329" s="699" t="s">
        <v>1022</v>
      </c>
      <c r="G329" s="698" t="s">
        <v>1474</v>
      </c>
      <c r="H329" s="902" t="s">
        <v>1729</v>
      </c>
      <c r="I329" s="903"/>
      <c r="J329" s="904"/>
      <c r="K329" s="603" t="s">
        <v>942</v>
      </c>
      <c r="L329" s="660">
        <v>90</v>
      </c>
      <c r="M329" s="661">
        <v>100</v>
      </c>
      <c r="N329" s="661">
        <v>100</v>
      </c>
      <c r="O329" s="661">
        <v>100</v>
      </c>
      <c r="P329" s="661">
        <v>100</v>
      </c>
      <c r="Q329" s="660">
        <v>100</v>
      </c>
      <c r="R329" s="665" t="s">
        <v>1126</v>
      </c>
      <c r="S329" s="672"/>
      <c r="T329" s="673"/>
      <c r="U329" s="693"/>
      <c r="V329" s="386"/>
      <c r="W329" s="386"/>
      <c r="X329" s="386"/>
      <c r="Y329" s="386"/>
      <c r="Z329" s="386"/>
      <c r="AA329" s="386"/>
      <c r="AB329" s="386"/>
      <c r="AC329" s="386"/>
      <c r="AD329" s="386"/>
      <c r="AE329" s="386"/>
      <c r="AF329" s="386"/>
      <c r="AG329" s="386"/>
      <c r="AH329" s="386"/>
      <c r="AI329" s="386"/>
      <c r="AJ329" s="386"/>
      <c r="AK329" s="694"/>
      <c r="AM329" s="691"/>
      <c r="AN329" s="691"/>
      <c r="AO329" s="691"/>
      <c r="AP329" s="691"/>
      <c r="AQ329" s="691"/>
    </row>
    <row r="330" spans="1:43" s="690" customFormat="1" ht="48.75" hidden="1" customHeight="1" outlineLevel="3" thickTop="1" thickBot="1" x14ac:dyDescent="0.3">
      <c r="A330" s="386"/>
      <c r="B330" s="460" t="s">
        <v>1000</v>
      </c>
      <c r="C330" s="639" t="s">
        <v>516</v>
      </c>
      <c r="D330" s="886" t="s">
        <v>1730</v>
      </c>
      <c r="E330" s="887"/>
      <c r="F330" s="887"/>
      <c r="G330" s="887"/>
      <c r="H330" s="887"/>
      <c r="I330" s="887"/>
      <c r="J330" s="888"/>
      <c r="K330" s="602" t="s">
        <v>942</v>
      </c>
      <c r="L330" s="662"/>
      <c r="M330" s="663">
        <v>100</v>
      </c>
      <c r="N330" s="663">
        <v>100</v>
      </c>
      <c r="O330" s="663">
        <v>100</v>
      </c>
      <c r="P330" s="663">
        <v>100</v>
      </c>
      <c r="Q330" s="664">
        <v>100</v>
      </c>
      <c r="R330" s="663" t="s">
        <v>1126</v>
      </c>
      <c r="S330" s="670"/>
      <c r="T330" s="671"/>
      <c r="U330" s="695"/>
      <c r="V330" s="386"/>
      <c r="W330" s="386"/>
      <c r="X330" s="386"/>
      <c r="Y330" s="386"/>
      <c r="Z330" s="386"/>
      <c r="AA330" s="386"/>
      <c r="AB330" s="386"/>
      <c r="AC330" s="386"/>
      <c r="AD330" s="386"/>
      <c r="AE330" s="386"/>
      <c r="AF330" s="386"/>
      <c r="AG330" s="386"/>
      <c r="AH330" s="691"/>
      <c r="AI330" s="691"/>
      <c r="AJ330" s="691"/>
      <c r="AK330" s="692"/>
      <c r="AM330" s="696"/>
      <c r="AN330" s="697"/>
      <c r="AO330" s="697"/>
      <c r="AP330" s="697"/>
      <c r="AQ330" s="697"/>
    </row>
    <row r="331" spans="1:43" s="690" customFormat="1" ht="41.25" hidden="1" customHeight="1" outlineLevel="3" thickTop="1" thickBot="1" x14ac:dyDescent="0.3">
      <c r="A331" s="386"/>
      <c r="B331" s="460" t="s">
        <v>1000</v>
      </c>
      <c r="C331" s="639" t="s">
        <v>520</v>
      </c>
      <c r="D331" s="886" t="s">
        <v>1731</v>
      </c>
      <c r="E331" s="887"/>
      <c r="F331" s="887"/>
      <c r="G331" s="887"/>
      <c r="H331" s="887"/>
      <c r="I331" s="887"/>
      <c r="J331" s="888"/>
      <c r="K331" s="602" t="s">
        <v>942</v>
      </c>
      <c r="L331" s="662"/>
      <c r="M331" s="663">
        <v>25</v>
      </c>
      <c r="N331" s="663">
        <v>25</v>
      </c>
      <c r="O331" s="663">
        <v>25</v>
      </c>
      <c r="P331" s="663">
        <v>25</v>
      </c>
      <c r="Q331" s="664">
        <f>SUM(M331:P331)</f>
        <v>100</v>
      </c>
      <c r="R331" s="663" t="s">
        <v>1126</v>
      </c>
      <c r="S331" s="670"/>
      <c r="T331" s="671"/>
      <c r="U331" s="695"/>
      <c r="V331" s="386"/>
      <c r="W331" s="386"/>
      <c r="X331" s="386"/>
      <c r="Y331" s="386"/>
      <c r="Z331" s="386"/>
      <c r="AA331" s="386"/>
      <c r="AB331" s="386"/>
      <c r="AC331" s="386"/>
      <c r="AD331" s="386"/>
      <c r="AE331" s="386"/>
      <c r="AF331" s="386"/>
      <c r="AG331" s="386"/>
      <c r="AH331" s="691"/>
      <c r="AI331" s="691"/>
      <c r="AJ331" s="691"/>
      <c r="AK331" s="692"/>
      <c r="AM331" s="696"/>
      <c r="AN331" s="697"/>
      <c r="AO331" s="697"/>
      <c r="AP331" s="697"/>
      <c r="AQ331" s="697"/>
    </row>
    <row r="332" spans="1:43" s="690" customFormat="1" ht="41.25" hidden="1" customHeight="1" outlineLevel="3" thickTop="1" thickBot="1" x14ac:dyDescent="0.3">
      <c r="A332" s="386"/>
      <c r="B332" s="460" t="s">
        <v>1000</v>
      </c>
      <c r="C332" s="639" t="s">
        <v>523</v>
      </c>
      <c r="D332" s="886" t="s">
        <v>1732</v>
      </c>
      <c r="E332" s="887"/>
      <c r="F332" s="887"/>
      <c r="G332" s="887"/>
      <c r="H332" s="887"/>
      <c r="I332" s="887"/>
      <c r="J332" s="888"/>
      <c r="K332" s="602" t="s">
        <v>942</v>
      </c>
      <c r="L332" s="662"/>
      <c r="M332" s="663">
        <v>25</v>
      </c>
      <c r="N332" s="663">
        <v>25</v>
      </c>
      <c r="O332" s="663">
        <v>25</v>
      </c>
      <c r="P332" s="663">
        <v>25</v>
      </c>
      <c r="Q332" s="664">
        <v>100</v>
      </c>
      <c r="R332" s="663" t="s">
        <v>1126</v>
      </c>
      <c r="S332" s="670"/>
      <c r="T332" s="671"/>
      <c r="U332" s="695"/>
      <c r="V332" s="386"/>
      <c r="W332" s="386"/>
      <c r="X332" s="386"/>
      <c r="Y332" s="386"/>
      <c r="Z332" s="386"/>
      <c r="AA332" s="386"/>
      <c r="AB332" s="386"/>
      <c r="AC332" s="386"/>
      <c r="AD332" s="386"/>
      <c r="AE332" s="386"/>
      <c r="AF332" s="386"/>
      <c r="AG332" s="386"/>
      <c r="AH332" s="691"/>
      <c r="AI332" s="691"/>
      <c r="AJ332" s="691"/>
      <c r="AK332" s="692"/>
      <c r="AM332" s="696"/>
      <c r="AN332" s="697"/>
      <c r="AO332" s="697"/>
      <c r="AP332" s="697"/>
      <c r="AQ332" s="697"/>
    </row>
    <row r="333" spans="1:43" s="690" customFormat="1" ht="39.75" hidden="1" customHeight="1" outlineLevel="3" thickTop="1" thickBot="1" x14ac:dyDescent="0.3">
      <c r="A333" s="386"/>
      <c r="B333" s="460" t="s">
        <v>1000</v>
      </c>
      <c r="C333" s="639" t="s">
        <v>542</v>
      </c>
      <c r="D333" s="886" t="s">
        <v>1824</v>
      </c>
      <c r="E333" s="887"/>
      <c r="F333" s="887"/>
      <c r="G333" s="887"/>
      <c r="H333" s="887"/>
      <c r="I333" s="887"/>
      <c r="J333" s="888"/>
      <c r="K333" s="602" t="s">
        <v>942</v>
      </c>
      <c r="L333" s="662"/>
      <c r="M333" s="663">
        <v>50</v>
      </c>
      <c r="N333" s="663">
        <v>50</v>
      </c>
      <c r="O333" s="663">
        <v>50</v>
      </c>
      <c r="P333" s="663">
        <v>50</v>
      </c>
      <c r="Q333" s="664">
        <v>100</v>
      </c>
      <c r="R333" s="663" t="s">
        <v>1341</v>
      </c>
      <c r="S333" s="670"/>
      <c r="T333" s="671"/>
      <c r="U333" s="695"/>
      <c r="V333" s="386"/>
      <c r="W333" s="386"/>
      <c r="X333" s="386"/>
      <c r="Y333" s="386"/>
      <c r="Z333" s="386"/>
      <c r="AA333" s="386"/>
      <c r="AB333" s="386"/>
      <c r="AC333" s="386"/>
      <c r="AD333" s="386"/>
      <c r="AE333" s="386"/>
      <c r="AF333" s="386"/>
      <c r="AG333" s="386"/>
      <c r="AH333" s="691"/>
      <c r="AI333" s="691"/>
      <c r="AJ333" s="691"/>
      <c r="AK333" s="692"/>
      <c r="AM333" s="696"/>
      <c r="AN333" s="697"/>
      <c r="AO333" s="697"/>
      <c r="AP333" s="697"/>
      <c r="AQ333" s="697"/>
    </row>
    <row r="334" spans="1:43" s="690" customFormat="1" ht="39.75" hidden="1" customHeight="1" outlineLevel="3" thickTop="1" thickBot="1" x14ac:dyDescent="0.3">
      <c r="A334" s="386"/>
      <c r="B334" s="460" t="s">
        <v>1000</v>
      </c>
      <c r="C334" s="639" t="s">
        <v>534</v>
      </c>
      <c r="D334" s="886" t="s">
        <v>1825</v>
      </c>
      <c r="E334" s="887"/>
      <c r="F334" s="887"/>
      <c r="G334" s="887"/>
      <c r="H334" s="887"/>
      <c r="I334" s="887"/>
      <c r="J334" s="888"/>
      <c r="K334" s="602" t="s">
        <v>942</v>
      </c>
      <c r="L334" s="662"/>
      <c r="M334" s="663">
        <v>25</v>
      </c>
      <c r="N334" s="663">
        <v>25</v>
      </c>
      <c r="O334" s="663">
        <v>25</v>
      </c>
      <c r="P334" s="663">
        <v>25</v>
      </c>
      <c r="Q334" s="664">
        <v>100</v>
      </c>
      <c r="R334" s="663" t="s">
        <v>1126</v>
      </c>
      <c r="S334" s="670"/>
      <c r="T334" s="671"/>
      <c r="U334" s="695"/>
      <c r="V334" s="386"/>
      <c r="W334" s="386"/>
      <c r="X334" s="386"/>
      <c r="Y334" s="386"/>
      <c r="Z334" s="386"/>
      <c r="AA334" s="386"/>
      <c r="AB334" s="386"/>
      <c r="AC334" s="386"/>
      <c r="AD334" s="386"/>
      <c r="AE334" s="386"/>
      <c r="AF334" s="386"/>
      <c r="AG334" s="386"/>
      <c r="AH334" s="691"/>
      <c r="AI334" s="691"/>
      <c r="AJ334" s="691"/>
      <c r="AK334" s="692"/>
      <c r="AM334" s="696"/>
      <c r="AN334" s="697"/>
      <c r="AO334" s="697"/>
      <c r="AP334" s="697"/>
      <c r="AQ334" s="697"/>
    </row>
    <row r="335" spans="1:43" s="690" customFormat="1" ht="35.25" hidden="1" customHeight="1" outlineLevel="3" thickTop="1" thickBot="1" x14ac:dyDescent="0.3">
      <c r="A335" s="386"/>
      <c r="B335" s="460" t="s">
        <v>1000</v>
      </c>
      <c r="C335" s="639" t="s">
        <v>536</v>
      </c>
      <c r="D335" s="886" t="s">
        <v>1862</v>
      </c>
      <c r="E335" s="887"/>
      <c r="F335" s="887"/>
      <c r="G335" s="887"/>
      <c r="H335" s="887"/>
      <c r="I335" s="887"/>
      <c r="J335" s="888"/>
      <c r="K335" s="602" t="s">
        <v>942</v>
      </c>
      <c r="L335" s="662"/>
      <c r="M335" s="663">
        <v>25</v>
      </c>
      <c r="N335" s="663">
        <v>25</v>
      </c>
      <c r="O335" s="663">
        <v>25</v>
      </c>
      <c r="P335" s="663">
        <v>25</v>
      </c>
      <c r="Q335" s="664">
        <v>100</v>
      </c>
      <c r="R335" s="663" t="s">
        <v>1126</v>
      </c>
      <c r="S335" s="670"/>
      <c r="T335" s="671"/>
      <c r="U335" s="695"/>
      <c r="V335" s="386"/>
      <c r="W335" s="386"/>
      <c r="X335" s="386"/>
      <c r="Y335" s="386"/>
      <c r="Z335" s="386"/>
      <c r="AA335" s="386"/>
      <c r="AB335" s="386"/>
      <c r="AC335" s="386"/>
      <c r="AD335" s="386"/>
      <c r="AE335" s="386"/>
      <c r="AF335" s="386"/>
      <c r="AG335" s="386"/>
      <c r="AH335" s="691"/>
      <c r="AI335" s="691"/>
      <c r="AJ335" s="691"/>
      <c r="AK335" s="692"/>
      <c r="AM335" s="696"/>
      <c r="AN335" s="697"/>
      <c r="AO335" s="697"/>
      <c r="AP335" s="697"/>
      <c r="AQ335" s="697"/>
    </row>
    <row r="336" spans="1:43" s="686" customFormat="1" ht="54" customHeight="1" outlineLevel="1" thickTop="1" thickBot="1" x14ac:dyDescent="0.3">
      <c r="A336" s="386"/>
      <c r="B336" s="687" t="s">
        <v>1242</v>
      </c>
      <c r="C336" s="622" t="s">
        <v>1258</v>
      </c>
      <c r="D336" s="916" t="s">
        <v>941</v>
      </c>
      <c r="E336" s="916"/>
      <c r="F336" s="916"/>
      <c r="G336" s="916"/>
      <c r="H336" s="916"/>
      <c r="I336" s="916"/>
      <c r="J336" s="916"/>
      <c r="K336" s="916"/>
      <c r="L336" s="657"/>
      <c r="M336" s="658"/>
      <c r="N336" s="658"/>
      <c r="O336" s="658"/>
      <c r="P336" s="658"/>
      <c r="Q336" s="666"/>
      <c r="R336" s="659"/>
      <c r="S336" s="668"/>
      <c r="T336" s="669"/>
      <c r="U336" s="685"/>
      <c r="V336" s="386"/>
      <c r="W336" s="386"/>
      <c r="X336" s="386"/>
      <c r="Y336" s="386"/>
      <c r="Z336" s="386"/>
      <c r="AA336" s="386"/>
      <c r="AB336" s="386"/>
      <c r="AC336" s="386"/>
      <c r="AD336" s="386"/>
      <c r="AE336" s="386"/>
      <c r="AF336" s="386"/>
      <c r="AG336" s="386"/>
      <c r="AH336" s="386"/>
      <c r="AI336" s="386"/>
      <c r="AJ336" s="386"/>
      <c r="AK336" s="386"/>
      <c r="AL336" s="386"/>
      <c r="AM336" s="386"/>
      <c r="AN336" s="386"/>
      <c r="AO336" s="386"/>
      <c r="AP336" s="386"/>
    </row>
    <row r="337" spans="1:43" s="686" customFormat="1" ht="46.5" customHeight="1" outlineLevel="1" thickTop="1" thickBot="1" x14ac:dyDescent="0.3">
      <c r="A337" s="386"/>
      <c r="B337" s="687" t="s">
        <v>981</v>
      </c>
      <c r="C337" s="622" t="s">
        <v>1552</v>
      </c>
      <c r="D337" s="917" t="s">
        <v>1619</v>
      </c>
      <c r="E337" s="918"/>
      <c r="F337" s="918"/>
      <c r="G337" s="918"/>
      <c r="H337" s="918"/>
      <c r="I337" s="650" t="s">
        <v>1407</v>
      </c>
      <c r="J337" s="640" t="s">
        <v>1023</v>
      </c>
      <c r="K337" s="627" t="s">
        <v>1620</v>
      </c>
      <c r="L337" s="657">
        <v>0</v>
      </c>
      <c r="M337" s="658">
        <v>25</v>
      </c>
      <c r="N337" s="658">
        <v>25</v>
      </c>
      <c r="O337" s="658">
        <v>25</v>
      </c>
      <c r="P337" s="658">
        <v>25</v>
      </c>
      <c r="Q337" s="657">
        <v>100</v>
      </c>
      <c r="R337" s="659" t="s">
        <v>1126</v>
      </c>
      <c r="S337" s="668"/>
      <c r="T337" s="669"/>
      <c r="U337" s="685"/>
      <c r="V337" s="386"/>
      <c r="W337" s="386"/>
      <c r="X337" s="386"/>
      <c r="Y337" s="386"/>
      <c r="Z337" s="386"/>
      <c r="AA337" s="386"/>
      <c r="AB337" s="386"/>
      <c r="AC337" s="386"/>
      <c r="AD337" s="386"/>
      <c r="AE337" s="386"/>
      <c r="AF337" s="386"/>
      <c r="AG337" s="386"/>
      <c r="AH337" s="386"/>
      <c r="AI337" s="386"/>
      <c r="AJ337" s="386"/>
      <c r="AK337" s="386"/>
      <c r="AL337" s="386"/>
      <c r="AM337" s="386"/>
      <c r="AN337" s="386"/>
      <c r="AO337" s="386"/>
      <c r="AP337" s="386"/>
    </row>
    <row r="338" spans="1:43" s="690" customFormat="1" ht="45" customHeight="1" outlineLevel="2" thickTop="1" thickBot="1" x14ac:dyDescent="0.3">
      <c r="A338" s="386"/>
      <c r="B338" s="872" t="s">
        <v>1243</v>
      </c>
      <c r="C338" s="860" t="s">
        <v>793</v>
      </c>
      <c r="D338" s="863" t="s">
        <v>943</v>
      </c>
      <c r="E338" s="883"/>
      <c r="F338" s="869" t="s">
        <v>1022</v>
      </c>
      <c r="G338" s="652" t="s">
        <v>1475</v>
      </c>
      <c r="H338" s="896" t="s">
        <v>1678</v>
      </c>
      <c r="I338" s="897"/>
      <c r="J338" s="898"/>
      <c r="K338" s="603" t="s">
        <v>31</v>
      </c>
      <c r="L338" s="660">
        <v>0</v>
      </c>
      <c r="M338" s="661">
        <v>15</v>
      </c>
      <c r="N338" s="661">
        <v>40</v>
      </c>
      <c r="O338" s="661">
        <v>65</v>
      </c>
      <c r="P338" s="661">
        <v>100</v>
      </c>
      <c r="Q338" s="660">
        <v>100</v>
      </c>
      <c r="R338" s="665" t="s">
        <v>1126</v>
      </c>
      <c r="S338" s="672"/>
      <c r="T338" s="673"/>
      <c r="U338" s="693"/>
      <c r="V338" s="386"/>
      <c r="W338" s="386"/>
      <c r="X338" s="386"/>
      <c r="Y338" s="386"/>
      <c r="Z338" s="386"/>
      <c r="AA338" s="386"/>
      <c r="AB338" s="386"/>
      <c r="AC338" s="386"/>
      <c r="AD338" s="386"/>
      <c r="AE338" s="386"/>
      <c r="AF338" s="386"/>
      <c r="AG338" s="386"/>
      <c r="AH338" s="386"/>
      <c r="AI338" s="386"/>
      <c r="AJ338" s="386"/>
      <c r="AK338" s="694"/>
      <c r="AM338" s="691"/>
      <c r="AN338" s="691"/>
      <c r="AO338" s="691"/>
      <c r="AP338" s="691"/>
      <c r="AQ338" s="691"/>
    </row>
    <row r="339" spans="1:43" s="690" customFormat="1" ht="45" customHeight="1" outlineLevel="2" thickTop="1" thickBot="1" x14ac:dyDescent="0.3">
      <c r="A339" s="386"/>
      <c r="B339" s="873"/>
      <c r="C339" s="861"/>
      <c r="D339" s="865"/>
      <c r="E339" s="884"/>
      <c r="F339" s="870"/>
      <c r="G339" s="652" t="s">
        <v>1774</v>
      </c>
      <c r="H339" s="896" t="s">
        <v>1679</v>
      </c>
      <c r="I339" s="897"/>
      <c r="J339" s="898"/>
      <c r="K339" s="603" t="s">
        <v>31</v>
      </c>
      <c r="L339" s="660">
        <v>31</v>
      </c>
      <c r="M339" s="661">
        <v>38</v>
      </c>
      <c r="N339" s="661">
        <v>53</v>
      </c>
      <c r="O339" s="661">
        <v>78</v>
      </c>
      <c r="P339" s="661">
        <v>100</v>
      </c>
      <c r="Q339" s="660">
        <v>100</v>
      </c>
      <c r="R339" s="665" t="s">
        <v>1126</v>
      </c>
      <c r="S339" s="672"/>
      <c r="T339" s="673"/>
      <c r="U339" s="693"/>
      <c r="V339" s="386"/>
      <c r="W339" s="386"/>
      <c r="X339" s="386"/>
      <c r="Y339" s="386"/>
      <c r="Z339" s="386"/>
      <c r="AA339" s="386"/>
      <c r="AB339" s="386"/>
      <c r="AC339" s="386"/>
      <c r="AD339" s="386"/>
      <c r="AE339" s="386"/>
      <c r="AF339" s="386"/>
      <c r="AG339" s="386"/>
      <c r="AH339" s="386"/>
      <c r="AI339" s="386"/>
      <c r="AJ339" s="386"/>
      <c r="AK339" s="694"/>
      <c r="AM339" s="691"/>
      <c r="AN339" s="691"/>
      <c r="AO339" s="691"/>
      <c r="AP339" s="691"/>
      <c r="AQ339" s="691"/>
    </row>
    <row r="340" spans="1:43" s="690" customFormat="1" ht="47.25" customHeight="1" outlineLevel="2" thickTop="1" thickBot="1" x14ac:dyDescent="0.3">
      <c r="A340" s="386"/>
      <c r="B340" s="873"/>
      <c r="C340" s="861"/>
      <c r="D340" s="865"/>
      <c r="E340" s="884"/>
      <c r="F340" s="870"/>
      <c r="G340" s="652" t="s">
        <v>1476</v>
      </c>
      <c r="H340" s="896" t="s">
        <v>1680</v>
      </c>
      <c r="I340" s="897"/>
      <c r="J340" s="898"/>
      <c r="K340" s="603" t="s">
        <v>31</v>
      </c>
      <c r="L340" s="660">
        <v>37</v>
      </c>
      <c r="M340" s="661">
        <v>45</v>
      </c>
      <c r="N340" s="661">
        <v>55</v>
      </c>
      <c r="O340" s="661">
        <v>75</v>
      </c>
      <c r="P340" s="661">
        <v>100</v>
      </c>
      <c r="Q340" s="660">
        <v>100</v>
      </c>
      <c r="R340" s="665" t="s">
        <v>1126</v>
      </c>
      <c r="S340" s="672"/>
      <c r="T340" s="673"/>
      <c r="U340" s="693"/>
      <c r="V340" s="386"/>
      <c r="W340" s="386"/>
      <c r="X340" s="386"/>
      <c r="Y340" s="386"/>
      <c r="Z340" s="386"/>
      <c r="AA340" s="386"/>
      <c r="AB340" s="386"/>
      <c r="AC340" s="386"/>
      <c r="AD340" s="386"/>
      <c r="AE340" s="386"/>
      <c r="AF340" s="386"/>
      <c r="AG340" s="386"/>
      <c r="AH340" s="386"/>
      <c r="AI340" s="386"/>
      <c r="AJ340" s="386"/>
      <c r="AK340" s="694"/>
      <c r="AM340" s="691"/>
      <c r="AN340" s="691"/>
      <c r="AO340" s="691"/>
      <c r="AP340" s="691"/>
      <c r="AQ340" s="691"/>
    </row>
    <row r="341" spans="1:43" s="690" customFormat="1" ht="47.25" customHeight="1" outlineLevel="2" thickTop="1" thickBot="1" x14ac:dyDescent="0.3">
      <c r="A341" s="386"/>
      <c r="B341" s="873"/>
      <c r="C341" s="861"/>
      <c r="D341" s="865"/>
      <c r="E341" s="884"/>
      <c r="F341" s="870"/>
      <c r="G341" s="652" t="s">
        <v>1477</v>
      </c>
      <c r="H341" s="896" t="s">
        <v>1681</v>
      </c>
      <c r="I341" s="897"/>
      <c r="J341" s="898"/>
      <c r="K341" s="603" t="s">
        <v>31</v>
      </c>
      <c r="L341" s="660">
        <v>15</v>
      </c>
      <c r="M341" s="661">
        <v>23</v>
      </c>
      <c r="N341" s="661">
        <v>43</v>
      </c>
      <c r="O341" s="661">
        <v>70</v>
      </c>
      <c r="P341" s="661">
        <v>100</v>
      </c>
      <c r="Q341" s="660">
        <v>100</v>
      </c>
      <c r="R341" s="665" t="s">
        <v>1126</v>
      </c>
      <c r="S341" s="672"/>
      <c r="T341" s="673"/>
      <c r="U341" s="693"/>
      <c r="V341" s="386"/>
      <c r="W341" s="386"/>
      <c r="X341" s="386"/>
      <c r="Y341" s="386"/>
      <c r="Z341" s="386"/>
      <c r="AA341" s="386"/>
      <c r="AB341" s="386"/>
      <c r="AC341" s="386"/>
      <c r="AD341" s="386"/>
      <c r="AE341" s="386"/>
      <c r="AF341" s="386"/>
      <c r="AG341" s="386"/>
      <c r="AH341" s="386"/>
      <c r="AI341" s="386"/>
      <c r="AJ341" s="386"/>
      <c r="AK341" s="694"/>
      <c r="AM341" s="691"/>
      <c r="AN341" s="691"/>
      <c r="AO341" s="691"/>
      <c r="AP341" s="691"/>
      <c r="AQ341" s="691"/>
    </row>
    <row r="342" spans="1:43" s="690" customFormat="1" ht="47.25" customHeight="1" outlineLevel="2" collapsed="1" thickTop="1" thickBot="1" x14ac:dyDescent="0.3">
      <c r="A342" s="386"/>
      <c r="B342" s="874"/>
      <c r="C342" s="862"/>
      <c r="D342" s="867"/>
      <c r="E342" s="885"/>
      <c r="F342" s="871"/>
      <c r="G342" s="652" t="s">
        <v>1478</v>
      </c>
      <c r="H342" s="896" t="s">
        <v>1682</v>
      </c>
      <c r="I342" s="897"/>
      <c r="J342" s="898"/>
      <c r="K342" s="603" t="s">
        <v>31</v>
      </c>
      <c r="L342" s="660">
        <v>93</v>
      </c>
      <c r="M342" s="661">
        <v>100</v>
      </c>
      <c r="N342" s="661">
        <v>100</v>
      </c>
      <c r="O342" s="661">
        <v>100</v>
      </c>
      <c r="P342" s="661">
        <v>100</v>
      </c>
      <c r="Q342" s="660">
        <v>100</v>
      </c>
      <c r="R342" s="665" t="s">
        <v>1126</v>
      </c>
      <c r="S342" s="672"/>
      <c r="T342" s="673"/>
      <c r="U342" s="693"/>
      <c r="V342" s="386"/>
      <c r="W342" s="386"/>
      <c r="X342" s="386"/>
      <c r="Y342" s="386"/>
      <c r="Z342" s="386"/>
      <c r="AA342" s="386"/>
      <c r="AB342" s="386"/>
      <c r="AC342" s="386"/>
      <c r="AD342" s="386"/>
      <c r="AE342" s="386"/>
      <c r="AF342" s="386"/>
      <c r="AG342" s="386"/>
      <c r="AH342" s="386"/>
      <c r="AI342" s="386"/>
      <c r="AJ342" s="386"/>
      <c r="AK342" s="694"/>
      <c r="AM342" s="691"/>
      <c r="AN342" s="691"/>
      <c r="AO342" s="691"/>
      <c r="AP342" s="691"/>
      <c r="AQ342" s="691"/>
    </row>
    <row r="343" spans="1:43" s="690" customFormat="1" ht="35.25" hidden="1" customHeight="1" outlineLevel="3" thickTop="1" thickBot="1" x14ac:dyDescent="0.3">
      <c r="A343" s="386"/>
      <c r="B343" s="460" t="s">
        <v>1000</v>
      </c>
      <c r="C343" s="639" t="s">
        <v>538</v>
      </c>
      <c r="D343" s="891" t="s">
        <v>1733</v>
      </c>
      <c r="E343" s="892"/>
      <c r="F343" s="892"/>
      <c r="G343" s="892"/>
      <c r="H343" s="892"/>
      <c r="I343" s="892"/>
      <c r="J343" s="893"/>
      <c r="K343" s="602" t="s">
        <v>31</v>
      </c>
      <c r="L343" s="662">
        <v>0</v>
      </c>
      <c r="M343" s="663">
        <v>20</v>
      </c>
      <c r="N343" s="663">
        <v>30</v>
      </c>
      <c r="O343" s="663">
        <v>40</v>
      </c>
      <c r="P343" s="663">
        <v>50</v>
      </c>
      <c r="Q343" s="664">
        <v>50</v>
      </c>
      <c r="R343" s="663" t="s">
        <v>32</v>
      </c>
      <c r="S343" s="670"/>
      <c r="T343" s="671"/>
      <c r="U343" s="695"/>
      <c r="V343" s="386"/>
      <c r="W343" s="386"/>
      <c r="X343" s="386"/>
      <c r="Y343" s="386"/>
      <c r="Z343" s="386"/>
      <c r="AA343" s="386"/>
      <c r="AB343" s="386"/>
      <c r="AC343" s="386"/>
      <c r="AD343" s="386"/>
      <c r="AE343" s="386"/>
      <c r="AF343" s="386"/>
      <c r="AG343" s="386"/>
      <c r="AH343" s="691"/>
      <c r="AI343" s="691"/>
      <c r="AJ343" s="691"/>
      <c r="AK343" s="692"/>
      <c r="AM343" s="696"/>
      <c r="AN343" s="697"/>
      <c r="AO343" s="697"/>
      <c r="AP343" s="697"/>
      <c r="AQ343" s="697"/>
    </row>
    <row r="344" spans="1:43" s="690" customFormat="1" ht="35.25" hidden="1" customHeight="1" outlineLevel="3" thickTop="1" thickBot="1" x14ac:dyDescent="0.3">
      <c r="A344" s="386"/>
      <c r="B344" s="460" t="s">
        <v>1000</v>
      </c>
      <c r="C344" s="639" t="s">
        <v>544</v>
      </c>
      <c r="D344" s="891" t="s">
        <v>1829</v>
      </c>
      <c r="E344" s="892"/>
      <c r="F344" s="892"/>
      <c r="G344" s="892"/>
      <c r="H344" s="892"/>
      <c r="I344" s="892"/>
      <c r="J344" s="893"/>
      <c r="K344" s="602" t="s">
        <v>31</v>
      </c>
      <c r="L344" s="662">
        <v>10</v>
      </c>
      <c r="M344" s="663">
        <v>12</v>
      </c>
      <c r="N344" s="663">
        <v>14</v>
      </c>
      <c r="O344" s="663">
        <v>16</v>
      </c>
      <c r="P344" s="663">
        <v>18</v>
      </c>
      <c r="Q344" s="664">
        <v>18</v>
      </c>
      <c r="R344" s="663" t="s">
        <v>32</v>
      </c>
      <c r="S344" s="670"/>
      <c r="T344" s="671"/>
      <c r="U344" s="695"/>
      <c r="V344" s="386"/>
      <c r="W344" s="386"/>
      <c r="X344" s="386"/>
      <c r="Y344" s="386"/>
      <c r="Z344" s="386"/>
      <c r="AA344" s="386"/>
      <c r="AB344" s="386"/>
      <c r="AC344" s="386"/>
      <c r="AD344" s="386"/>
      <c r="AE344" s="386"/>
      <c r="AF344" s="386"/>
      <c r="AG344" s="386"/>
      <c r="AH344" s="691"/>
      <c r="AI344" s="691"/>
      <c r="AJ344" s="691"/>
      <c r="AK344" s="692"/>
      <c r="AM344" s="696"/>
      <c r="AN344" s="697"/>
      <c r="AO344" s="697"/>
      <c r="AP344" s="697"/>
      <c r="AQ344" s="697"/>
    </row>
    <row r="345" spans="1:43" s="690" customFormat="1" ht="35.25" hidden="1" customHeight="1" outlineLevel="3" thickTop="1" thickBot="1" x14ac:dyDescent="0.3">
      <c r="A345" s="386"/>
      <c r="B345" s="460" t="s">
        <v>1000</v>
      </c>
      <c r="C345" s="639" t="s">
        <v>565</v>
      </c>
      <c r="D345" s="886" t="s">
        <v>1830</v>
      </c>
      <c r="E345" s="887"/>
      <c r="F345" s="887"/>
      <c r="G345" s="887"/>
      <c r="H345" s="887"/>
      <c r="I345" s="887"/>
      <c r="J345" s="888"/>
      <c r="K345" s="602" t="s">
        <v>31</v>
      </c>
      <c r="L345" s="662">
        <v>10</v>
      </c>
      <c r="M345" s="663">
        <v>20</v>
      </c>
      <c r="N345" s="663">
        <v>30</v>
      </c>
      <c r="O345" s="663">
        <v>50</v>
      </c>
      <c r="P345" s="663">
        <v>60</v>
      </c>
      <c r="Q345" s="664">
        <v>60</v>
      </c>
      <c r="R345" s="663" t="s">
        <v>1126</v>
      </c>
      <c r="S345" s="670"/>
      <c r="T345" s="671"/>
      <c r="U345" s="695"/>
      <c r="V345" s="386"/>
      <c r="W345" s="386"/>
      <c r="X345" s="386"/>
      <c r="Y345" s="386"/>
      <c r="Z345" s="386"/>
      <c r="AA345" s="386"/>
      <c r="AB345" s="386"/>
      <c r="AC345" s="386"/>
      <c r="AD345" s="386"/>
      <c r="AE345" s="386"/>
      <c r="AF345" s="386"/>
      <c r="AG345" s="386"/>
      <c r="AH345" s="691"/>
      <c r="AI345" s="691"/>
      <c r="AJ345" s="691"/>
      <c r="AK345" s="692"/>
      <c r="AM345" s="696"/>
      <c r="AN345" s="697"/>
      <c r="AO345" s="697"/>
      <c r="AP345" s="697"/>
      <c r="AQ345" s="697"/>
    </row>
    <row r="346" spans="1:43" s="690" customFormat="1" ht="35.25" hidden="1" customHeight="1" outlineLevel="3" thickTop="1" thickBot="1" x14ac:dyDescent="0.3">
      <c r="A346" s="386"/>
      <c r="B346" s="460" t="s">
        <v>1000</v>
      </c>
      <c r="C346" s="639" t="s">
        <v>593</v>
      </c>
      <c r="D346" s="891" t="s">
        <v>1831</v>
      </c>
      <c r="E346" s="892"/>
      <c r="F346" s="892"/>
      <c r="G346" s="892"/>
      <c r="H346" s="892"/>
      <c r="I346" s="892"/>
      <c r="J346" s="893"/>
      <c r="K346" s="602" t="s">
        <v>31</v>
      </c>
      <c r="L346" s="662">
        <v>10</v>
      </c>
      <c r="M346" s="663">
        <v>15</v>
      </c>
      <c r="N346" s="663">
        <v>20</v>
      </c>
      <c r="O346" s="663">
        <v>25</v>
      </c>
      <c r="P346" s="663">
        <v>30</v>
      </c>
      <c r="Q346" s="664">
        <v>30</v>
      </c>
      <c r="R346" s="663" t="s">
        <v>32</v>
      </c>
      <c r="S346" s="670"/>
      <c r="T346" s="671"/>
      <c r="U346" s="695"/>
      <c r="V346" s="386"/>
      <c r="W346" s="386"/>
      <c r="X346" s="386"/>
      <c r="Y346" s="386"/>
      <c r="Z346" s="386"/>
      <c r="AA346" s="386"/>
      <c r="AB346" s="386"/>
      <c r="AC346" s="386"/>
      <c r="AD346" s="386"/>
      <c r="AE346" s="386"/>
      <c r="AF346" s="386"/>
      <c r="AG346" s="386"/>
      <c r="AH346" s="691"/>
      <c r="AI346" s="691"/>
      <c r="AJ346" s="691"/>
      <c r="AK346" s="692"/>
      <c r="AM346" s="696"/>
      <c r="AN346" s="697"/>
      <c r="AO346" s="697"/>
      <c r="AP346" s="697"/>
      <c r="AQ346" s="697"/>
    </row>
    <row r="347" spans="1:43" s="690" customFormat="1" ht="35.25" hidden="1" customHeight="1" outlineLevel="3" thickTop="1" thickBot="1" x14ac:dyDescent="0.3">
      <c r="A347" s="386"/>
      <c r="B347" s="460" t="s">
        <v>1000</v>
      </c>
      <c r="C347" s="639" t="s">
        <v>569</v>
      </c>
      <c r="D347" s="891" t="s">
        <v>1900</v>
      </c>
      <c r="E347" s="892"/>
      <c r="F347" s="892"/>
      <c r="G347" s="892"/>
      <c r="H347" s="892"/>
      <c r="I347" s="892"/>
      <c r="J347" s="893"/>
      <c r="K347" s="602" t="s">
        <v>31</v>
      </c>
      <c r="L347" s="662">
        <v>5</v>
      </c>
      <c r="M347" s="663">
        <v>10</v>
      </c>
      <c r="N347" s="663">
        <v>15</v>
      </c>
      <c r="O347" s="663">
        <v>20</v>
      </c>
      <c r="P347" s="663">
        <v>25</v>
      </c>
      <c r="Q347" s="664">
        <v>25</v>
      </c>
      <c r="R347" s="663" t="s">
        <v>32</v>
      </c>
      <c r="S347" s="670"/>
      <c r="T347" s="671"/>
      <c r="U347" s="695"/>
      <c r="V347" s="386"/>
      <c r="W347" s="386"/>
      <c r="X347" s="386"/>
      <c r="Y347" s="386"/>
      <c r="Z347" s="386"/>
      <c r="AA347" s="386"/>
      <c r="AB347" s="386"/>
      <c r="AC347" s="386"/>
      <c r="AD347" s="386"/>
      <c r="AE347" s="386"/>
      <c r="AF347" s="386"/>
      <c r="AG347" s="386"/>
      <c r="AH347" s="691"/>
      <c r="AI347" s="691"/>
      <c r="AJ347" s="691"/>
      <c r="AK347" s="692"/>
      <c r="AM347" s="696"/>
      <c r="AN347" s="697"/>
      <c r="AO347" s="697"/>
      <c r="AP347" s="697"/>
      <c r="AQ347" s="697"/>
    </row>
    <row r="348" spans="1:43" s="690" customFormat="1" ht="42.75" customHeight="1" outlineLevel="2" thickTop="1" thickBot="1" x14ac:dyDescent="0.3">
      <c r="A348" s="386"/>
      <c r="B348" s="872" t="s">
        <v>1244</v>
      </c>
      <c r="C348" s="860" t="s">
        <v>800</v>
      </c>
      <c r="D348" s="865" t="s">
        <v>944</v>
      </c>
      <c r="E348" s="884"/>
      <c r="F348" s="870" t="s">
        <v>1022</v>
      </c>
      <c r="G348" s="698" t="s">
        <v>1479</v>
      </c>
      <c r="H348" s="902" t="s">
        <v>1734</v>
      </c>
      <c r="I348" s="903"/>
      <c r="J348" s="904"/>
      <c r="K348" s="603" t="s">
        <v>31</v>
      </c>
      <c r="L348" s="660">
        <v>50</v>
      </c>
      <c r="M348" s="661">
        <v>65</v>
      </c>
      <c r="N348" s="661">
        <v>75</v>
      </c>
      <c r="O348" s="661">
        <v>90</v>
      </c>
      <c r="P348" s="661">
        <v>100</v>
      </c>
      <c r="Q348" s="660">
        <v>100</v>
      </c>
      <c r="R348" s="665" t="s">
        <v>1126</v>
      </c>
      <c r="S348" s="672"/>
      <c r="T348" s="673"/>
      <c r="U348" s="693"/>
      <c r="V348" s="386"/>
      <c r="W348" s="386"/>
      <c r="X348" s="386"/>
      <c r="Y348" s="386"/>
      <c r="Z348" s="386"/>
      <c r="AA348" s="386"/>
      <c r="AB348" s="386"/>
      <c r="AC348" s="386"/>
      <c r="AD348" s="386"/>
      <c r="AE348" s="386"/>
      <c r="AF348" s="386"/>
      <c r="AG348" s="386"/>
      <c r="AH348" s="386"/>
      <c r="AI348" s="386"/>
      <c r="AJ348" s="386"/>
      <c r="AK348" s="694"/>
      <c r="AM348" s="691"/>
      <c r="AN348" s="691"/>
      <c r="AO348" s="691"/>
      <c r="AP348" s="691"/>
      <c r="AQ348" s="691"/>
    </row>
    <row r="349" spans="1:43" s="690" customFormat="1" ht="42.75" customHeight="1" outlineLevel="2" thickTop="1" thickBot="1" x14ac:dyDescent="0.3">
      <c r="A349" s="386"/>
      <c r="B349" s="873"/>
      <c r="C349" s="861"/>
      <c r="D349" s="865"/>
      <c r="E349" s="884"/>
      <c r="F349" s="870"/>
      <c r="G349" s="652" t="s">
        <v>1480</v>
      </c>
      <c r="H349" s="896" t="s">
        <v>1137</v>
      </c>
      <c r="I349" s="897"/>
      <c r="J349" s="898"/>
      <c r="K349" s="603" t="s">
        <v>31</v>
      </c>
      <c r="L349" s="660">
        <v>50</v>
      </c>
      <c r="M349" s="661">
        <v>15</v>
      </c>
      <c r="N349" s="661">
        <v>10</v>
      </c>
      <c r="O349" s="661">
        <v>15</v>
      </c>
      <c r="P349" s="661">
        <v>15</v>
      </c>
      <c r="Q349" s="660">
        <v>100</v>
      </c>
      <c r="R349" s="665" t="s">
        <v>1126</v>
      </c>
      <c r="S349" s="672"/>
      <c r="T349" s="673"/>
      <c r="U349" s="693"/>
      <c r="V349" s="386"/>
      <c r="W349" s="386"/>
      <c r="X349" s="386"/>
      <c r="Y349" s="386"/>
      <c r="Z349" s="386"/>
      <c r="AA349" s="386"/>
      <c r="AB349" s="386"/>
      <c r="AC349" s="386"/>
      <c r="AD349" s="386"/>
      <c r="AE349" s="386"/>
      <c r="AF349" s="386"/>
      <c r="AG349" s="386"/>
      <c r="AH349" s="386"/>
      <c r="AI349" s="386"/>
      <c r="AJ349" s="386"/>
      <c r="AK349" s="694"/>
      <c r="AM349" s="691"/>
      <c r="AN349" s="691"/>
      <c r="AO349" s="691"/>
      <c r="AP349" s="691"/>
      <c r="AQ349" s="691"/>
    </row>
    <row r="350" spans="1:43" s="690" customFormat="1" ht="42.75" customHeight="1" outlineLevel="2" thickTop="1" thickBot="1" x14ac:dyDescent="0.3">
      <c r="A350" s="386"/>
      <c r="B350" s="873"/>
      <c r="C350" s="861"/>
      <c r="D350" s="865"/>
      <c r="E350" s="884"/>
      <c r="F350" s="870"/>
      <c r="G350" s="652" t="s">
        <v>1481</v>
      </c>
      <c r="H350" s="896" t="s">
        <v>1138</v>
      </c>
      <c r="I350" s="897"/>
      <c r="J350" s="898"/>
      <c r="K350" s="603" t="s">
        <v>31</v>
      </c>
      <c r="L350" s="660">
        <v>100</v>
      </c>
      <c r="M350" s="661">
        <v>100</v>
      </c>
      <c r="N350" s="661">
        <v>100</v>
      </c>
      <c r="O350" s="661">
        <v>100</v>
      </c>
      <c r="P350" s="661">
        <v>1</v>
      </c>
      <c r="Q350" s="660">
        <v>100</v>
      </c>
      <c r="R350" s="665" t="s">
        <v>1126</v>
      </c>
      <c r="S350" s="672"/>
      <c r="T350" s="673"/>
      <c r="U350" s="693"/>
      <c r="V350" s="386"/>
      <c r="W350" s="386"/>
      <c r="X350" s="386"/>
      <c r="Y350" s="386"/>
      <c r="Z350" s="386"/>
      <c r="AA350" s="386"/>
      <c r="AB350" s="386"/>
      <c r="AC350" s="386"/>
      <c r="AD350" s="386"/>
      <c r="AE350" s="386"/>
      <c r="AF350" s="386"/>
      <c r="AG350" s="386"/>
      <c r="AH350" s="386"/>
      <c r="AI350" s="386"/>
      <c r="AJ350" s="386"/>
      <c r="AK350" s="694"/>
      <c r="AM350" s="691"/>
      <c r="AN350" s="691"/>
      <c r="AO350" s="691"/>
      <c r="AP350" s="691"/>
      <c r="AQ350" s="691"/>
    </row>
    <row r="351" spans="1:43" s="690" customFormat="1" ht="45" customHeight="1" outlineLevel="2" collapsed="1" thickTop="1" thickBot="1" x14ac:dyDescent="0.3">
      <c r="A351" s="386"/>
      <c r="B351" s="874"/>
      <c r="C351" s="862"/>
      <c r="D351" s="867"/>
      <c r="E351" s="885"/>
      <c r="F351" s="871"/>
      <c r="G351" s="652" t="s">
        <v>1482</v>
      </c>
      <c r="H351" s="896" t="s">
        <v>1735</v>
      </c>
      <c r="I351" s="897"/>
      <c r="J351" s="898"/>
      <c r="K351" s="603" t="s">
        <v>31</v>
      </c>
      <c r="L351" s="660">
        <v>50</v>
      </c>
      <c r="M351" s="661">
        <v>60</v>
      </c>
      <c r="N351" s="661">
        <v>70</v>
      </c>
      <c r="O351" s="661">
        <v>85</v>
      </c>
      <c r="P351" s="661">
        <v>100</v>
      </c>
      <c r="Q351" s="660">
        <v>100</v>
      </c>
      <c r="R351" s="665" t="s">
        <v>1126</v>
      </c>
      <c r="S351" s="672"/>
      <c r="T351" s="673"/>
      <c r="U351" s="693"/>
      <c r="V351" s="386"/>
      <c r="W351" s="386"/>
      <c r="X351" s="386"/>
      <c r="Y351" s="386"/>
      <c r="Z351" s="386"/>
      <c r="AA351" s="386"/>
      <c r="AB351" s="386"/>
      <c r="AC351" s="386"/>
      <c r="AD351" s="386"/>
      <c r="AE351" s="386"/>
      <c r="AF351" s="386"/>
      <c r="AG351" s="386"/>
      <c r="AH351" s="386"/>
      <c r="AI351" s="386"/>
      <c r="AJ351" s="386"/>
      <c r="AK351" s="694"/>
      <c r="AM351" s="691"/>
      <c r="AN351" s="691"/>
      <c r="AO351" s="691"/>
      <c r="AP351" s="691"/>
      <c r="AQ351" s="691"/>
    </row>
    <row r="352" spans="1:43" s="690" customFormat="1" ht="35.25" hidden="1" customHeight="1" outlineLevel="3" thickTop="1" thickBot="1" x14ac:dyDescent="0.3">
      <c r="A352" s="386"/>
      <c r="B352" s="460" t="s">
        <v>1000</v>
      </c>
      <c r="C352" s="639" t="s">
        <v>583</v>
      </c>
      <c r="D352" s="891" t="s">
        <v>1587</v>
      </c>
      <c r="E352" s="892"/>
      <c r="F352" s="892"/>
      <c r="G352" s="892"/>
      <c r="H352" s="892"/>
      <c r="I352" s="892"/>
      <c r="J352" s="893"/>
      <c r="K352" s="602" t="s">
        <v>31</v>
      </c>
      <c r="L352" s="662"/>
      <c r="M352" s="663">
        <v>20</v>
      </c>
      <c r="N352" s="663">
        <v>10</v>
      </c>
      <c r="O352" s="663">
        <v>10</v>
      </c>
      <c r="P352" s="663">
        <v>10</v>
      </c>
      <c r="Q352" s="664">
        <v>50</v>
      </c>
      <c r="R352" s="663" t="s">
        <v>32</v>
      </c>
      <c r="S352" s="670"/>
      <c r="T352" s="671"/>
      <c r="U352" s="695"/>
      <c r="V352" s="386"/>
      <c r="W352" s="386"/>
      <c r="X352" s="386"/>
      <c r="Y352" s="386"/>
      <c r="Z352" s="386"/>
      <c r="AA352" s="386"/>
      <c r="AB352" s="386"/>
      <c r="AC352" s="386"/>
      <c r="AD352" s="386"/>
      <c r="AE352" s="386"/>
      <c r="AF352" s="386"/>
      <c r="AG352" s="386"/>
      <c r="AH352" s="691"/>
      <c r="AI352" s="691"/>
      <c r="AJ352" s="691"/>
      <c r="AK352" s="692"/>
      <c r="AM352" s="696"/>
      <c r="AN352" s="697"/>
      <c r="AO352" s="697"/>
      <c r="AP352" s="697"/>
      <c r="AQ352" s="697"/>
    </row>
    <row r="353" spans="1:43" s="690" customFormat="1" ht="35.25" hidden="1" customHeight="1" outlineLevel="3" thickTop="1" thickBot="1" x14ac:dyDescent="0.3">
      <c r="A353" s="386"/>
      <c r="B353" s="460" t="s">
        <v>1000</v>
      </c>
      <c r="C353" s="639" t="s">
        <v>571</v>
      </c>
      <c r="D353" s="891" t="s">
        <v>1171</v>
      </c>
      <c r="E353" s="892"/>
      <c r="F353" s="892"/>
      <c r="G353" s="892"/>
      <c r="H353" s="892"/>
      <c r="I353" s="892"/>
      <c r="J353" s="893"/>
      <c r="K353" s="602" t="s">
        <v>31</v>
      </c>
      <c r="L353" s="662"/>
      <c r="M353" s="663">
        <v>20</v>
      </c>
      <c r="N353" s="663">
        <v>10</v>
      </c>
      <c r="O353" s="663">
        <v>10</v>
      </c>
      <c r="P353" s="663">
        <v>10</v>
      </c>
      <c r="Q353" s="664">
        <v>50</v>
      </c>
      <c r="R353" s="663" t="s">
        <v>32</v>
      </c>
      <c r="S353" s="670"/>
      <c r="T353" s="671"/>
      <c r="U353" s="695"/>
      <c r="V353" s="386"/>
      <c r="W353" s="386"/>
      <c r="X353" s="386"/>
      <c r="Y353" s="386"/>
      <c r="Z353" s="386"/>
      <c r="AA353" s="386"/>
      <c r="AB353" s="386"/>
      <c r="AC353" s="386"/>
      <c r="AD353" s="386"/>
      <c r="AE353" s="386"/>
      <c r="AF353" s="386"/>
      <c r="AG353" s="386"/>
      <c r="AH353" s="691"/>
      <c r="AI353" s="691"/>
      <c r="AJ353" s="691"/>
      <c r="AK353" s="692"/>
      <c r="AM353" s="696"/>
      <c r="AN353" s="697"/>
      <c r="AO353" s="697"/>
      <c r="AP353" s="697"/>
      <c r="AQ353" s="697"/>
    </row>
    <row r="354" spans="1:43" s="690" customFormat="1" ht="35.25" hidden="1" customHeight="1" outlineLevel="3" thickTop="1" thickBot="1" x14ac:dyDescent="0.3">
      <c r="A354" s="386"/>
      <c r="B354" s="460" t="s">
        <v>1000</v>
      </c>
      <c r="C354" s="639" t="s">
        <v>581</v>
      </c>
      <c r="D354" s="886" t="s">
        <v>1172</v>
      </c>
      <c r="E354" s="887"/>
      <c r="F354" s="887"/>
      <c r="G354" s="887"/>
      <c r="H354" s="887"/>
      <c r="I354" s="887"/>
      <c r="J354" s="888"/>
      <c r="K354" s="602" t="s">
        <v>31</v>
      </c>
      <c r="L354" s="662"/>
      <c r="M354" s="663">
        <v>133</v>
      </c>
      <c r="N354" s="663">
        <v>133</v>
      </c>
      <c r="O354" s="663">
        <v>133</v>
      </c>
      <c r="P354" s="663">
        <v>133</v>
      </c>
      <c r="Q354" s="664">
        <v>133</v>
      </c>
      <c r="R354" s="663" t="s">
        <v>32</v>
      </c>
      <c r="S354" s="670"/>
      <c r="T354" s="671"/>
      <c r="U354" s="695"/>
      <c r="V354" s="386"/>
      <c r="W354" s="386"/>
      <c r="X354" s="386"/>
      <c r="Y354" s="386"/>
      <c r="Z354" s="386"/>
      <c r="AA354" s="386"/>
      <c r="AB354" s="386"/>
      <c r="AC354" s="386"/>
      <c r="AD354" s="386"/>
      <c r="AE354" s="386"/>
      <c r="AF354" s="386"/>
      <c r="AG354" s="386"/>
      <c r="AH354" s="691"/>
      <c r="AI354" s="691"/>
      <c r="AJ354" s="691"/>
      <c r="AK354" s="692"/>
      <c r="AM354" s="696"/>
      <c r="AN354" s="697"/>
      <c r="AO354" s="697"/>
      <c r="AP354" s="697"/>
      <c r="AQ354" s="697"/>
    </row>
    <row r="355" spans="1:43" s="690" customFormat="1" ht="35.25" hidden="1" customHeight="1" outlineLevel="3" thickTop="1" thickBot="1" x14ac:dyDescent="0.3">
      <c r="A355" s="386"/>
      <c r="B355" s="460" t="s">
        <v>1000</v>
      </c>
      <c r="C355" s="639" t="s">
        <v>1775</v>
      </c>
      <c r="D355" s="891" t="s">
        <v>1736</v>
      </c>
      <c r="E355" s="892"/>
      <c r="F355" s="892"/>
      <c r="G355" s="892"/>
      <c r="H355" s="892"/>
      <c r="I355" s="892"/>
      <c r="J355" s="893"/>
      <c r="K355" s="602" t="s">
        <v>31</v>
      </c>
      <c r="L355" s="662"/>
      <c r="M355" s="663">
        <v>8</v>
      </c>
      <c r="N355" s="663">
        <v>15</v>
      </c>
      <c r="O355" s="663">
        <v>20</v>
      </c>
      <c r="P355" s="663">
        <v>25</v>
      </c>
      <c r="Q355" s="664">
        <v>68</v>
      </c>
      <c r="R355" s="663" t="s">
        <v>32</v>
      </c>
      <c r="S355" s="670"/>
      <c r="T355" s="671"/>
      <c r="U355" s="695"/>
      <c r="V355" s="386"/>
      <c r="W355" s="386"/>
      <c r="X355" s="386"/>
      <c r="Y355" s="386"/>
      <c r="Z355" s="386"/>
      <c r="AA355" s="386"/>
      <c r="AB355" s="386"/>
      <c r="AC355" s="386"/>
      <c r="AD355" s="386"/>
      <c r="AE355" s="386"/>
      <c r="AF355" s="386"/>
      <c r="AG355" s="386"/>
      <c r="AH355" s="691"/>
      <c r="AI355" s="691"/>
      <c r="AJ355" s="691"/>
      <c r="AK355" s="692"/>
      <c r="AM355" s="696"/>
      <c r="AN355" s="697"/>
      <c r="AO355" s="697"/>
      <c r="AP355" s="697"/>
      <c r="AQ355" s="697"/>
    </row>
    <row r="356" spans="1:43" s="686" customFormat="1" ht="54" customHeight="1" outlineLevel="1" thickTop="1" thickBot="1" x14ac:dyDescent="0.3">
      <c r="A356" s="386"/>
      <c r="B356" s="687" t="s">
        <v>1245</v>
      </c>
      <c r="C356" s="622" t="s">
        <v>1259</v>
      </c>
      <c r="D356" s="916" t="s">
        <v>946</v>
      </c>
      <c r="E356" s="916"/>
      <c r="F356" s="916"/>
      <c r="G356" s="916"/>
      <c r="H356" s="916"/>
      <c r="I356" s="916"/>
      <c r="J356" s="916"/>
      <c r="K356" s="916"/>
      <c r="L356" s="657"/>
      <c r="M356" s="658"/>
      <c r="N356" s="658"/>
      <c r="O356" s="658"/>
      <c r="P356" s="658"/>
      <c r="Q356" s="666"/>
      <c r="R356" s="659"/>
      <c r="S356" s="668"/>
      <c r="T356" s="669"/>
      <c r="U356" s="685"/>
      <c r="V356" s="386"/>
      <c r="W356" s="386"/>
      <c r="X356" s="386"/>
      <c r="Y356" s="386"/>
      <c r="Z356" s="386"/>
      <c r="AA356" s="386"/>
      <c r="AB356" s="386"/>
      <c r="AC356" s="386"/>
      <c r="AD356" s="386"/>
      <c r="AE356" s="386"/>
      <c r="AF356" s="386"/>
      <c r="AG356" s="386"/>
      <c r="AH356" s="386"/>
      <c r="AI356" s="386"/>
      <c r="AJ356" s="386"/>
      <c r="AK356" s="386"/>
      <c r="AL356" s="386"/>
      <c r="AM356" s="386"/>
      <c r="AN356" s="386"/>
      <c r="AO356" s="386"/>
      <c r="AP356" s="386"/>
    </row>
    <row r="357" spans="1:43" s="686" customFormat="1" ht="46.5" customHeight="1" outlineLevel="1" thickTop="1" thickBot="1" x14ac:dyDescent="0.3">
      <c r="A357" s="386"/>
      <c r="B357" s="687" t="s">
        <v>981</v>
      </c>
      <c r="C357" s="622" t="s">
        <v>1776</v>
      </c>
      <c r="D357" s="917" t="s">
        <v>1140</v>
      </c>
      <c r="E357" s="918"/>
      <c r="F357" s="918"/>
      <c r="G357" s="918"/>
      <c r="H357" s="918"/>
      <c r="I357" s="650" t="s">
        <v>1408</v>
      </c>
      <c r="J357" s="640" t="s">
        <v>1023</v>
      </c>
      <c r="K357" s="627" t="s">
        <v>1621</v>
      </c>
      <c r="L357" s="657">
        <v>47862</v>
      </c>
      <c r="M357" s="658">
        <v>3</v>
      </c>
      <c r="N357" s="658">
        <v>3</v>
      </c>
      <c r="O357" s="658">
        <v>3</v>
      </c>
      <c r="P357" s="658">
        <v>3</v>
      </c>
      <c r="Q357" s="657">
        <v>12</v>
      </c>
      <c r="R357" s="659" t="s">
        <v>1126</v>
      </c>
      <c r="S357" s="668"/>
      <c r="T357" s="669"/>
      <c r="U357" s="685"/>
      <c r="V357" s="386"/>
      <c r="W357" s="386"/>
      <c r="X357" s="386"/>
      <c r="Y357" s="386"/>
      <c r="Z357" s="386"/>
      <c r="AA357" s="386"/>
      <c r="AB357" s="386"/>
      <c r="AC357" s="386"/>
      <c r="AD357" s="386"/>
      <c r="AE357" s="386"/>
      <c r="AF357" s="386"/>
      <c r="AG357" s="386"/>
      <c r="AH357" s="386"/>
      <c r="AI357" s="386"/>
      <c r="AJ357" s="386"/>
      <c r="AK357" s="386"/>
      <c r="AL357" s="386"/>
      <c r="AM357" s="386"/>
      <c r="AN357" s="386"/>
      <c r="AO357" s="386"/>
      <c r="AP357" s="386"/>
    </row>
    <row r="358" spans="1:43" s="690" customFormat="1" ht="54" customHeight="1" outlineLevel="2" collapsed="1" thickTop="1" thickBot="1" x14ac:dyDescent="0.3">
      <c r="A358" s="386"/>
      <c r="B358" s="689" t="s">
        <v>1246</v>
      </c>
      <c r="C358" s="453" t="s">
        <v>1061</v>
      </c>
      <c r="D358" s="867" t="s">
        <v>947</v>
      </c>
      <c r="E358" s="885"/>
      <c r="F358" s="688" t="s">
        <v>1022</v>
      </c>
      <c r="G358" s="652" t="s">
        <v>1483</v>
      </c>
      <c r="H358" s="896" t="s">
        <v>1142</v>
      </c>
      <c r="I358" s="897"/>
      <c r="J358" s="898"/>
      <c r="K358" s="603" t="s">
        <v>31</v>
      </c>
      <c r="L358" s="660">
        <v>34</v>
      </c>
      <c r="M358" s="661">
        <v>35</v>
      </c>
      <c r="N358" s="661">
        <v>35</v>
      </c>
      <c r="O358" s="661">
        <v>35</v>
      </c>
      <c r="P358" s="661">
        <v>35</v>
      </c>
      <c r="Q358" s="660">
        <v>140</v>
      </c>
      <c r="R358" s="665" t="s">
        <v>1614</v>
      </c>
      <c r="S358" s="672"/>
      <c r="T358" s="673"/>
      <c r="U358" s="693"/>
      <c r="V358" s="386"/>
      <c r="W358" s="386"/>
      <c r="X358" s="386"/>
      <c r="Y358" s="386"/>
      <c r="Z358" s="386"/>
      <c r="AA358" s="386"/>
      <c r="AB358" s="386"/>
      <c r="AC358" s="386"/>
      <c r="AD358" s="386"/>
      <c r="AE358" s="386"/>
      <c r="AF358" s="386"/>
      <c r="AG358" s="386"/>
      <c r="AH358" s="386"/>
      <c r="AI358" s="386"/>
      <c r="AJ358" s="386"/>
      <c r="AK358" s="694"/>
      <c r="AM358" s="691"/>
      <c r="AN358" s="691"/>
      <c r="AO358" s="691"/>
      <c r="AP358" s="691"/>
      <c r="AQ358" s="691"/>
    </row>
    <row r="359" spans="1:43" s="690" customFormat="1" ht="39.75" hidden="1" customHeight="1" outlineLevel="3" thickTop="1" thickBot="1" x14ac:dyDescent="0.3">
      <c r="A359" s="386"/>
      <c r="B359" s="460" t="s">
        <v>1000</v>
      </c>
      <c r="C359" s="639" t="s">
        <v>608</v>
      </c>
      <c r="D359" s="891" t="s">
        <v>1143</v>
      </c>
      <c r="E359" s="892"/>
      <c r="F359" s="892"/>
      <c r="G359" s="892"/>
      <c r="H359" s="892"/>
      <c r="I359" s="892"/>
      <c r="J359" s="893"/>
      <c r="K359" s="602" t="s">
        <v>31</v>
      </c>
      <c r="L359" s="662"/>
      <c r="M359" s="663">
        <v>20</v>
      </c>
      <c r="N359" s="663">
        <v>30</v>
      </c>
      <c r="O359" s="663">
        <v>40</v>
      </c>
      <c r="P359" s="663">
        <v>100</v>
      </c>
      <c r="Q359" s="664">
        <v>100</v>
      </c>
      <c r="R359" s="663" t="s">
        <v>1126</v>
      </c>
      <c r="S359" s="670"/>
      <c r="T359" s="671"/>
      <c r="U359" s="695"/>
      <c r="V359" s="386"/>
      <c r="W359" s="386"/>
      <c r="X359" s="386"/>
      <c r="Y359" s="386"/>
      <c r="Z359" s="386"/>
      <c r="AA359" s="386"/>
      <c r="AB359" s="386"/>
      <c r="AC359" s="386"/>
      <c r="AD359" s="386"/>
      <c r="AE359" s="386"/>
      <c r="AF359" s="386"/>
      <c r="AG359" s="386"/>
      <c r="AH359" s="691"/>
      <c r="AI359" s="691"/>
      <c r="AJ359" s="691"/>
      <c r="AK359" s="692"/>
      <c r="AM359" s="696"/>
      <c r="AN359" s="697"/>
      <c r="AO359" s="697"/>
      <c r="AP359" s="697"/>
      <c r="AQ359" s="697"/>
    </row>
    <row r="360" spans="1:43" s="690" customFormat="1" ht="52.5" hidden="1" customHeight="1" outlineLevel="3" thickTop="1" thickBot="1" x14ac:dyDescent="0.3">
      <c r="A360" s="386"/>
      <c r="B360" s="460" t="s">
        <v>1000</v>
      </c>
      <c r="C360" s="639" t="s">
        <v>610</v>
      </c>
      <c r="D360" s="891" t="s">
        <v>1737</v>
      </c>
      <c r="E360" s="892"/>
      <c r="F360" s="892"/>
      <c r="G360" s="892"/>
      <c r="H360" s="892"/>
      <c r="I360" s="892"/>
      <c r="J360" s="893"/>
      <c r="K360" s="602" t="s">
        <v>31</v>
      </c>
      <c r="L360" s="662"/>
      <c r="M360" s="663">
        <v>20</v>
      </c>
      <c r="N360" s="663">
        <v>30</v>
      </c>
      <c r="O360" s="663">
        <v>40</v>
      </c>
      <c r="P360" s="663">
        <v>100</v>
      </c>
      <c r="Q360" s="664">
        <v>100</v>
      </c>
      <c r="R360" s="663" t="s">
        <v>1341</v>
      </c>
      <c r="S360" s="670"/>
      <c r="T360" s="671"/>
      <c r="U360" s="695"/>
      <c r="V360" s="386"/>
      <c r="W360" s="386"/>
      <c r="X360" s="386"/>
      <c r="Y360" s="386"/>
      <c r="Z360" s="386"/>
      <c r="AA360" s="386"/>
      <c r="AB360" s="386"/>
      <c r="AC360" s="386"/>
      <c r="AD360" s="386"/>
      <c r="AE360" s="386"/>
      <c r="AF360" s="386"/>
      <c r="AG360" s="386"/>
      <c r="AH360" s="691"/>
      <c r="AI360" s="691"/>
      <c r="AJ360" s="691"/>
      <c r="AK360" s="692"/>
      <c r="AM360" s="696"/>
      <c r="AN360" s="697"/>
      <c r="AO360" s="697"/>
      <c r="AP360" s="697"/>
      <c r="AQ360" s="697"/>
    </row>
    <row r="361" spans="1:43" s="690" customFormat="1" ht="35.25" hidden="1" customHeight="1" outlineLevel="3" thickTop="1" thickBot="1" x14ac:dyDescent="0.3">
      <c r="A361" s="386"/>
      <c r="B361" s="460" t="s">
        <v>1000</v>
      </c>
      <c r="C361" s="639" t="s">
        <v>611</v>
      </c>
      <c r="D361" s="886" t="s">
        <v>1144</v>
      </c>
      <c r="E361" s="887"/>
      <c r="F361" s="887"/>
      <c r="G361" s="887"/>
      <c r="H361" s="887"/>
      <c r="I361" s="887"/>
      <c r="J361" s="888"/>
      <c r="K361" s="602" t="s">
        <v>31</v>
      </c>
      <c r="L361" s="662"/>
      <c r="M361" s="663"/>
      <c r="N361" s="663">
        <v>20</v>
      </c>
      <c r="O361" s="663">
        <v>50</v>
      </c>
      <c r="P361" s="663">
        <v>30</v>
      </c>
      <c r="Q361" s="664">
        <v>100</v>
      </c>
      <c r="R361" s="663" t="s">
        <v>1341</v>
      </c>
      <c r="S361" s="670"/>
      <c r="T361" s="671"/>
      <c r="U361" s="695"/>
      <c r="V361" s="386"/>
      <c r="W361" s="386"/>
      <c r="X361" s="386"/>
      <c r="Y361" s="386"/>
      <c r="Z361" s="386"/>
      <c r="AA361" s="386"/>
      <c r="AB361" s="386"/>
      <c r="AC361" s="386"/>
      <c r="AD361" s="386"/>
      <c r="AE361" s="386"/>
      <c r="AF361" s="386"/>
      <c r="AG361" s="386"/>
      <c r="AH361" s="691"/>
      <c r="AI361" s="691"/>
      <c r="AJ361" s="691"/>
      <c r="AK361" s="692"/>
      <c r="AM361" s="696"/>
      <c r="AN361" s="697"/>
      <c r="AO361" s="697"/>
      <c r="AP361" s="697"/>
      <c r="AQ361" s="697"/>
    </row>
    <row r="362" spans="1:43" s="690" customFormat="1" ht="35.25" hidden="1" customHeight="1" outlineLevel="3" thickTop="1" thickBot="1" x14ac:dyDescent="0.3">
      <c r="A362" s="386"/>
      <c r="B362" s="460" t="s">
        <v>1000</v>
      </c>
      <c r="C362" s="639" t="s">
        <v>613</v>
      </c>
      <c r="D362" s="891" t="s">
        <v>1826</v>
      </c>
      <c r="E362" s="892"/>
      <c r="F362" s="892"/>
      <c r="G362" s="892"/>
      <c r="H362" s="892"/>
      <c r="I362" s="892"/>
      <c r="J362" s="893"/>
      <c r="K362" s="602" t="s">
        <v>31</v>
      </c>
      <c r="L362" s="662"/>
      <c r="M362" s="663">
        <v>25</v>
      </c>
      <c r="N362" s="663">
        <v>25</v>
      </c>
      <c r="O362" s="663">
        <v>25</v>
      </c>
      <c r="P362" s="663">
        <v>25</v>
      </c>
      <c r="Q362" s="664">
        <v>100</v>
      </c>
      <c r="R362" s="663" t="s">
        <v>1341</v>
      </c>
      <c r="S362" s="670"/>
      <c r="T362" s="671"/>
      <c r="U362" s="695"/>
      <c r="V362" s="386"/>
      <c r="W362" s="386"/>
      <c r="X362" s="386"/>
      <c r="Y362" s="386"/>
      <c r="Z362" s="386"/>
      <c r="AA362" s="386"/>
      <c r="AB362" s="386"/>
      <c r="AC362" s="386"/>
      <c r="AD362" s="386"/>
      <c r="AE362" s="386"/>
      <c r="AF362" s="386"/>
      <c r="AG362" s="386"/>
      <c r="AH362" s="691"/>
      <c r="AI362" s="691"/>
      <c r="AJ362" s="691"/>
      <c r="AK362" s="692"/>
      <c r="AM362" s="696"/>
      <c r="AN362" s="697"/>
      <c r="AO362" s="697"/>
      <c r="AP362" s="697"/>
      <c r="AQ362" s="697"/>
    </row>
    <row r="363" spans="1:43" s="690" customFormat="1" ht="35.25" hidden="1" customHeight="1" outlineLevel="3" thickTop="1" thickBot="1" x14ac:dyDescent="0.3">
      <c r="A363" s="386"/>
      <c r="B363" s="460" t="s">
        <v>1000</v>
      </c>
      <c r="C363" s="639" t="s">
        <v>621</v>
      </c>
      <c r="D363" s="891" t="s">
        <v>1145</v>
      </c>
      <c r="E363" s="892"/>
      <c r="F363" s="892"/>
      <c r="G363" s="892"/>
      <c r="H363" s="892"/>
      <c r="I363" s="892"/>
      <c r="J363" s="893"/>
      <c r="K363" s="602" t="s">
        <v>31</v>
      </c>
      <c r="L363" s="662"/>
      <c r="M363" s="663">
        <v>25</v>
      </c>
      <c r="N363" s="663">
        <v>25</v>
      </c>
      <c r="O363" s="663">
        <v>25</v>
      </c>
      <c r="P363" s="663">
        <v>25</v>
      </c>
      <c r="Q363" s="664">
        <v>100</v>
      </c>
      <c r="R363" s="663" t="s">
        <v>1341</v>
      </c>
      <c r="S363" s="670"/>
      <c r="T363" s="671"/>
      <c r="U363" s="695"/>
      <c r="V363" s="386"/>
      <c r="W363" s="386"/>
      <c r="X363" s="386"/>
      <c r="Y363" s="386"/>
      <c r="Z363" s="386"/>
      <c r="AA363" s="386"/>
      <c r="AB363" s="386"/>
      <c r="AC363" s="386"/>
      <c r="AD363" s="386"/>
      <c r="AE363" s="386"/>
      <c r="AF363" s="386"/>
      <c r="AG363" s="386"/>
      <c r="AH363" s="691"/>
      <c r="AI363" s="691"/>
      <c r="AJ363" s="691"/>
      <c r="AK363" s="692"/>
      <c r="AM363" s="696"/>
      <c r="AN363" s="697"/>
      <c r="AO363" s="697"/>
      <c r="AP363" s="697"/>
      <c r="AQ363" s="697"/>
    </row>
    <row r="364" spans="1:43" s="690" customFormat="1" ht="54" customHeight="1" outlineLevel="2" collapsed="1" thickTop="1" thickBot="1" x14ac:dyDescent="0.3">
      <c r="A364" s="386"/>
      <c r="B364" s="689" t="s">
        <v>1247</v>
      </c>
      <c r="C364" s="453" t="s">
        <v>1062</v>
      </c>
      <c r="D364" s="867" t="s">
        <v>945</v>
      </c>
      <c r="E364" s="885"/>
      <c r="F364" s="699" t="s">
        <v>1022</v>
      </c>
      <c r="G364" s="698" t="s">
        <v>1484</v>
      </c>
      <c r="H364" s="902" t="s">
        <v>1615</v>
      </c>
      <c r="I364" s="903"/>
      <c r="J364" s="904"/>
      <c r="K364" s="603" t="s">
        <v>31</v>
      </c>
      <c r="L364" s="660">
        <v>38</v>
      </c>
      <c r="M364" s="661">
        <v>25</v>
      </c>
      <c r="N364" s="661">
        <v>25</v>
      </c>
      <c r="O364" s="661">
        <v>25</v>
      </c>
      <c r="P364" s="661">
        <v>25</v>
      </c>
      <c r="Q364" s="660">
        <v>100</v>
      </c>
      <c r="R364" s="665" t="s">
        <v>32</v>
      </c>
      <c r="S364" s="672"/>
      <c r="T364" s="673"/>
      <c r="U364" s="693"/>
      <c r="V364" s="386"/>
      <c r="W364" s="386"/>
      <c r="X364" s="386"/>
      <c r="Y364" s="386"/>
      <c r="Z364" s="386"/>
      <c r="AA364" s="386"/>
      <c r="AB364" s="386"/>
      <c r="AC364" s="386"/>
      <c r="AD364" s="386"/>
      <c r="AE364" s="386"/>
      <c r="AF364" s="386"/>
      <c r="AG364" s="386"/>
      <c r="AH364" s="386"/>
      <c r="AI364" s="386"/>
      <c r="AJ364" s="386"/>
      <c r="AK364" s="694"/>
      <c r="AM364" s="691"/>
      <c r="AN364" s="691"/>
      <c r="AO364" s="691"/>
      <c r="AP364" s="691"/>
      <c r="AQ364" s="691"/>
    </row>
    <row r="365" spans="1:43" s="690" customFormat="1" ht="35.25" hidden="1" customHeight="1" outlineLevel="3" thickTop="1" thickBot="1" x14ac:dyDescent="0.3">
      <c r="A365" s="386"/>
      <c r="B365" s="460" t="s">
        <v>1000</v>
      </c>
      <c r="C365" s="639" t="s">
        <v>623</v>
      </c>
      <c r="D365" s="854" t="s">
        <v>1146</v>
      </c>
      <c r="E365" s="855"/>
      <c r="F365" s="855"/>
      <c r="G365" s="855"/>
      <c r="H365" s="855"/>
      <c r="I365" s="855"/>
      <c r="J365" s="856"/>
      <c r="K365" s="602" t="s">
        <v>31</v>
      </c>
      <c r="L365" s="662">
        <v>21</v>
      </c>
      <c r="M365" s="663">
        <v>1</v>
      </c>
      <c r="N365" s="663">
        <v>1</v>
      </c>
      <c r="O365" s="663">
        <v>1</v>
      </c>
      <c r="P365" s="663">
        <v>1</v>
      </c>
      <c r="Q365" s="664">
        <v>4</v>
      </c>
      <c r="R365" s="663" t="s">
        <v>32</v>
      </c>
      <c r="S365" s="670"/>
      <c r="T365" s="671"/>
      <c r="U365" s="695"/>
      <c r="V365" s="386"/>
      <c r="W365" s="386"/>
      <c r="X365" s="386"/>
      <c r="Y365" s="386"/>
      <c r="Z365" s="386"/>
      <c r="AA365" s="386"/>
      <c r="AB365" s="386"/>
      <c r="AC365" s="386"/>
      <c r="AD365" s="386"/>
      <c r="AE365" s="386"/>
      <c r="AF365" s="386"/>
      <c r="AG365" s="386"/>
      <c r="AH365" s="691"/>
      <c r="AI365" s="691"/>
      <c r="AJ365" s="691"/>
      <c r="AK365" s="692"/>
      <c r="AM365" s="696"/>
      <c r="AN365" s="697"/>
      <c r="AO365" s="697"/>
      <c r="AP365" s="697"/>
      <c r="AQ365" s="697"/>
    </row>
    <row r="366" spans="1:43" s="690" customFormat="1" ht="54" customHeight="1" outlineLevel="2" collapsed="1" thickTop="1" thickBot="1" x14ac:dyDescent="0.3">
      <c r="A366" s="386"/>
      <c r="B366" s="689" t="s">
        <v>1248</v>
      </c>
      <c r="C366" s="453" t="s">
        <v>1063</v>
      </c>
      <c r="D366" s="867" t="s">
        <v>948</v>
      </c>
      <c r="E366" s="885"/>
      <c r="F366" s="699" t="s">
        <v>1022</v>
      </c>
      <c r="G366" s="698" t="s">
        <v>1485</v>
      </c>
      <c r="H366" s="902" t="s">
        <v>1147</v>
      </c>
      <c r="I366" s="903"/>
      <c r="J366" s="904"/>
      <c r="K366" s="603" t="s">
        <v>31</v>
      </c>
      <c r="L366" s="660">
        <v>1200</v>
      </c>
      <c r="M366" s="661">
        <v>1260</v>
      </c>
      <c r="N366" s="661">
        <v>1323</v>
      </c>
      <c r="O366" s="661">
        <v>1389</v>
      </c>
      <c r="P366" s="661">
        <v>1458</v>
      </c>
      <c r="Q366" s="660">
        <f>SUM(M366:P366)</f>
        <v>5430</v>
      </c>
      <c r="R366" s="665" t="s">
        <v>1613</v>
      </c>
      <c r="S366" s="672"/>
      <c r="T366" s="673"/>
      <c r="U366" s="693"/>
      <c r="V366" s="386"/>
      <c r="W366" s="386"/>
      <c r="X366" s="386"/>
      <c r="Y366" s="386"/>
      <c r="Z366" s="386"/>
      <c r="AA366" s="386"/>
      <c r="AB366" s="386"/>
      <c r="AC366" s="386"/>
      <c r="AD366" s="386"/>
      <c r="AE366" s="386"/>
      <c r="AF366" s="386"/>
      <c r="AG366" s="386"/>
      <c r="AH366" s="386"/>
      <c r="AI366" s="386"/>
      <c r="AJ366" s="386"/>
      <c r="AK366" s="694"/>
      <c r="AM366" s="691"/>
      <c r="AN366" s="691"/>
      <c r="AO366" s="691"/>
      <c r="AP366" s="691"/>
      <c r="AQ366" s="691"/>
    </row>
    <row r="367" spans="1:43" s="690" customFormat="1" ht="35.25" hidden="1" customHeight="1" outlineLevel="3" thickTop="1" thickBot="1" x14ac:dyDescent="0.3">
      <c r="A367" s="386"/>
      <c r="B367" s="460" t="s">
        <v>1000</v>
      </c>
      <c r="C367" s="639" t="s">
        <v>625</v>
      </c>
      <c r="D367" s="891" t="s">
        <v>1623</v>
      </c>
      <c r="E367" s="892"/>
      <c r="F367" s="892"/>
      <c r="G367" s="892"/>
      <c r="H367" s="892"/>
      <c r="I367" s="892"/>
      <c r="J367" s="893"/>
      <c r="K367" s="602" t="s">
        <v>31</v>
      </c>
      <c r="L367" s="662">
        <v>21</v>
      </c>
      <c r="M367" s="663">
        <v>22</v>
      </c>
      <c r="N367" s="663">
        <v>23</v>
      </c>
      <c r="O367" s="663">
        <v>24</v>
      </c>
      <c r="P367" s="663">
        <v>25</v>
      </c>
      <c r="Q367" s="664">
        <v>25</v>
      </c>
      <c r="R367" s="663" t="s">
        <v>32</v>
      </c>
      <c r="S367" s="670"/>
      <c r="T367" s="671"/>
      <c r="U367" s="695"/>
      <c r="V367" s="386"/>
      <c r="W367" s="386"/>
      <c r="X367" s="386"/>
      <c r="Y367" s="386"/>
      <c r="Z367" s="386"/>
      <c r="AA367" s="386"/>
      <c r="AB367" s="386"/>
      <c r="AC367" s="386"/>
      <c r="AD367" s="386"/>
      <c r="AE367" s="386"/>
      <c r="AF367" s="386"/>
      <c r="AG367" s="386"/>
      <c r="AH367" s="691"/>
      <c r="AI367" s="691"/>
      <c r="AJ367" s="691"/>
      <c r="AK367" s="692"/>
      <c r="AM367" s="696"/>
      <c r="AN367" s="697"/>
      <c r="AO367" s="697"/>
      <c r="AP367" s="697"/>
      <c r="AQ367" s="697"/>
    </row>
    <row r="368" spans="1:43" s="690" customFormat="1" ht="35.25" hidden="1" customHeight="1" outlineLevel="3" thickTop="1" thickBot="1" x14ac:dyDescent="0.3">
      <c r="A368" s="386"/>
      <c r="B368" s="460" t="s">
        <v>1000</v>
      </c>
      <c r="C368" s="639" t="s">
        <v>631</v>
      </c>
      <c r="D368" s="891" t="s">
        <v>1624</v>
      </c>
      <c r="E368" s="892"/>
      <c r="F368" s="892"/>
      <c r="G368" s="892"/>
      <c r="H368" s="892"/>
      <c r="I368" s="892"/>
      <c r="J368" s="893"/>
      <c r="K368" s="602" t="s">
        <v>31</v>
      </c>
      <c r="L368" s="662">
        <v>21</v>
      </c>
      <c r="M368" s="663">
        <v>25</v>
      </c>
      <c r="N368" s="663">
        <v>25</v>
      </c>
      <c r="O368" s="663">
        <v>25</v>
      </c>
      <c r="P368" s="663">
        <v>25</v>
      </c>
      <c r="Q368" s="664">
        <v>100</v>
      </c>
      <c r="R368" s="663" t="s">
        <v>1126</v>
      </c>
      <c r="S368" s="670"/>
      <c r="T368" s="671"/>
      <c r="U368" s="695"/>
      <c r="V368" s="386"/>
      <c r="W368" s="386"/>
      <c r="X368" s="386"/>
      <c r="Y368" s="386"/>
      <c r="Z368" s="386"/>
      <c r="AA368" s="386"/>
      <c r="AB368" s="386"/>
      <c r="AC368" s="386"/>
      <c r="AD368" s="386"/>
      <c r="AE368" s="386"/>
      <c r="AF368" s="386"/>
      <c r="AG368" s="386"/>
      <c r="AH368" s="691"/>
      <c r="AI368" s="691"/>
      <c r="AJ368" s="691"/>
      <c r="AK368" s="692"/>
      <c r="AM368" s="696"/>
      <c r="AN368" s="697"/>
      <c r="AO368" s="697"/>
      <c r="AP368" s="697"/>
      <c r="AQ368" s="697"/>
    </row>
    <row r="369" spans="1:43" s="690" customFormat="1" ht="35.25" hidden="1" customHeight="1" outlineLevel="3" thickTop="1" thickBot="1" x14ac:dyDescent="0.3">
      <c r="A369" s="386"/>
      <c r="B369" s="460" t="s">
        <v>1000</v>
      </c>
      <c r="C369" s="639" t="s">
        <v>633</v>
      </c>
      <c r="D369" s="886" t="s">
        <v>1738</v>
      </c>
      <c r="E369" s="887"/>
      <c r="F369" s="887"/>
      <c r="G369" s="887"/>
      <c r="H369" s="887"/>
      <c r="I369" s="887"/>
      <c r="J369" s="888"/>
      <c r="K369" s="602" t="s">
        <v>31</v>
      </c>
      <c r="L369" s="662">
        <v>2</v>
      </c>
      <c r="M369" s="663">
        <v>2</v>
      </c>
      <c r="N369" s="663">
        <v>2</v>
      </c>
      <c r="O369" s="663">
        <v>2</v>
      </c>
      <c r="P369" s="663">
        <v>2</v>
      </c>
      <c r="Q369" s="664">
        <v>8</v>
      </c>
      <c r="R369" s="663" t="s">
        <v>32</v>
      </c>
      <c r="S369" s="670"/>
      <c r="T369" s="671"/>
      <c r="U369" s="695"/>
      <c r="V369" s="386"/>
      <c r="W369" s="386"/>
      <c r="X369" s="386"/>
      <c r="Y369" s="386"/>
      <c r="Z369" s="386"/>
      <c r="AA369" s="386"/>
      <c r="AB369" s="386"/>
      <c r="AC369" s="386"/>
      <c r="AD369" s="386"/>
      <c r="AE369" s="386"/>
      <c r="AF369" s="386"/>
      <c r="AG369" s="386"/>
      <c r="AH369" s="691"/>
      <c r="AI369" s="691"/>
      <c r="AJ369" s="691"/>
      <c r="AK369" s="692"/>
      <c r="AM369" s="696"/>
      <c r="AN369" s="697"/>
      <c r="AO369" s="697"/>
      <c r="AP369" s="697"/>
      <c r="AQ369" s="697"/>
    </row>
    <row r="370" spans="1:43" s="690" customFormat="1" ht="35.25" hidden="1" customHeight="1" outlineLevel="3" thickTop="1" thickBot="1" x14ac:dyDescent="0.3">
      <c r="A370" s="386"/>
      <c r="B370" s="460" t="s">
        <v>1000</v>
      </c>
      <c r="C370" s="639" t="s">
        <v>635</v>
      </c>
      <c r="D370" s="891" t="s">
        <v>1589</v>
      </c>
      <c r="E370" s="892"/>
      <c r="F370" s="892"/>
      <c r="G370" s="892"/>
      <c r="H370" s="892"/>
      <c r="I370" s="892"/>
      <c r="J370" s="893"/>
      <c r="K370" s="602" t="s">
        <v>31</v>
      </c>
      <c r="L370" s="662">
        <v>2</v>
      </c>
      <c r="M370" s="663">
        <v>2</v>
      </c>
      <c r="N370" s="663">
        <v>2</v>
      </c>
      <c r="O370" s="663">
        <v>2</v>
      </c>
      <c r="P370" s="663">
        <v>2</v>
      </c>
      <c r="Q370" s="664">
        <v>8</v>
      </c>
      <c r="R370" s="663" t="s">
        <v>32</v>
      </c>
      <c r="S370" s="670"/>
      <c r="T370" s="671"/>
      <c r="U370" s="695"/>
      <c r="V370" s="386"/>
      <c r="W370" s="386"/>
      <c r="X370" s="386"/>
      <c r="Y370" s="386"/>
      <c r="Z370" s="386"/>
      <c r="AA370" s="386"/>
      <c r="AB370" s="386"/>
      <c r="AC370" s="386"/>
      <c r="AD370" s="386"/>
      <c r="AE370" s="386"/>
      <c r="AF370" s="386"/>
      <c r="AG370" s="386"/>
      <c r="AH370" s="691"/>
      <c r="AI370" s="691"/>
      <c r="AJ370" s="691"/>
      <c r="AK370" s="692"/>
      <c r="AM370" s="696"/>
      <c r="AN370" s="697"/>
      <c r="AO370" s="697"/>
      <c r="AP370" s="697"/>
      <c r="AQ370" s="697"/>
    </row>
    <row r="371" spans="1:43" s="690" customFormat="1" ht="35.25" hidden="1" customHeight="1" outlineLevel="3" thickTop="1" thickBot="1" x14ac:dyDescent="0.3">
      <c r="A371" s="386"/>
      <c r="B371" s="460" t="s">
        <v>1000</v>
      </c>
      <c r="C371" s="639" t="s">
        <v>655</v>
      </c>
      <c r="D371" s="891" t="s">
        <v>1590</v>
      </c>
      <c r="E371" s="892"/>
      <c r="F371" s="892"/>
      <c r="G371" s="892"/>
      <c r="H371" s="892"/>
      <c r="I371" s="892"/>
      <c r="J371" s="893"/>
      <c r="K371" s="602" t="s">
        <v>31</v>
      </c>
      <c r="L371" s="662">
        <v>2</v>
      </c>
      <c r="M371" s="663">
        <v>2</v>
      </c>
      <c r="N371" s="663">
        <v>2</v>
      </c>
      <c r="O371" s="663">
        <v>2</v>
      </c>
      <c r="P371" s="663">
        <v>2</v>
      </c>
      <c r="Q371" s="664">
        <v>8</v>
      </c>
      <c r="R371" s="663" t="s">
        <v>32</v>
      </c>
      <c r="S371" s="670"/>
      <c r="T371" s="671"/>
      <c r="U371" s="695"/>
      <c r="V371" s="386"/>
      <c r="W371" s="386"/>
      <c r="X371" s="386"/>
      <c r="Y371" s="386"/>
      <c r="Z371" s="386"/>
      <c r="AA371" s="386"/>
      <c r="AB371" s="386"/>
      <c r="AC371" s="386"/>
      <c r="AD371" s="386"/>
      <c r="AE371" s="386"/>
      <c r="AF371" s="386"/>
      <c r="AG371" s="386"/>
      <c r="AH371" s="691"/>
      <c r="AI371" s="691"/>
      <c r="AJ371" s="691"/>
      <c r="AK371" s="692"/>
      <c r="AM371" s="696"/>
      <c r="AN371" s="697"/>
      <c r="AO371" s="697"/>
      <c r="AP371" s="697"/>
      <c r="AQ371" s="697"/>
    </row>
    <row r="372" spans="1:43" s="686" customFormat="1" ht="54" customHeight="1" outlineLevel="1" thickTop="1" thickBot="1" x14ac:dyDescent="0.3">
      <c r="A372" s="386"/>
      <c r="B372" s="687" t="s">
        <v>1249</v>
      </c>
      <c r="C372" s="622" t="s">
        <v>1260</v>
      </c>
      <c r="D372" s="916" t="s">
        <v>43</v>
      </c>
      <c r="E372" s="916"/>
      <c r="F372" s="916"/>
      <c r="G372" s="916"/>
      <c r="H372" s="916"/>
      <c r="I372" s="916"/>
      <c r="J372" s="916"/>
      <c r="K372" s="916"/>
      <c r="L372" s="657"/>
      <c r="M372" s="658"/>
      <c r="N372" s="658"/>
      <c r="O372" s="658"/>
      <c r="P372" s="658"/>
      <c r="Q372" s="666"/>
      <c r="R372" s="659"/>
      <c r="S372" s="668"/>
      <c r="T372" s="669"/>
      <c r="U372" s="685"/>
      <c r="V372" s="386"/>
      <c r="W372" s="386"/>
      <c r="X372" s="386"/>
      <c r="Y372" s="386"/>
      <c r="Z372" s="386"/>
      <c r="AA372" s="386"/>
      <c r="AB372" s="386"/>
      <c r="AC372" s="386"/>
      <c r="AD372" s="386"/>
      <c r="AE372" s="386"/>
      <c r="AF372" s="386"/>
      <c r="AG372" s="386"/>
      <c r="AH372" s="386"/>
      <c r="AI372" s="386"/>
      <c r="AJ372" s="386"/>
      <c r="AK372" s="386"/>
      <c r="AL372" s="386"/>
      <c r="AM372" s="386"/>
      <c r="AN372" s="386"/>
      <c r="AO372" s="386"/>
      <c r="AP372" s="386"/>
    </row>
    <row r="373" spans="1:43" s="686" customFormat="1" ht="58.5" customHeight="1" outlineLevel="1" thickTop="1" thickBot="1" x14ac:dyDescent="0.3">
      <c r="A373" s="386"/>
      <c r="B373" s="687" t="s">
        <v>981</v>
      </c>
      <c r="C373" s="622" t="s">
        <v>1778</v>
      </c>
      <c r="D373" s="917" t="s">
        <v>1148</v>
      </c>
      <c r="E373" s="918"/>
      <c r="F373" s="918"/>
      <c r="G373" s="918"/>
      <c r="H373" s="918"/>
      <c r="I373" s="650" t="s">
        <v>1409</v>
      </c>
      <c r="J373" s="640" t="s">
        <v>1023</v>
      </c>
      <c r="K373" s="627" t="s">
        <v>1622</v>
      </c>
      <c r="L373" s="657">
        <v>0</v>
      </c>
      <c r="M373" s="658">
        <v>10</v>
      </c>
      <c r="N373" s="658">
        <v>20</v>
      </c>
      <c r="O373" s="658">
        <v>30</v>
      </c>
      <c r="P373" s="658">
        <v>40</v>
      </c>
      <c r="Q373" s="657">
        <v>40</v>
      </c>
      <c r="R373" s="659" t="s">
        <v>32</v>
      </c>
      <c r="S373" s="668"/>
      <c r="T373" s="669"/>
      <c r="U373" s="685"/>
      <c r="V373" s="386"/>
      <c r="W373" s="386"/>
      <c r="X373" s="386"/>
      <c r="Y373" s="386"/>
      <c r="Z373" s="386"/>
      <c r="AA373" s="386"/>
      <c r="AB373" s="386"/>
      <c r="AC373" s="386"/>
      <c r="AD373" s="386"/>
      <c r="AE373" s="386"/>
      <c r="AF373" s="386"/>
      <c r="AG373" s="386"/>
      <c r="AH373" s="386"/>
      <c r="AI373" s="386"/>
      <c r="AJ373" s="386"/>
      <c r="AK373" s="386"/>
      <c r="AL373" s="386"/>
      <c r="AM373" s="386"/>
      <c r="AN373" s="386"/>
      <c r="AO373" s="386"/>
      <c r="AP373" s="386"/>
    </row>
    <row r="374" spans="1:43" s="690" customFormat="1" ht="54" customHeight="1" outlineLevel="2" collapsed="1" thickTop="1" thickBot="1" x14ac:dyDescent="0.3">
      <c r="A374" s="386"/>
      <c r="B374" s="689" t="s">
        <v>1250</v>
      </c>
      <c r="C374" s="453" t="s">
        <v>1076</v>
      </c>
      <c r="D374" s="867" t="s">
        <v>29</v>
      </c>
      <c r="E374" s="885"/>
      <c r="F374" s="688" t="s">
        <v>1022</v>
      </c>
      <c r="G374" s="652" t="s">
        <v>1486</v>
      </c>
      <c r="H374" s="896" t="s">
        <v>1570</v>
      </c>
      <c r="I374" s="897"/>
      <c r="J374" s="898"/>
      <c r="K374" s="603" t="s">
        <v>31</v>
      </c>
      <c r="L374" s="660">
        <v>60</v>
      </c>
      <c r="M374" s="661">
        <v>65</v>
      </c>
      <c r="N374" s="661">
        <v>70</v>
      </c>
      <c r="O374" s="661">
        <v>75</v>
      </c>
      <c r="P374" s="661">
        <v>80</v>
      </c>
      <c r="Q374" s="660">
        <v>80</v>
      </c>
      <c r="R374" s="665" t="s">
        <v>1126</v>
      </c>
      <c r="S374" s="672"/>
      <c r="T374" s="673"/>
      <c r="U374" s="693"/>
      <c r="V374" s="386"/>
      <c r="W374" s="386"/>
      <c r="X374" s="386"/>
      <c r="Y374" s="386"/>
      <c r="Z374" s="386"/>
      <c r="AA374" s="386"/>
      <c r="AB374" s="386"/>
      <c r="AC374" s="386"/>
      <c r="AD374" s="386"/>
      <c r="AE374" s="386"/>
      <c r="AF374" s="386"/>
      <c r="AG374" s="386"/>
      <c r="AH374" s="386"/>
      <c r="AI374" s="386"/>
      <c r="AJ374" s="386"/>
      <c r="AK374" s="694"/>
      <c r="AM374" s="691"/>
      <c r="AN374" s="691"/>
      <c r="AO374" s="691"/>
      <c r="AP374" s="691"/>
      <c r="AQ374" s="691"/>
    </row>
    <row r="375" spans="1:43" s="690" customFormat="1" ht="35.25" hidden="1" customHeight="1" outlineLevel="3" thickTop="1" thickBot="1" x14ac:dyDescent="0.3">
      <c r="A375" s="386"/>
      <c r="B375" s="460" t="s">
        <v>1000</v>
      </c>
      <c r="C375" s="639" t="s">
        <v>676</v>
      </c>
      <c r="D375" s="891" t="s">
        <v>1152</v>
      </c>
      <c r="E375" s="892"/>
      <c r="F375" s="892"/>
      <c r="G375" s="892"/>
      <c r="H375" s="892"/>
      <c r="I375" s="892"/>
      <c r="J375" s="893"/>
      <c r="K375" s="602" t="s">
        <v>31</v>
      </c>
      <c r="L375" s="662">
        <v>65</v>
      </c>
      <c r="M375" s="663">
        <v>70</v>
      </c>
      <c r="N375" s="663">
        <v>75</v>
      </c>
      <c r="O375" s="663">
        <v>80</v>
      </c>
      <c r="P375" s="663">
        <v>85</v>
      </c>
      <c r="Q375" s="664">
        <v>85</v>
      </c>
      <c r="R375" s="663" t="s">
        <v>1126</v>
      </c>
      <c r="S375" s="670"/>
      <c r="T375" s="671"/>
      <c r="U375" s="695"/>
      <c r="V375" s="386"/>
      <c r="W375" s="386"/>
      <c r="X375" s="386"/>
      <c r="Y375" s="386"/>
      <c r="Z375" s="386"/>
      <c r="AA375" s="386"/>
      <c r="AB375" s="386"/>
      <c r="AC375" s="386"/>
      <c r="AD375" s="386"/>
      <c r="AE375" s="386"/>
      <c r="AF375" s="386"/>
      <c r="AG375" s="386"/>
      <c r="AH375" s="691"/>
      <c r="AI375" s="691"/>
      <c r="AJ375" s="691"/>
      <c r="AK375" s="692"/>
      <c r="AM375" s="696"/>
      <c r="AN375" s="697"/>
      <c r="AO375" s="697"/>
      <c r="AP375" s="697"/>
      <c r="AQ375" s="697"/>
    </row>
    <row r="376" spans="1:43" s="690" customFormat="1" ht="35.25" hidden="1" customHeight="1" outlineLevel="3" thickTop="1" thickBot="1" x14ac:dyDescent="0.3">
      <c r="A376" s="386"/>
      <c r="B376" s="460" t="s">
        <v>1000</v>
      </c>
      <c r="C376" s="639" t="s">
        <v>683</v>
      </c>
      <c r="D376" s="891" t="s">
        <v>1149</v>
      </c>
      <c r="E376" s="892"/>
      <c r="F376" s="892"/>
      <c r="G376" s="892"/>
      <c r="H376" s="892"/>
      <c r="I376" s="892"/>
      <c r="J376" s="893"/>
      <c r="K376" s="602" t="s">
        <v>31</v>
      </c>
      <c r="L376" s="662">
        <v>60</v>
      </c>
      <c r="M376" s="663">
        <v>65</v>
      </c>
      <c r="N376" s="663">
        <v>70</v>
      </c>
      <c r="O376" s="663">
        <v>75</v>
      </c>
      <c r="P376" s="663">
        <v>80</v>
      </c>
      <c r="Q376" s="664">
        <v>80</v>
      </c>
      <c r="R376" s="663" t="s">
        <v>1126</v>
      </c>
      <c r="S376" s="670"/>
      <c r="T376" s="671"/>
      <c r="U376" s="695"/>
      <c r="V376" s="386"/>
      <c r="W376" s="386"/>
      <c r="X376" s="386"/>
      <c r="Y376" s="386"/>
      <c r="Z376" s="386"/>
      <c r="AA376" s="386"/>
      <c r="AB376" s="386"/>
      <c r="AC376" s="386"/>
      <c r="AD376" s="386"/>
      <c r="AE376" s="386"/>
      <c r="AF376" s="386"/>
      <c r="AG376" s="386"/>
      <c r="AH376" s="691"/>
      <c r="AI376" s="691"/>
      <c r="AJ376" s="691"/>
      <c r="AK376" s="692"/>
      <c r="AM376" s="696"/>
      <c r="AN376" s="697"/>
      <c r="AO376" s="697"/>
      <c r="AP376" s="697"/>
      <c r="AQ376" s="697"/>
    </row>
    <row r="377" spans="1:43" s="690" customFormat="1" ht="35.25" hidden="1" customHeight="1" outlineLevel="3" thickTop="1" thickBot="1" x14ac:dyDescent="0.3">
      <c r="A377" s="386"/>
      <c r="B377" s="460" t="s">
        <v>1000</v>
      </c>
      <c r="C377" s="639" t="s">
        <v>678</v>
      </c>
      <c r="D377" s="886" t="s">
        <v>1150</v>
      </c>
      <c r="E377" s="887"/>
      <c r="F377" s="887"/>
      <c r="G377" s="887"/>
      <c r="H377" s="887"/>
      <c r="I377" s="887"/>
      <c r="J377" s="888"/>
      <c r="K377" s="602" t="s">
        <v>31</v>
      </c>
      <c r="L377" s="662">
        <v>0</v>
      </c>
      <c r="M377" s="663">
        <v>25</v>
      </c>
      <c r="N377" s="663">
        <v>25</v>
      </c>
      <c r="O377" s="663">
        <v>25</v>
      </c>
      <c r="P377" s="663">
        <v>25</v>
      </c>
      <c r="Q377" s="664">
        <v>100</v>
      </c>
      <c r="R377" s="663" t="s">
        <v>1126</v>
      </c>
      <c r="S377" s="670"/>
      <c r="T377" s="671"/>
      <c r="U377" s="695"/>
      <c r="V377" s="386"/>
      <c r="W377" s="386"/>
      <c r="X377" s="386"/>
      <c r="Y377" s="386"/>
      <c r="Z377" s="386"/>
      <c r="AA377" s="386"/>
      <c r="AB377" s="386"/>
      <c r="AC377" s="386"/>
      <c r="AD377" s="386"/>
      <c r="AE377" s="386"/>
      <c r="AF377" s="386"/>
      <c r="AG377" s="386"/>
      <c r="AH377" s="691"/>
      <c r="AI377" s="691"/>
      <c r="AJ377" s="691"/>
      <c r="AK377" s="692"/>
      <c r="AM377" s="696"/>
      <c r="AN377" s="697"/>
      <c r="AO377" s="697"/>
      <c r="AP377" s="697"/>
      <c r="AQ377" s="697"/>
    </row>
    <row r="378" spans="1:43" s="690" customFormat="1" ht="54" customHeight="1" outlineLevel="2" collapsed="1" thickTop="1" thickBot="1" x14ac:dyDescent="0.3">
      <c r="A378" s="386"/>
      <c r="B378" s="689" t="s">
        <v>1251</v>
      </c>
      <c r="C378" s="453" t="s">
        <v>1077</v>
      </c>
      <c r="D378" s="867" t="s">
        <v>949</v>
      </c>
      <c r="E378" s="885"/>
      <c r="F378" s="699" t="s">
        <v>1022</v>
      </c>
      <c r="G378" s="698" t="s">
        <v>1487</v>
      </c>
      <c r="H378" s="902" t="s">
        <v>1151</v>
      </c>
      <c r="I378" s="903"/>
      <c r="J378" s="904"/>
      <c r="K378" s="603" t="s">
        <v>31</v>
      </c>
      <c r="L378" s="660">
        <v>100</v>
      </c>
      <c r="M378" s="661">
        <v>100</v>
      </c>
      <c r="N378" s="661">
        <v>100</v>
      </c>
      <c r="O378" s="661">
        <v>100</v>
      </c>
      <c r="P378" s="661">
        <v>100</v>
      </c>
      <c r="Q378" s="660">
        <v>100</v>
      </c>
      <c r="R378" s="665" t="s">
        <v>1126</v>
      </c>
      <c r="S378" s="672"/>
      <c r="T378" s="673"/>
      <c r="U378" s="693"/>
      <c r="V378" s="386"/>
      <c r="W378" s="386"/>
      <c r="X378" s="386"/>
      <c r="Y378" s="386"/>
      <c r="Z378" s="386"/>
      <c r="AA378" s="386"/>
      <c r="AB378" s="386"/>
      <c r="AC378" s="386"/>
      <c r="AD378" s="386"/>
      <c r="AE378" s="386"/>
      <c r="AF378" s="386"/>
      <c r="AG378" s="386"/>
      <c r="AH378" s="386"/>
      <c r="AI378" s="386"/>
      <c r="AJ378" s="386"/>
      <c r="AK378" s="694"/>
      <c r="AM378" s="691"/>
      <c r="AN378" s="691"/>
      <c r="AO378" s="691"/>
      <c r="AP378" s="691"/>
      <c r="AQ378" s="691"/>
    </row>
    <row r="379" spans="1:43" s="690" customFormat="1" ht="35.25" hidden="1" customHeight="1" outlineLevel="3" thickTop="1" thickBot="1" x14ac:dyDescent="0.3">
      <c r="A379" s="386"/>
      <c r="B379" s="460" t="s">
        <v>1000</v>
      </c>
      <c r="C379" s="639" t="s">
        <v>342</v>
      </c>
      <c r="D379" s="854" t="s">
        <v>1739</v>
      </c>
      <c r="E379" s="855"/>
      <c r="F379" s="855"/>
      <c r="G379" s="855"/>
      <c r="H379" s="855"/>
      <c r="I379" s="855"/>
      <c r="J379" s="856"/>
      <c r="K379" s="602" t="s">
        <v>31</v>
      </c>
      <c r="L379" s="662">
        <v>100</v>
      </c>
      <c r="M379" s="663">
        <v>100</v>
      </c>
      <c r="N379" s="663">
        <v>100</v>
      </c>
      <c r="O379" s="663">
        <v>100</v>
      </c>
      <c r="P379" s="663">
        <v>100</v>
      </c>
      <c r="Q379" s="664">
        <v>100</v>
      </c>
      <c r="R379" s="663" t="s">
        <v>1126</v>
      </c>
      <c r="S379" s="670"/>
      <c r="T379" s="671"/>
      <c r="U379" s="695"/>
      <c r="V379" s="386"/>
      <c r="W379" s="386"/>
      <c r="X379" s="386"/>
      <c r="Y379" s="386"/>
      <c r="Z379" s="386"/>
      <c r="AA379" s="386"/>
      <c r="AB379" s="386"/>
      <c r="AC379" s="386"/>
      <c r="AD379" s="386"/>
      <c r="AE379" s="386"/>
      <c r="AF379" s="386"/>
      <c r="AG379" s="386"/>
      <c r="AH379" s="691"/>
      <c r="AI379" s="691"/>
      <c r="AJ379" s="691"/>
      <c r="AK379" s="692"/>
      <c r="AM379" s="696"/>
      <c r="AN379" s="697"/>
      <c r="AO379" s="697"/>
      <c r="AP379" s="697"/>
      <c r="AQ379" s="697"/>
    </row>
    <row r="380" spans="1:43" s="690" customFormat="1" ht="54" customHeight="1" outlineLevel="2" thickTop="1" thickBot="1" x14ac:dyDescent="0.3">
      <c r="A380" s="386"/>
      <c r="B380" s="872" t="s">
        <v>1252</v>
      </c>
      <c r="C380" s="860" t="s">
        <v>1080</v>
      </c>
      <c r="D380" s="865" t="s">
        <v>950</v>
      </c>
      <c r="E380" s="884"/>
      <c r="F380" s="870" t="s">
        <v>1022</v>
      </c>
      <c r="G380" s="698" t="s">
        <v>1488</v>
      </c>
      <c r="H380" s="902" t="s">
        <v>1571</v>
      </c>
      <c r="I380" s="903"/>
      <c r="J380" s="904"/>
      <c r="K380" s="603" t="s">
        <v>31</v>
      </c>
      <c r="L380" s="660">
        <v>1</v>
      </c>
      <c r="M380" s="661">
        <v>1</v>
      </c>
      <c r="N380" s="661">
        <v>1</v>
      </c>
      <c r="O380" s="661">
        <v>1</v>
      </c>
      <c r="P380" s="661">
        <v>1</v>
      </c>
      <c r="Q380" s="660">
        <v>1</v>
      </c>
      <c r="R380" s="665" t="s">
        <v>1126</v>
      </c>
      <c r="S380" s="672"/>
      <c r="T380" s="673"/>
      <c r="U380" s="693"/>
      <c r="V380" s="386"/>
      <c r="W380" s="386"/>
      <c r="X380" s="386"/>
      <c r="Y380" s="386"/>
      <c r="Z380" s="386"/>
      <c r="AA380" s="386"/>
      <c r="AB380" s="386"/>
      <c r="AC380" s="386"/>
      <c r="AD380" s="386"/>
      <c r="AE380" s="386"/>
      <c r="AF380" s="386"/>
      <c r="AG380" s="386"/>
      <c r="AH380" s="386"/>
      <c r="AI380" s="386"/>
      <c r="AJ380" s="386"/>
      <c r="AK380" s="694"/>
      <c r="AM380" s="691"/>
      <c r="AN380" s="691"/>
      <c r="AO380" s="691"/>
      <c r="AP380" s="691"/>
      <c r="AQ380" s="691"/>
    </row>
    <row r="381" spans="1:43" s="690" customFormat="1" ht="54" customHeight="1" outlineLevel="2" thickTop="1" thickBot="1" x14ac:dyDescent="0.3">
      <c r="A381" s="386"/>
      <c r="B381" s="873"/>
      <c r="C381" s="861"/>
      <c r="D381" s="865"/>
      <c r="E381" s="884"/>
      <c r="F381" s="870"/>
      <c r="G381" s="652" t="s">
        <v>1489</v>
      </c>
      <c r="H381" s="896" t="s">
        <v>1572</v>
      </c>
      <c r="I381" s="897"/>
      <c r="J381" s="898"/>
      <c r="K381" s="603" t="s">
        <v>31</v>
      </c>
      <c r="L381" s="660">
        <v>0.4</v>
      </c>
      <c r="M381" s="661">
        <v>0.45</v>
      </c>
      <c r="N381" s="661">
        <v>0.5</v>
      </c>
      <c r="O381" s="661">
        <v>0.55000000000000004</v>
      </c>
      <c r="P381" s="661">
        <v>0.6</v>
      </c>
      <c r="Q381" s="660">
        <v>0.6</v>
      </c>
      <c r="R381" s="665" t="s">
        <v>1126</v>
      </c>
      <c r="S381" s="672"/>
      <c r="T381" s="673"/>
      <c r="U381" s="693"/>
      <c r="V381" s="386"/>
      <c r="W381" s="386"/>
      <c r="X381" s="386"/>
      <c r="Y381" s="386"/>
      <c r="Z381" s="386"/>
      <c r="AA381" s="386"/>
      <c r="AB381" s="386"/>
      <c r="AC381" s="386"/>
      <c r="AD381" s="386"/>
      <c r="AE381" s="386"/>
      <c r="AF381" s="386"/>
      <c r="AG381" s="386"/>
      <c r="AH381" s="386"/>
      <c r="AI381" s="386"/>
      <c r="AJ381" s="386"/>
      <c r="AK381" s="694"/>
      <c r="AM381" s="691"/>
      <c r="AN381" s="691"/>
      <c r="AO381" s="691"/>
      <c r="AP381" s="691"/>
      <c r="AQ381" s="691"/>
    </row>
    <row r="382" spans="1:43" s="690" customFormat="1" ht="54" customHeight="1" outlineLevel="2" collapsed="1" thickTop="1" thickBot="1" x14ac:dyDescent="0.3">
      <c r="A382" s="386"/>
      <c r="B382" s="874"/>
      <c r="C382" s="862"/>
      <c r="D382" s="867"/>
      <c r="E382" s="885"/>
      <c r="F382" s="871"/>
      <c r="G382" s="652" t="s">
        <v>1490</v>
      </c>
      <c r="H382" s="896" t="s">
        <v>1740</v>
      </c>
      <c r="I382" s="897"/>
      <c r="J382" s="898"/>
      <c r="K382" s="603" t="s">
        <v>31</v>
      </c>
      <c r="L382" s="660">
        <v>0.4</v>
      </c>
      <c r="M382" s="661">
        <v>0.45</v>
      </c>
      <c r="N382" s="661">
        <v>0.5</v>
      </c>
      <c r="O382" s="661">
        <v>0.55000000000000004</v>
      </c>
      <c r="P382" s="661">
        <v>0.6</v>
      </c>
      <c r="Q382" s="660">
        <v>0.6</v>
      </c>
      <c r="R382" s="665" t="s">
        <v>1126</v>
      </c>
      <c r="S382" s="672"/>
      <c r="T382" s="673"/>
      <c r="U382" s="693"/>
      <c r="V382" s="386"/>
      <c r="W382" s="386"/>
      <c r="X382" s="386"/>
      <c r="Y382" s="386"/>
      <c r="Z382" s="386"/>
      <c r="AA382" s="386"/>
      <c r="AB382" s="386"/>
      <c r="AC382" s="386"/>
      <c r="AD382" s="386"/>
      <c r="AE382" s="386"/>
      <c r="AF382" s="386"/>
      <c r="AG382" s="386"/>
      <c r="AH382" s="386"/>
      <c r="AI382" s="386"/>
      <c r="AJ382" s="386"/>
      <c r="AK382" s="694"/>
      <c r="AM382" s="691"/>
      <c r="AN382" s="691"/>
      <c r="AO382" s="691"/>
      <c r="AP382" s="691"/>
      <c r="AQ382" s="691"/>
    </row>
    <row r="383" spans="1:43" s="690" customFormat="1" ht="35.25" hidden="1" customHeight="1" outlineLevel="3" thickTop="1" thickBot="1" x14ac:dyDescent="0.3">
      <c r="A383" s="386"/>
      <c r="B383" s="460" t="s">
        <v>1000</v>
      </c>
      <c r="C383" s="639" t="s">
        <v>264</v>
      </c>
      <c r="D383" s="891" t="s">
        <v>1832</v>
      </c>
      <c r="E383" s="892"/>
      <c r="F383" s="892"/>
      <c r="G383" s="892"/>
      <c r="H383" s="892"/>
      <c r="I383" s="892"/>
      <c r="J383" s="893"/>
      <c r="K383" s="602" t="s">
        <v>31</v>
      </c>
      <c r="L383" s="662">
        <v>66</v>
      </c>
      <c r="M383" s="663">
        <v>66</v>
      </c>
      <c r="N383" s="663">
        <v>66</v>
      </c>
      <c r="O383" s="663">
        <v>66</v>
      </c>
      <c r="P383" s="663">
        <v>66</v>
      </c>
      <c r="Q383" s="664">
        <v>66</v>
      </c>
      <c r="R383" s="663" t="s">
        <v>1342</v>
      </c>
      <c r="S383" s="670"/>
      <c r="T383" s="671"/>
      <c r="U383" s="695"/>
      <c r="V383" s="386"/>
      <c r="W383" s="386"/>
      <c r="X383" s="386"/>
      <c r="Y383" s="386"/>
      <c r="Z383" s="386"/>
      <c r="AA383" s="386"/>
      <c r="AB383" s="386"/>
      <c r="AC383" s="386"/>
      <c r="AD383" s="386"/>
      <c r="AE383" s="386"/>
      <c r="AF383" s="386"/>
      <c r="AG383" s="386"/>
      <c r="AH383" s="691"/>
      <c r="AI383" s="691"/>
      <c r="AJ383" s="691"/>
      <c r="AK383" s="692"/>
      <c r="AM383" s="696"/>
      <c r="AN383" s="697"/>
      <c r="AO383" s="697"/>
      <c r="AP383" s="697"/>
      <c r="AQ383" s="697"/>
    </row>
    <row r="384" spans="1:43" s="690" customFormat="1" ht="35.25" hidden="1" customHeight="1" outlineLevel="3" thickTop="1" thickBot="1" x14ac:dyDescent="0.3">
      <c r="A384" s="386"/>
      <c r="B384" s="460" t="s">
        <v>1000</v>
      </c>
      <c r="C384" s="639" t="s">
        <v>445</v>
      </c>
      <c r="D384" s="891" t="s">
        <v>1616</v>
      </c>
      <c r="E384" s="892"/>
      <c r="F384" s="892"/>
      <c r="G384" s="892"/>
      <c r="H384" s="892"/>
      <c r="I384" s="892"/>
      <c r="J384" s="893"/>
      <c r="K384" s="602" t="s">
        <v>31</v>
      </c>
      <c r="L384" s="662">
        <v>9</v>
      </c>
      <c r="M384" s="663">
        <v>9</v>
      </c>
      <c r="N384" s="663">
        <v>9</v>
      </c>
      <c r="O384" s="663">
        <v>9</v>
      </c>
      <c r="P384" s="663">
        <v>9</v>
      </c>
      <c r="Q384" s="664">
        <v>9</v>
      </c>
      <c r="R384" s="663" t="s">
        <v>1342</v>
      </c>
      <c r="S384" s="670"/>
      <c r="T384" s="671"/>
      <c r="U384" s="695"/>
      <c r="V384" s="386"/>
      <c r="W384" s="386"/>
      <c r="X384" s="386"/>
      <c r="Y384" s="386"/>
      <c r="Z384" s="386"/>
      <c r="AA384" s="386"/>
      <c r="AB384" s="386"/>
      <c r="AC384" s="386"/>
      <c r="AD384" s="386"/>
      <c r="AE384" s="386"/>
      <c r="AF384" s="386"/>
      <c r="AG384" s="386"/>
      <c r="AH384" s="691"/>
      <c r="AI384" s="691"/>
      <c r="AJ384" s="691"/>
      <c r="AK384" s="692"/>
      <c r="AM384" s="696"/>
      <c r="AN384" s="697"/>
      <c r="AO384" s="697"/>
      <c r="AP384" s="697"/>
      <c r="AQ384" s="697"/>
    </row>
    <row r="385" spans="1:2414" s="690" customFormat="1" ht="35.25" hidden="1" customHeight="1" outlineLevel="3" thickTop="1" thickBot="1" x14ac:dyDescent="0.3">
      <c r="A385" s="386"/>
      <c r="B385" s="460" t="s">
        <v>1000</v>
      </c>
      <c r="C385" s="639" t="s">
        <v>719</v>
      </c>
      <c r="D385" s="886" t="s">
        <v>1833</v>
      </c>
      <c r="E385" s="887"/>
      <c r="F385" s="887"/>
      <c r="G385" s="887"/>
      <c r="H385" s="887"/>
      <c r="I385" s="887"/>
      <c r="J385" s="888"/>
      <c r="K385" s="602" t="s">
        <v>31</v>
      </c>
      <c r="L385" s="662">
        <v>10</v>
      </c>
      <c r="M385" s="663">
        <v>10</v>
      </c>
      <c r="N385" s="663">
        <v>10</v>
      </c>
      <c r="O385" s="663">
        <v>10</v>
      </c>
      <c r="P385" s="663">
        <v>10</v>
      </c>
      <c r="Q385" s="664">
        <v>10</v>
      </c>
      <c r="R385" s="663" t="s">
        <v>1342</v>
      </c>
      <c r="S385" s="670"/>
      <c r="T385" s="671"/>
      <c r="U385" s="695"/>
      <c r="V385" s="386"/>
      <c r="W385" s="386"/>
      <c r="X385" s="386"/>
      <c r="Y385" s="386"/>
      <c r="Z385" s="386"/>
      <c r="AA385" s="386"/>
      <c r="AB385" s="386"/>
      <c r="AC385" s="386"/>
      <c r="AD385" s="386"/>
      <c r="AE385" s="386"/>
      <c r="AF385" s="386"/>
      <c r="AG385" s="386"/>
      <c r="AH385" s="691"/>
      <c r="AI385" s="691"/>
      <c r="AJ385" s="691"/>
      <c r="AK385" s="692"/>
      <c r="AM385" s="696"/>
      <c r="AN385" s="697"/>
      <c r="AO385" s="697"/>
      <c r="AP385" s="697"/>
      <c r="AQ385" s="697"/>
    </row>
    <row r="386" spans="1:2414" s="690" customFormat="1" ht="54" customHeight="1" outlineLevel="2" collapsed="1" thickTop="1" thickBot="1" x14ac:dyDescent="0.3">
      <c r="A386" s="386"/>
      <c r="B386" s="689" t="s">
        <v>1253</v>
      </c>
      <c r="C386" s="453" t="s">
        <v>1081</v>
      </c>
      <c r="D386" s="867" t="s">
        <v>951</v>
      </c>
      <c r="E386" s="885"/>
      <c r="F386" s="699" t="s">
        <v>1022</v>
      </c>
      <c r="G386" s="698" t="s">
        <v>1491</v>
      </c>
      <c r="H386" s="902" t="s">
        <v>1617</v>
      </c>
      <c r="I386" s="903"/>
      <c r="J386" s="904"/>
      <c r="K386" s="603" t="s">
        <v>31</v>
      </c>
      <c r="L386" s="660">
        <v>0</v>
      </c>
      <c r="M386" s="661">
        <v>10</v>
      </c>
      <c r="N386" s="661">
        <v>20</v>
      </c>
      <c r="O386" s="661">
        <v>30</v>
      </c>
      <c r="P386" s="661">
        <v>40</v>
      </c>
      <c r="Q386" s="660">
        <v>40</v>
      </c>
      <c r="R386" s="665" t="s">
        <v>1126</v>
      </c>
      <c r="S386" s="672"/>
      <c r="T386" s="673"/>
      <c r="U386" s="693"/>
      <c r="V386" s="386"/>
      <c r="W386" s="386"/>
      <c r="X386" s="386"/>
      <c r="Y386" s="386"/>
      <c r="Z386" s="386"/>
      <c r="AA386" s="386"/>
      <c r="AB386" s="386"/>
      <c r="AC386" s="386"/>
      <c r="AD386" s="386"/>
      <c r="AE386" s="386"/>
      <c r="AF386" s="386"/>
      <c r="AG386" s="386"/>
      <c r="AH386" s="386"/>
      <c r="AI386" s="386"/>
      <c r="AJ386" s="386"/>
      <c r="AK386" s="694"/>
      <c r="AM386" s="691"/>
      <c r="AN386" s="691"/>
      <c r="AO386" s="691"/>
      <c r="AP386" s="691"/>
      <c r="AQ386" s="691"/>
    </row>
    <row r="387" spans="1:2414" s="690" customFormat="1" ht="35.25" hidden="1" customHeight="1" outlineLevel="3" thickTop="1" thickBot="1" x14ac:dyDescent="0.3">
      <c r="A387" s="386"/>
      <c r="B387" s="460" t="s">
        <v>1000</v>
      </c>
      <c r="C387" s="639" t="s">
        <v>1777</v>
      </c>
      <c r="D387" s="891" t="s">
        <v>1573</v>
      </c>
      <c r="E387" s="892"/>
      <c r="F387" s="892"/>
      <c r="G387" s="892"/>
      <c r="H387" s="892"/>
      <c r="I387" s="892"/>
      <c r="J387" s="893"/>
      <c r="K387" s="602" t="s">
        <v>31</v>
      </c>
      <c r="L387" s="662">
        <v>0</v>
      </c>
      <c r="M387" s="663">
        <v>1</v>
      </c>
      <c r="N387" s="663"/>
      <c r="O387" s="663"/>
      <c r="P387" s="663"/>
      <c r="Q387" s="664">
        <v>1</v>
      </c>
      <c r="R387" s="663" t="s">
        <v>1342</v>
      </c>
      <c r="S387" s="670"/>
      <c r="T387" s="671"/>
      <c r="U387" s="695"/>
      <c r="V387" s="386"/>
      <c r="W387" s="386"/>
      <c r="X387" s="386"/>
      <c r="Y387" s="386"/>
      <c r="Z387" s="386"/>
      <c r="AA387" s="386"/>
      <c r="AB387" s="386"/>
      <c r="AC387" s="386"/>
      <c r="AD387" s="386"/>
      <c r="AE387" s="386"/>
      <c r="AF387" s="386"/>
      <c r="AG387" s="386"/>
      <c r="AH387" s="691"/>
      <c r="AI387" s="691"/>
      <c r="AJ387" s="691"/>
      <c r="AK387" s="692"/>
      <c r="AM387" s="696"/>
      <c r="AN387" s="697"/>
      <c r="AO387" s="697"/>
      <c r="AP387" s="697"/>
      <c r="AQ387" s="697"/>
    </row>
    <row r="388" spans="1:2414" s="690" customFormat="1" ht="35.25" hidden="1" customHeight="1" outlineLevel="3" thickTop="1" thickBot="1" x14ac:dyDescent="0.3">
      <c r="A388" s="386"/>
      <c r="B388" s="460" t="s">
        <v>1000</v>
      </c>
      <c r="C388" s="639" t="s">
        <v>489</v>
      </c>
      <c r="D388" s="891" t="s">
        <v>1625</v>
      </c>
      <c r="E388" s="892"/>
      <c r="F388" s="892"/>
      <c r="G388" s="892"/>
      <c r="H388" s="892"/>
      <c r="I388" s="892"/>
      <c r="J388" s="893"/>
      <c r="K388" s="602" t="s">
        <v>31</v>
      </c>
      <c r="L388" s="662">
        <v>0</v>
      </c>
      <c r="M388" s="663">
        <v>0</v>
      </c>
      <c r="N388" s="663">
        <v>20</v>
      </c>
      <c r="O388" s="663">
        <v>30</v>
      </c>
      <c r="P388" s="663">
        <v>40</v>
      </c>
      <c r="Q388" s="664">
        <v>40</v>
      </c>
      <c r="R388" s="663" t="s">
        <v>1126</v>
      </c>
      <c r="S388" s="670"/>
      <c r="T388" s="671"/>
      <c r="U388" s="695"/>
      <c r="V388" s="386"/>
      <c r="W388" s="386"/>
      <c r="X388" s="386"/>
      <c r="Y388" s="386"/>
      <c r="Z388" s="386"/>
      <c r="AA388" s="386"/>
      <c r="AB388" s="386"/>
      <c r="AC388" s="386"/>
      <c r="AD388" s="386"/>
      <c r="AE388" s="386"/>
      <c r="AF388" s="386"/>
      <c r="AG388" s="386"/>
      <c r="AH388" s="691"/>
      <c r="AI388" s="691"/>
      <c r="AJ388" s="691"/>
      <c r="AK388" s="692"/>
      <c r="AM388" s="696"/>
      <c r="AN388" s="697"/>
      <c r="AO388" s="697"/>
      <c r="AP388" s="697"/>
      <c r="AQ388" s="697"/>
    </row>
    <row r="389" spans="1:2414" s="682" customFormat="1" ht="66" customHeight="1" thickTop="1" thickBot="1" x14ac:dyDescent="0.3">
      <c r="A389" s="386"/>
      <c r="B389" s="683" t="s">
        <v>1108</v>
      </c>
      <c r="C389" s="684" t="s">
        <v>1114</v>
      </c>
      <c r="D389" s="977" t="s">
        <v>953</v>
      </c>
      <c r="E389" s="977"/>
      <c r="F389" s="977"/>
      <c r="G389" s="977"/>
      <c r="H389" s="977"/>
      <c r="I389" s="977"/>
      <c r="J389" s="977"/>
      <c r="K389" s="977"/>
      <c r="L389" s="678"/>
      <c r="M389" s="678"/>
      <c r="N389" s="678"/>
      <c r="O389" s="677"/>
      <c r="P389" s="678"/>
      <c r="Q389" s="678"/>
      <c r="R389" s="678"/>
      <c r="S389" s="677"/>
      <c r="T389" s="678"/>
      <c r="U389" s="678"/>
      <c r="V389" s="386"/>
      <c r="W389" s="386"/>
      <c r="X389" s="386"/>
      <c r="Y389" s="386"/>
      <c r="Z389" s="386"/>
      <c r="AA389" s="386"/>
      <c r="AB389" s="386"/>
      <c r="AC389" s="679"/>
      <c r="AD389" s="680"/>
      <c r="AE389" s="680"/>
      <c r="AF389" s="680"/>
      <c r="AG389" s="680"/>
      <c r="AH389" s="680"/>
      <c r="AI389" s="680"/>
      <c r="AJ389" s="680"/>
      <c r="AK389" s="680"/>
      <c r="AL389" s="680"/>
      <c r="AM389" s="680"/>
      <c r="AN389" s="680"/>
      <c r="AO389" s="680"/>
      <c r="AP389" s="680"/>
      <c r="AQ389" s="680"/>
      <c r="AR389" s="680"/>
      <c r="AS389" s="680"/>
      <c r="AT389" s="680"/>
      <c r="AU389" s="680"/>
      <c r="AV389" s="680"/>
      <c r="AW389" s="680"/>
      <c r="AX389" s="680"/>
      <c r="AY389" s="680"/>
      <c r="AZ389" s="680"/>
      <c r="BA389" s="680"/>
      <c r="BB389" s="680"/>
      <c r="BC389" s="680"/>
      <c r="BD389" s="680"/>
      <c r="BE389" s="680"/>
      <c r="BF389" s="680"/>
      <c r="BG389" s="680"/>
      <c r="BH389" s="680"/>
      <c r="BI389" s="680"/>
      <c r="BJ389" s="680"/>
      <c r="BK389" s="680"/>
      <c r="BL389" s="680"/>
      <c r="BM389" s="680"/>
      <c r="BN389" s="680"/>
      <c r="BO389" s="680"/>
      <c r="BP389" s="680"/>
      <c r="BQ389" s="680"/>
      <c r="BR389" s="680"/>
      <c r="BS389" s="680"/>
      <c r="BT389" s="680"/>
      <c r="BU389" s="680"/>
      <c r="BV389" s="680"/>
      <c r="BW389" s="680"/>
      <c r="BX389" s="680"/>
      <c r="BY389" s="680"/>
      <c r="BZ389" s="680"/>
      <c r="CA389" s="680"/>
      <c r="CB389" s="680"/>
      <c r="CC389" s="680"/>
      <c r="CD389" s="680"/>
      <c r="CE389" s="680"/>
      <c r="CF389" s="680"/>
      <c r="CG389" s="681"/>
      <c r="CH389" s="681"/>
      <c r="CI389" s="681"/>
      <c r="CJ389" s="681"/>
      <c r="CK389" s="681"/>
      <c r="CL389" s="681"/>
      <c r="CM389" s="681"/>
      <c r="CN389" s="681"/>
      <c r="CO389" s="681"/>
      <c r="CP389" s="681"/>
      <c r="CQ389" s="681"/>
      <c r="CR389" s="681"/>
      <c r="CS389" s="681"/>
      <c r="CT389" s="681"/>
      <c r="CU389" s="681"/>
      <c r="CV389" s="681"/>
      <c r="CW389" s="681"/>
      <c r="CX389" s="681"/>
      <c r="CY389" s="681"/>
      <c r="CZ389" s="681"/>
      <c r="DA389" s="681"/>
      <c r="DB389" s="681"/>
      <c r="DC389" s="681"/>
      <c r="DD389" s="681"/>
      <c r="DE389" s="681"/>
      <c r="DF389" s="681"/>
      <c r="DG389" s="681"/>
      <c r="DH389" s="681"/>
      <c r="DI389" s="681"/>
      <c r="DJ389" s="681"/>
      <c r="DK389" s="681"/>
      <c r="DL389" s="681"/>
      <c r="DM389" s="681"/>
      <c r="DN389" s="681"/>
      <c r="DO389" s="681"/>
      <c r="DP389" s="681"/>
      <c r="DQ389" s="681"/>
      <c r="DR389" s="681"/>
      <c r="DS389" s="681"/>
      <c r="DT389" s="681"/>
      <c r="DU389" s="681"/>
      <c r="DV389" s="681"/>
      <c r="DW389" s="681"/>
      <c r="DX389" s="681"/>
      <c r="DY389" s="681"/>
      <c r="DZ389" s="681"/>
      <c r="EA389" s="681"/>
      <c r="EB389" s="681"/>
      <c r="EC389" s="681"/>
      <c r="ED389" s="681"/>
      <c r="EE389" s="681"/>
      <c r="EF389" s="681"/>
      <c r="EG389" s="681"/>
      <c r="EH389" s="681"/>
      <c r="EI389" s="681"/>
      <c r="EJ389" s="681"/>
      <c r="EK389" s="681"/>
      <c r="EL389" s="681"/>
      <c r="EM389" s="681"/>
      <c r="EN389" s="681"/>
      <c r="EO389" s="681"/>
      <c r="EP389" s="681"/>
      <c r="EQ389" s="681"/>
      <c r="ER389" s="681"/>
      <c r="ES389" s="681"/>
      <c r="ET389" s="681"/>
      <c r="EU389" s="681"/>
      <c r="EV389" s="681"/>
      <c r="EW389" s="681"/>
      <c r="EX389" s="681"/>
      <c r="EY389" s="681"/>
      <c r="EZ389" s="681"/>
      <c r="FA389" s="681"/>
      <c r="FB389" s="681"/>
      <c r="FC389" s="681"/>
      <c r="FD389" s="681"/>
      <c r="FE389" s="681"/>
      <c r="FF389" s="681"/>
      <c r="FG389" s="681"/>
      <c r="FH389" s="681"/>
      <c r="FI389" s="681"/>
      <c r="FJ389" s="681"/>
      <c r="FK389" s="681"/>
      <c r="FL389" s="681"/>
      <c r="FM389" s="681"/>
      <c r="FN389" s="681"/>
      <c r="FO389" s="681"/>
      <c r="FP389" s="681"/>
      <c r="FQ389" s="681"/>
      <c r="FR389" s="681"/>
      <c r="FS389" s="681"/>
      <c r="FT389" s="681"/>
      <c r="FU389" s="681"/>
      <c r="FV389" s="681"/>
      <c r="FW389" s="681"/>
      <c r="FX389" s="681"/>
      <c r="FY389" s="681"/>
      <c r="FZ389" s="681"/>
      <c r="GA389" s="681"/>
      <c r="GB389" s="681"/>
      <c r="GC389" s="681"/>
      <c r="GD389" s="681"/>
      <c r="GE389" s="681"/>
      <c r="GF389" s="681"/>
      <c r="GG389" s="681"/>
      <c r="GH389" s="681"/>
      <c r="GI389" s="681"/>
      <c r="GJ389" s="681"/>
      <c r="GK389" s="681"/>
      <c r="GL389" s="681"/>
      <c r="GM389" s="681"/>
      <c r="GN389" s="681"/>
      <c r="GO389" s="681"/>
      <c r="GP389" s="681"/>
      <c r="GQ389" s="681"/>
      <c r="GR389" s="681"/>
      <c r="GS389" s="681"/>
      <c r="GT389" s="681"/>
      <c r="GU389" s="681"/>
      <c r="GV389" s="681"/>
      <c r="GW389" s="681"/>
      <c r="GX389" s="681"/>
      <c r="GY389" s="681"/>
      <c r="GZ389" s="681"/>
      <c r="HA389" s="681"/>
      <c r="HB389" s="681"/>
      <c r="HC389" s="681"/>
      <c r="HD389" s="681"/>
      <c r="HE389" s="681"/>
      <c r="HF389" s="681"/>
      <c r="HG389" s="681"/>
      <c r="HH389" s="681"/>
      <c r="HI389" s="681"/>
      <c r="HJ389" s="681"/>
      <c r="HK389" s="681"/>
      <c r="HL389" s="681"/>
      <c r="HM389" s="681"/>
      <c r="HN389" s="681"/>
      <c r="HO389" s="681"/>
      <c r="HP389" s="681"/>
      <c r="HQ389" s="681"/>
      <c r="HR389" s="681"/>
      <c r="HS389" s="681"/>
      <c r="HT389" s="681"/>
      <c r="HU389" s="681"/>
      <c r="HV389" s="681"/>
      <c r="HW389" s="681"/>
      <c r="HX389" s="681"/>
      <c r="HY389" s="681"/>
      <c r="HZ389" s="681"/>
      <c r="IA389" s="681"/>
      <c r="IB389" s="681"/>
      <c r="IC389" s="681"/>
      <c r="ID389" s="681"/>
      <c r="IE389" s="681"/>
      <c r="IF389" s="681"/>
      <c r="IG389" s="681"/>
      <c r="IH389" s="681"/>
      <c r="II389" s="681"/>
      <c r="IJ389" s="681"/>
      <c r="IK389" s="681"/>
      <c r="IL389" s="681"/>
      <c r="IM389" s="681"/>
      <c r="IN389" s="681"/>
      <c r="IO389" s="681"/>
      <c r="IP389" s="681"/>
      <c r="IQ389" s="681"/>
      <c r="IR389" s="681"/>
      <c r="IS389" s="681"/>
      <c r="IT389" s="681"/>
      <c r="IU389" s="681"/>
      <c r="IV389" s="681"/>
      <c r="IW389" s="681"/>
      <c r="IX389" s="681"/>
      <c r="IY389" s="681"/>
      <c r="IZ389" s="681"/>
      <c r="JA389" s="681"/>
      <c r="JB389" s="681"/>
      <c r="JC389" s="681"/>
      <c r="JD389" s="681"/>
      <c r="JE389" s="681"/>
      <c r="JF389" s="681"/>
      <c r="JG389" s="681"/>
      <c r="JH389" s="681"/>
      <c r="JI389" s="681"/>
      <c r="JJ389" s="681"/>
      <c r="JK389" s="681"/>
      <c r="JL389" s="681"/>
      <c r="JM389" s="681"/>
      <c r="JN389" s="681"/>
      <c r="JO389" s="681"/>
      <c r="JP389" s="681"/>
      <c r="JQ389" s="681"/>
      <c r="JR389" s="681"/>
      <c r="JS389" s="681"/>
      <c r="JT389" s="681"/>
      <c r="JU389" s="681"/>
      <c r="JV389" s="681"/>
      <c r="JW389" s="681"/>
      <c r="JX389" s="681"/>
      <c r="JY389" s="681"/>
      <c r="JZ389" s="681"/>
      <c r="KA389" s="681"/>
      <c r="KB389" s="681"/>
      <c r="KC389" s="681"/>
      <c r="KD389" s="681"/>
      <c r="KE389" s="681"/>
      <c r="KF389" s="681"/>
      <c r="KG389" s="681"/>
      <c r="KH389" s="681"/>
      <c r="KI389" s="681"/>
      <c r="KJ389" s="681"/>
      <c r="KK389" s="681"/>
      <c r="KL389" s="681"/>
      <c r="KM389" s="681"/>
      <c r="KN389" s="681"/>
      <c r="KO389" s="681"/>
      <c r="KP389" s="681"/>
      <c r="KQ389" s="681"/>
      <c r="KR389" s="681"/>
      <c r="KS389" s="681"/>
      <c r="KT389" s="681"/>
      <c r="KU389" s="681"/>
      <c r="KV389" s="681"/>
      <c r="KW389" s="681"/>
      <c r="KX389" s="681"/>
      <c r="KY389" s="681"/>
      <c r="KZ389" s="681"/>
      <c r="LA389" s="681"/>
      <c r="LB389" s="681"/>
      <c r="LC389" s="681"/>
      <c r="LD389" s="681"/>
      <c r="LE389" s="681"/>
      <c r="LF389" s="681"/>
      <c r="LG389" s="681"/>
      <c r="LH389" s="681"/>
      <c r="LI389" s="681"/>
      <c r="LJ389" s="681"/>
      <c r="LK389" s="681"/>
      <c r="LL389" s="681"/>
      <c r="LM389" s="681"/>
      <c r="LN389" s="681"/>
      <c r="LO389" s="681"/>
      <c r="LP389" s="681"/>
      <c r="LQ389" s="681"/>
      <c r="LR389" s="681"/>
      <c r="LS389" s="681"/>
      <c r="LT389" s="681"/>
      <c r="LU389" s="681"/>
      <c r="LV389" s="681"/>
      <c r="LW389" s="681"/>
      <c r="LX389" s="681"/>
      <c r="LY389" s="681"/>
      <c r="LZ389" s="681"/>
      <c r="MA389" s="681"/>
      <c r="MB389" s="681"/>
      <c r="MC389" s="681"/>
      <c r="MD389" s="681"/>
      <c r="ME389" s="681"/>
      <c r="MF389" s="681"/>
      <c r="MG389" s="681"/>
      <c r="MH389" s="681"/>
      <c r="MI389" s="681"/>
      <c r="MJ389" s="681"/>
      <c r="MK389" s="681"/>
      <c r="ML389" s="681"/>
      <c r="MM389" s="681"/>
      <c r="MN389" s="681"/>
      <c r="MO389" s="681"/>
      <c r="MP389" s="681"/>
      <c r="MQ389" s="681"/>
      <c r="MR389" s="681"/>
      <c r="MS389" s="681"/>
      <c r="MT389" s="681"/>
      <c r="MU389" s="681"/>
      <c r="MV389" s="681"/>
      <c r="MW389" s="681"/>
      <c r="MX389" s="681"/>
      <c r="MY389" s="681"/>
      <c r="MZ389" s="681"/>
      <c r="NA389" s="681"/>
      <c r="NB389" s="681"/>
      <c r="NC389" s="681"/>
      <c r="ND389" s="681"/>
      <c r="NE389" s="681"/>
      <c r="NF389" s="681"/>
      <c r="NG389" s="681"/>
      <c r="NH389" s="681"/>
      <c r="NI389" s="681"/>
      <c r="NJ389" s="681"/>
      <c r="NK389" s="681"/>
      <c r="NL389" s="681"/>
      <c r="NM389" s="681"/>
      <c r="NN389" s="681"/>
      <c r="NO389" s="681"/>
      <c r="NP389" s="681"/>
      <c r="NQ389" s="681"/>
      <c r="NR389" s="681"/>
      <c r="NS389" s="681"/>
      <c r="NT389" s="681"/>
      <c r="NU389" s="681"/>
      <c r="NV389" s="681"/>
      <c r="NW389" s="681"/>
      <c r="NX389" s="681"/>
      <c r="NY389" s="681"/>
      <c r="NZ389" s="681"/>
      <c r="OA389" s="681"/>
      <c r="OB389" s="681"/>
      <c r="OC389" s="681"/>
      <c r="OD389" s="681"/>
      <c r="OE389" s="681"/>
      <c r="OF389" s="681"/>
      <c r="OG389" s="681"/>
      <c r="OH389" s="681"/>
      <c r="OI389" s="681"/>
      <c r="OJ389" s="681"/>
      <c r="OK389" s="681"/>
      <c r="OL389" s="681"/>
      <c r="OM389" s="681"/>
      <c r="ON389" s="681"/>
      <c r="OO389" s="681"/>
      <c r="OP389" s="681"/>
      <c r="OQ389" s="681"/>
      <c r="OR389" s="681"/>
      <c r="OS389" s="681"/>
      <c r="OT389" s="681"/>
      <c r="OU389" s="681"/>
      <c r="OV389" s="681"/>
      <c r="OW389" s="681"/>
      <c r="OX389" s="681"/>
      <c r="OY389" s="681"/>
      <c r="OZ389" s="681"/>
      <c r="PA389" s="681"/>
      <c r="PB389" s="681"/>
      <c r="PC389" s="681"/>
      <c r="PD389" s="681"/>
      <c r="PE389" s="681"/>
      <c r="PF389" s="681"/>
      <c r="PG389" s="681"/>
      <c r="PH389" s="681"/>
      <c r="PI389" s="681"/>
      <c r="PJ389" s="681"/>
      <c r="PK389" s="681"/>
      <c r="PL389" s="681"/>
      <c r="PM389" s="681"/>
      <c r="PN389" s="681"/>
      <c r="PO389" s="681"/>
      <c r="PP389" s="681"/>
      <c r="PQ389" s="681"/>
      <c r="PR389" s="681"/>
      <c r="PS389" s="681"/>
      <c r="PT389" s="681"/>
      <c r="PU389" s="681"/>
      <c r="PV389" s="681"/>
      <c r="PW389" s="681"/>
      <c r="PX389" s="681"/>
      <c r="PY389" s="681"/>
      <c r="PZ389" s="681"/>
      <c r="QA389" s="681"/>
      <c r="QB389" s="681"/>
      <c r="QC389" s="681"/>
      <c r="QD389" s="681"/>
      <c r="QE389" s="681"/>
      <c r="QF389" s="681"/>
      <c r="QG389" s="681"/>
      <c r="QH389" s="681"/>
      <c r="QI389" s="681"/>
      <c r="QJ389" s="681"/>
      <c r="QK389" s="681"/>
      <c r="QL389" s="681"/>
      <c r="QM389" s="681"/>
      <c r="QN389" s="681"/>
      <c r="QO389" s="681"/>
      <c r="QP389" s="681"/>
      <c r="QQ389" s="681"/>
      <c r="QR389" s="681"/>
      <c r="QS389" s="681"/>
      <c r="QT389" s="681"/>
      <c r="QU389" s="681"/>
      <c r="QV389" s="681"/>
      <c r="QW389" s="681"/>
      <c r="QX389" s="681"/>
      <c r="QY389" s="681"/>
      <c r="QZ389" s="681"/>
      <c r="RA389" s="681"/>
      <c r="RB389" s="681"/>
      <c r="RC389" s="681"/>
      <c r="RD389" s="681"/>
      <c r="RE389" s="681"/>
      <c r="RF389" s="681"/>
      <c r="RG389" s="681"/>
      <c r="RH389" s="681"/>
      <c r="RI389" s="681"/>
      <c r="RJ389" s="681"/>
      <c r="RK389" s="681"/>
      <c r="RL389" s="681"/>
      <c r="RM389" s="681"/>
      <c r="RN389" s="681"/>
      <c r="RO389" s="681"/>
      <c r="RP389" s="681"/>
      <c r="RQ389" s="681"/>
      <c r="RR389" s="681"/>
      <c r="RS389" s="681"/>
      <c r="RT389" s="681"/>
      <c r="RU389" s="681"/>
      <c r="RV389" s="681"/>
      <c r="RW389" s="681"/>
      <c r="RX389" s="681"/>
      <c r="RY389" s="681"/>
      <c r="RZ389" s="681"/>
      <c r="SA389" s="681"/>
      <c r="SB389" s="681"/>
      <c r="SC389" s="681"/>
      <c r="SD389" s="681"/>
      <c r="SE389" s="681"/>
      <c r="SF389" s="681"/>
      <c r="SG389" s="681"/>
      <c r="SH389" s="681"/>
      <c r="SI389" s="681"/>
      <c r="SJ389" s="681"/>
      <c r="SK389" s="681"/>
      <c r="SL389" s="681"/>
      <c r="SM389" s="681"/>
      <c r="SN389" s="681"/>
      <c r="SO389" s="681"/>
      <c r="SP389" s="681"/>
      <c r="SQ389" s="681"/>
      <c r="SR389" s="681"/>
      <c r="SS389" s="681"/>
      <c r="ST389" s="681"/>
      <c r="SU389" s="681"/>
      <c r="SV389" s="681"/>
      <c r="SW389" s="681"/>
      <c r="SX389" s="681"/>
      <c r="SY389" s="681"/>
      <c r="SZ389" s="681"/>
      <c r="TA389" s="681"/>
      <c r="TB389" s="681"/>
      <c r="TC389" s="681"/>
      <c r="TD389" s="681"/>
      <c r="TE389" s="681"/>
      <c r="TF389" s="681"/>
      <c r="TG389" s="681"/>
      <c r="TH389" s="681"/>
      <c r="TI389" s="681"/>
      <c r="TJ389" s="681"/>
      <c r="TK389" s="681"/>
      <c r="TL389" s="681"/>
      <c r="TM389" s="681"/>
      <c r="TN389" s="681"/>
      <c r="TO389" s="681"/>
      <c r="TP389" s="681"/>
      <c r="TQ389" s="681"/>
      <c r="TR389" s="681"/>
      <c r="TS389" s="681"/>
      <c r="TT389" s="681"/>
      <c r="TU389" s="681"/>
      <c r="TV389" s="681"/>
      <c r="TW389" s="681"/>
      <c r="TX389" s="681"/>
      <c r="TY389" s="681"/>
      <c r="TZ389" s="681"/>
      <c r="UA389" s="681"/>
      <c r="UB389" s="681"/>
      <c r="UC389" s="681"/>
      <c r="UD389" s="681"/>
      <c r="UE389" s="681"/>
      <c r="UF389" s="681"/>
      <c r="UG389" s="681"/>
      <c r="UH389" s="681"/>
      <c r="UI389" s="681"/>
      <c r="UJ389" s="681"/>
      <c r="UK389" s="681"/>
      <c r="UL389" s="681"/>
      <c r="UM389" s="681"/>
      <c r="UN389" s="681"/>
      <c r="UO389" s="681"/>
      <c r="UP389" s="681"/>
      <c r="UQ389" s="681"/>
      <c r="UR389" s="681"/>
      <c r="US389" s="681"/>
      <c r="UT389" s="681"/>
      <c r="UU389" s="681"/>
      <c r="UV389" s="681"/>
      <c r="UW389" s="681"/>
      <c r="UX389" s="681"/>
      <c r="UY389" s="681"/>
      <c r="UZ389" s="681"/>
      <c r="VA389" s="681"/>
      <c r="VB389" s="681"/>
      <c r="VC389" s="681"/>
      <c r="VD389" s="681"/>
      <c r="VE389" s="681"/>
      <c r="VF389" s="681"/>
      <c r="VG389" s="681"/>
      <c r="VH389" s="681"/>
      <c r="VI389" s="681"/>
      <c r="VJ389" s="681"/>
      <c r="VK389" s="681"/>
      <c r="VL389" s="681"/>
      <c r="VM389" s="681"/>
      <c r="VN389" s="681"/>
      <c r="VO389" s="681"/>
      <c r="VP389" s="681"/>
      <c r="VQ389" s="681"/>
      <c r="VR389" s="681"/>
      <c r="VS389" s="681"/>
      <c r="VT389" s="681"/>
      <c r="VU389" s="681"/>
      <c r="VV389" s="681"/>
      <c r="VW389" s="681"/>
      <c r="VX389" s="681"/>
      <c r="VY389" s="681"/>
      <c r="VZ389" s="681"/>
      <c r="WA389" s="681"/>
      <c r="WB389" s="681"/>
      <c r="WC389" s="681"/>
      <c r="WD389" s="681"/>
      <c r="WE389" s="681"/>
      <c r="WF389" s="681"/>
      <c r="WG389" s="681"/>
      <c r="WH389" s="681"/>
      <c r="WI389" s="681"/>
      <c r="WJ389" s="681"/>
      <c r="WK389" s="681"/>
      <c r="WL389" s="681"/>
      <c r="WM389" s="681"/>
      <c r="WN389" s="681"/>
      <c r="WO389" s="681"/>
      <c r="WP389" s="681"/>
      <c r="WQ389" s="681"/>
      <c r="WR389" s="681"/>
      <c r="WS389" s="681"/>
      <c r="WT389" s="681"/>
      <c r="WU389" s="681"/>
      <c r="WV389" s="681"/>
      <c r="WW389" s="681"/>
      <c r="WX389" s="681"/>
      <c r="WY389" s="681"/>
      <c r="WZ389" s="681"/>
      <c r="XA389" s="681"/>
      <c r="XB389" s="681"/>
      <c r="XC389" s="681"/>
      <c r="XD389" s="681"/>
      <c r="XE389" s="681"/>
      <c r="XF389" s="681"/>
      <c r="XG389" s="681"/>
      <c r="XH389" s="681"/>
      <c r="XI389" s="681"/>
      <c r="XJ389" s="681"/>
      <c r="XK389" s="681"/>
      <c r="XL389" s="681"/>
      <c r="XM389" s="681"/>
      <c r="XN389" s="681"/>
      <c r="XO389" s="681"/>
      <c r="XP389" s="681"/>
      <c r="XQ389" s="681"/>
      <c r="XR389" s="681"/>
      <c r="XS389" s="681"/>
      <c r="XT389" s="681"/>
      <c r="XU389" s="681"/>
      <c r="XV389" s="681"/>
      <c r="XW389" s="681"/>
      <c r="XX389" s="681"/>
      <c r="XY389" s="681"/>
      <c r="XZ389" s="681"/>
      <c r="YA389" s="681"/>
      <c r="YB389" s="681"/>
      <c r="YC389" s="681"/>
      <c r="YD389" s="681"/>
      <c r="YE389" s="681"/>
      <c r="YF389" s="681"/>
      <c r="YG389" s="681"/>
      <c r="YH389" s="681"/>
      <c r="YI389" s="681"/>
      <c r="YJ389" s="681"/>
      <c r="YK389" s="681"/>
      <c r="YL389" s="681"/>
      <c r="YM389" s="681"/>
      <c r="YN389" s="681"/>
      <c r="YO389" s="681"/>
      <c r="YP389" s="681"/>
      <c r="YQ389" s="681"/>
      <c r="YR389" s="681"/>
      <c r="YS389" s="681"/>
      <c r="YT389" s="681"/>
      <c r="YU389" s="681"/>
      <c r="YV389" s="681"/>
      <c r="YW389" s="681"/>
      <c r="YX389" s="681"/>
      <c r="YY389" s="681"/>
      <c r="YZ389" s="681"/>
      <c r="ZA389" s="681"/>
      <c r="ZB389" s="681"/>
      <c r="ZC389" s="681"/>
      <c r="ZD389" s="681"/>
      <c r="ZE389" s="681"/>
      <c r="ZF389" s="681"/>
      <c r="ZG389" s="681"/>
      <c r="ZH389" s="681"/>
      <c r="ZI389" s="681"/>
      <c r="ZJ389" s="681"/>
      <c r="ZK389" s="681"/>
      <c r="ZL389" s="681"/>
      <c r="ZM389" s="681"/>
      <c r="ZN389" s="681"/>
      <c r="ZO389" s="681"/>
      <c r="ZP389" s="681"/>
      <c r="ZQ389" s="681"/>
      <c r="ZR389" s="681"/>
      <c r="ZS389" s="681"/>
      <c r="ZT389" s="681"/>
      <c r="ZU389" s="681"/>
      <c r="ZV389" s="681"/>
      <c r="ZW389" s="681"/>
      <c r="ZX389" s="681"/>
      <c r="ZY389" s="681"/>
      <c r="ZZ389" s="681"/>
      <c r="AAA389" s="681"/>
      <c r="AAB389" s="681"/>
      <c r="AAC389" s="681"/>
      <c r="AAD389" s="681"/>
      <c r="AAE389" s="681"/>
      <c r="AAF389" s="681"/>
      <c r="AAG389" s="681"/>
      <c r="AAH389" s="681"/>
      <c r="AAI389" s="681"/>
      <c r="AAJ389" s="681"/>
      <c r="AAK389" s="681"/>
      <c r="AAL389" s="681"/>
      <c r="AAM389" s="681"/>
      <c r="AAN389" s="681"/>
      <c r="AAO389" s="681"/>
      <c r="AAP389" s="681"/>
      <c r="AAQ389" s="681"/>
      <c r="AAR389" s="681"/>
      <c r="AAS389" s="681"/>
      <c r="AAT389" s="681"/>
      <c r="AAU389" s="681"/>
      <c r="AAV389" s="681"/>
      <c r="AAW389" s="681"/>
      <c r="AAX389" s="681"/>
      <c r="AAY389" s="681"/>
      <c r="AAZ389" s="681"/>
      <c r="ABA389" s="681"/>
      <c r="ABB389" s="681"/>
      <c r="ABC389" s="681"/>
      <c r="ABD389" s="681"/>
      <c r="ABE389" s="681"/>
      <c r="ABF389" s="681"/>
      <c r="ABG389" s="681"/>
      <c r="ABH389" s="681"/>
      <c r="ABI389" s="681"/>
      <c r="ABJ389" s="681"/>
      <c r="ABK389" s="681"/>
      <c r="ABL389" s="681"/>
      <c r="ABM389" s="681"/>
      <c r="ABN389" s="681"/>
      <c r="ABO389" s="681"/>
      <c r="ABP389" s="681"/>
      <c r="ABQ389" s="681"/>
      <c r="ABR389" s="681"/>
      <c r="ABS389" s="681"/>
      <c r="ABT389" s="681"/>
      <c r="ABU389" s="681"/>
      <c r="ABV389" s="681"/>
      <c r="ABW389" s="681"/>
      <c r="ABX389" s="681"/>
      <c r="ABY389" s="681"/>
      <c r="ABZ389" s="681"/>
      <c r="ACA389" s="681"/>
      <c r="ACB389" s="681"/>
      <c r="ACC389" s="681"/>
      <c r="ACD389" s="681"/>
      <c r="ACE389" s="681"/>
      <c r="ACF389" s="681"/>
      <c r="ACG389" s="681"/>
      <c r="ACH389" s="681"/>
      <c r="ACI389" s="681"/>
      <c r="ACJ389" s="681"/>
      <c r="ACK389" s="681"/>
      <c r="ACL389" s="681"/>
      <c r="ACM389" s="681"/>
      <c r="ACN389" s="681"/>
      <c r="ACO389" s="681"/>
      <c r="ACP389" s="681"/>
      <c r="ACQ389" s="681"/>
      <c r="ACR389" s="681"/>
      <c r="ACS389" s="681"/>
      <c r="ACT389" s="681"/>
      <c r="ACU389" s="681"/>
      <c r="ACV389" s="681"/>
      <c r="ACW389" s="681"/>
      <c r="ACX389" s="681"/>
      <c r="ACY389" s="681"/>
      <c r="ACZ389" s="681"/>
      <c r="ADA389" s="681"/>
      <c r="ADB389" s="681"/>
      <c r="ADC389" s="681"/>
      <c r="ADD389" s="681"/>
      <c r="ADE389" s="681"/>
      <c r="ADF389" s="681"/>
      <c r="ADG389" s="681"/>
      <c r="ADH389" s="681"/>
      <c r="ADI389" s="681"/>
      <c r="ADJ389" s="681"/>
      <c r="ADK389" s="681"/>
      <c r="ADL389" s="681"/>
      <c r="ADM389" s="681"/>
      <c r="ADN389" s="681"/>
      <c r="ADO389" s="681"/>
      <c r="ADP389" s="681"/>
      <c r="ADQ389" s="681"/>
      <c r="ADR389" s="681"/>
      <c r="ADS389" s="681"/>
      <c r="ADT389" s="681"/>
      <c r="ADU389" s="681"/>
      <c r="ADV389" s="681"/>
      <c r="ADW389" s="681"/>
      <c r="ADX389" s="681"/>
      <c r="ADY389" s="681"/>
      <c r="ADZ389" s="681"/>
      <c r="AEA389" s="681"/>
      <c r="AEB389" s="681"/>
      <c r="AEC389" s="681"/>
      <c r="AED389" s="681"/>
      <c r="AEE389" s="681"/>
      <c r="AEF389" s="681"/>
      <c r="AEG389" s="681"/>
      <c r="AEH389" s="681"/>
      <c r="AEI389" s="681"/>
      <c r="AEJ389" s="681"/>
      <c r="AEK389" s="681"/>
      <c r="AEL389" s="681"/>
      <c r="AEM389" s="681"/>
      <c r="AEN389" s="681"/>
      <c r="AEO389" s="681"/>
      <c r="AEP389" s="681"/>
      <c r="AEQ389" s="681"/>
      <c r="AER389" s="681"/>
      <c r="AES389" s="681"/>
      <c r="AET389" s="681"/>
      <c r="AEU389" s="681"/>
      <c r="AEV389" s="681"/>
      <c r="AEW389" s="681"/>
      <c r="AEX389" s="681"/>
      <c r="AEY389" s="681"/>
      <c r="AEZ389" s="681"/>
      <c r="AFA389" s="681"/>
      <c r="AFB389" s="681"/>
      <c r="AFC389" s="681"/>
      <c r="AFD389" s="681"/>
      <c r="AFE389" s="681"/>
      <c r="AFF389" s="681"/>
      <c r="AFG389" s="681"/>
      <c r="AFH389" s="681"/>
      <c r="AFI389" s="681"/>
      <c r="AFJ389" s="681"/>
      <c r="AFK389" s="681"/>
      <c r="AFL389" s="681"/>
      <c r="AFM389" s="681"/>
      <c r="AFN389" s="681"/>
      <c r="AFO389" s="681"/>
      <c r="AFP389" s="681"/>
      <c r="AFQ389" s="681"/>
      <c r="AFR389" s="681"/>
      <c r="AFS389" s="681"/>
      <c r="AFT389" s="681"/>
      <c r="AFU389" s="681"/>
      <c r="AFV389" s="681"/>
      <c r="AFW389" s="681"/>
      <c r="AFX389" s="681"/>
      <c r="AFY389" s="681"/>
      <c r="AFZ389" s="681"/>
      <c r="AGA389" s="681"/>
      <c r="AGB389" s="681"/>
      <c r="AGC389" s="681"/>
      <c r="AGD389" s="681"/>
      <c r="AGE389" s="681"/>
      <c r="AGF389" s="681"/>
      <c r="AGG389" s="681"/>
      <c r="AGH389" s="681"/>
      <c r="AGI389" s="681"/>
      <c r="AGJ389" s="681"/>
      <c r="AGK389" s="681"/>
      <c r="AGL389" s="681"/>
      <c r="AGM389" s="681"/>
      <c r="AGN389" s="681"/>
      <c r="AGO389" s="681"/>
      <c r="AGP389" s="681"/>
      <c r="AGQ389" s="681"/>
      <c r="AGR389" s="681"/>
      <c r="AGS389" s="681"/>
      <c r="AGT389" s="681"/>
      <c r="AGU389" s="681"/>
      <c r="AGV389" s="681"/>
      <c r="AGW389" s="681"/>
      <c r="AGX389" s="681"/>
      <c r="AGY389" s="681"/>
      <c r="AGZ389" s="681"/>
      <c r="AHA389" s="681"/>
      <c r="AHB389" s="681"/>
      <c r="AHC389" s="681"/>
      <c r="AHD389" s="681"/>
      <c r="AHE389" s="681"/>
      <c r="AHF389" s="681"/>
      <c r="AHG389" s="681"/>
      <c r="AHH389" s="681"/>
      <c r="AHI389" s="681"/>
      <c r="AHJ389" s="681"/>
      <c r="AHK389" s="681"/>
      <c r="AHL389" s="681"/>
      <c r="AHM389" s="681"/>
      <c r="AHN389" s="681"/>
      <c r="AHO389" s="681"/>
      <c r="AHP389" s="681"/>
      <c r="AHQ389" s="681"/>
      <c r="AHR389" s="681"/>
      <c r="AHS389" s="681"/>
      <c r="AHT389" s="681"/>
      <c r="AHU389" s="681"/>
      <c r="AHV389" s="681"/>
      <c r="AHW389" s="681"/>
      <c r="AHX389" s="681"/>
      <c r="AHY389" s="681"/>
      <c r="AHZ389" s="681"/>
      <c r="AIA389" s="681"/>
      <c r="AIB389" s="681"/>
      <c r="AIC389" s="681"/>
      <c r="AID389" s="681"/>
      <c r="AIE389" s="681"/>
      <c r="AIF389" s="681"/>
      <c r="AIG389" s="681"/>
      <c r="AIH389" s="681"/>
      <c r="AII389" s="681"/>
      <c r="AIJ389" s="681"/>
      <c r="AIK389" s="681"/>
      <c r="AIL389" s="681"/>
      <c r="AIM389" s="681"/>
      <c r="AIN389" s="681"/>
      <c r="AIO389" s="681"/>
      <c r="AIP389" s="681"/>
      <c r="AIQ389" s="681"/>
      <c r="AIR389" s="681"/>
      <c r="AIS389" s="681"/>
      <c r="AIT389" s="681"/>
      <c r="AIU389" s="681"/>
      <c r="AIV389" s="681"/>
      <c r="AIW389" s="681"/>
      <c r="AIX389" s="681"/>
      <c r="AIY389" s="681"/>
      <c r="AIZ389" s="681"/>
      <c r="AJA389" s="681"/>
      <c r="AJB389" s="681"/>
      <c r="AJC389" s="681"/>
      <c r="AJD389" s="681"/>
      <c r="AJE389" s="681"/>
      <c r="AJF389" s="681"/>
      <c r="AJG389" s="681"/>
      <c r="AJH389" s="681"/>
      <c r="AJI389" s="681"/>
      <c r="AJJ389" s="681"/>
      <c r="AJK389" s="681"/>
      <c r="AJL389" s="681"/>
      <c r="AJM389" s="681"/>
      <c r="AJN389" s="681"/>
      <c r="AJO389" s="681"/>
      <c r="AJP389" s="681"/>
      <c r="AJQ389" s="681"/>
      <c r="AJR389" s="681"/>
      <c r="AJS389" s="681"/>
      <c r="AJT389" s="681"/>
      <c r="AJU389" s="681"/>
      <c r="AJV389" s="681"/>
      <c r="AJW389" s="681"/>
      <c r="AJX389" s="681"/>
      <c r="AJY389" s="681"/>
      <c r="AJZ389" s="681"/>
      <c r="AKA389" s="681"/>
      <c r="AKB389" s="681"/>
      <c r="AKC389" s="681"/>
      <c r="AKD389" s="681"/>
      <c r="AKE389" s="681"/>
      <c r="AKF389" s="681"/>
      <c r="AKG389" s="681"/>
      <c r="AKH389" s="681"/>
      <c r="AKI389" s="681"/>
      <c r="AKJ389" s="681"/>
      <c r="AKK389" s="681"/>
      <c r="AKL389" s="681"/>
      <c r="AKM389" s="681"/>
      <c r="AKN389" s="681"/>
      <c r="AKO389" s="681"/>
      <c r="AKP389" s="681"/>
      <c r="AKQ389" s="681"/>
      <c r="AKR389" s="681"/>
      <c r="AKS389" s="681"/>
      <c r="AKT389" s="681"/>
      <c r="AKU389" s="681"/>
      <c r="AKV389" s="681"/>
      <c r="AKW389" s="681"/>
      <c r="AKX389" s="681"/>
      <c r="AKY389" s="681"/>
      <c r="AKZ389" s="681"/>
      <c r="ALA389" s="681"/>
      <c r="ALB389" s="681"/>
      <c r="ALC389" s="681"/>
      <c r="ALD389" s="681"/>
      <c r="ALE389" s="681"/>
      <c r="ALF389" s="681"/>
      <c r="ALG389" s="681"/>
      <c r="ALH389" s="681"/>
      <c r="ALI389" s="681"/>
      <c r="ALJ389" s="681"/>
      <c r="ALK389" s="681"/>
      <c r="ALL389" s="681"/>
      <c r="ALM389" s="681"/>
      <c r="ALN389" s="681"/>
      <c r="ALO389" s="681"/>
      <c r="ALP389" s="681"/>
      <c r="ALQ389" s="681"/>
      <c r="ALR389" s="681"/>
      <c r="ALS389" s="681"/>
      <c r="ALT389" s="681"/>
      <c r="ALU389" s="681"/>
      <c r="ALV389" s="681"/>
      <c r="ALW389" s="681"/>
      <c r="ALX389" s="681"/>
      <c r="ALY389" s="681"/>
      <c r="ALZ389" s="681"/>
      <c r="AMA389" s="681"/>
      <c r="AMB389" s="681"/>
      <c r="AMC389" s="681"/>
      <c r="AMD389" s="681"/>
      <c r="AME389" s="681"/>
      <c r="AMF389" s="681"/>
      <c r="AMG389" s="681"/>
      <c r="AMH389" s="681"/>
      <c r="AMI389" s="681"/>
      <c r="AMJ389" s="681"/>
      <c r="AMK389" s="681"/>
      <c r="AML389" s="681"/>
      <c r="AMM389" s="681"/>
      <c r="AMN389" s="681"/>
      <c r="AMO389" s="681"/>
      <c r="AMP389" s="681"/>
      <c r="AMQ389" s="681"/>
      <c r="AMR389" s="681"/>
      <c r="AMS389" s="681"/>
      <c r="AMT389" s="681"/>
      <c r="AMU389" s="681"/>
      <c r="AMV389" s="681"/>
      <c r="AMW389" s="681"/>
      <c r="AMX389" s="681"/>
      <c r="AMY389" s="681"/>
      <c r="AMZ389" s="681"/>
      <c r="ANA389" s="681"/>
      <c r="ANB389" s="681"/>
      <c r="ANC389" s="681"/>
      <c r="AND389" s="681"/>
      <c r="ANE389" s="681"/>
      <c r="ANF389" s="681"/>
      <c r="ANG389" s="681"/>
      <c r="ANH389" s="681"/>
      <c r="ANI389" s="681"/>
      <c r="ANJ389" s="681"/>
      <c r="ANK389" s="681"/>
      <c r="ANL389" s="681"/>
      <c r="ANM389" s="681"/>
      <c r="ANN389" s="681"/>
      <c r="ANO389" s="681"/>
      <c r="ANP389" s="681"/>
      <c r="ANQ389" s="681"/>
      <c r="ANR389" s="681"/>
      <c r="ANS389" s="681"/>
      <c r="ANT389" s="681"/>
      <c r="ANU389" s="681"/>
      <c r="ANV389" s="681"/>
      <c r="ANW389" s="681"/>
      <c r="ANX389" s="681"/>
      <c r="ANY389" s="681"/>
      <c r="ANZ389" s="681"/>
      <c r="AOA389" s="681"/>
      <c r="AOB389" s="681"/>
      <c r="AOC389" s="681"/>
      <c r="AOD389" s="681"/>
      <c r="AOE389" s="681"/>
      <c r="AOF389" s="681"/>
      <c r="AOG389" s="681"/>
      <c r="AOH389" s="681"/>
      <c r="AOI389" s="681"/>
      <c r="AOJ389" s="681"/>
      <c r="AOK389" s="681"/>
      <c r="AOL389" s="681"/>
      <c r="AOM389" s="681"/>
      <c r="AON389" s="681"/>
      <c r="AOO389" s="681"/>
      <c r="AOP389" s="681"/>
      <c r="AOQ389" s="681"/>
      <c r="AOR389" s="681"/>
      <c r="AOS389" s="681"/>
      <c r="AOT389" s="681"/>
      <c r="AOU389" s="681"/>
      <c r="AOV389" s="681"/>
      <c r="AOW389" s="681"/>
      <c r="AOX389" s="681"/>
      <c r="AOY389" s="681"/>
      <c r="AOZ389" s="681"/>
      <c r="APA389" s="681"/>
      <c r="APB389" s="681"/>
      <c r="APC389" s="681"/>
      <c r="APD389" s="681"/>
      <c r="APE389" s="681"/>
      <c r="APF389" s="681"/>
      <c r="APG389" s="681"/>
      <c r="APH389" s="681"/>
      <c r="API389" s="681"/>
      <c r="APJ389" s="681"/>
      <c r="APK389" s="681"/>
      <c r="APL389" s="681"/>
      <c r="APM389" s="681"/>
      <c r="APN389" s="681"/>
      <c r="APO389" s="681"/>
      <c r="APP389" s="681"/>
      <c r="APQ389" s="681"/>
      <c r="APR389" s="681"/>
      <c r="APS389" s="681"/>
      <c r="APT389" s="681"/>
      <c r="APU389" s="681"/>
      <c r="APV389" s="681"/>
      <c r="APW389" s="681"/>
      <c r="APX389" s="681"/>
      <c r="APY389" s="681"/>
      <c r="APZ389" s="681"/>
      <c r="AQA389" s="681"/>
      <c r="AQB389" s="681"/>
      <c r="AQC389" s="681"/>
      <c r="AQD389" s="681"/>
      <c r="AQE389" s="681"/>
      <c r="AQF389" s="681"/>
      <c r="AQG389" s="681"/>
      <c r="AQH389" s="681"/>
      <c r="AQI389" s="681"/>
      <c r="AQJ389" s="681"/>
      <c r="AQK389" s="681"/>
      <c r="AQL389" s="681"/>
      <c r="AQM389" s="681"/>
      <c r="AQN389" s="681"/>
      <c r="AQO389" s="681"/>
      <c r="AQP389" s="681"/>
      <c r="AQQ389" s="681"/>
      <c r="AQR389" s="681"/>
      <c r="AQS389" s="681"/>
      <c r="AQT389" s="681"/>
      <c r="AQU389" s="681"/>
      <c r="AQV389" s="681"/>
      <c r="AQW389" s="681"/>
      <c r="AQX389" s="681"/>
      <c r="AQY389" s="681"/>
      <c r="AQZ389" s="681"/>
      <c r="ARA389" s="681"/>
      <c r="ARB389" s="681"/>
      <c r="ARC389" s="681"/>
      <c r="ARD389" s="681"/>
      <c r="ARE389" s="681"/>
      <c r="ARF389" s="681"/>
      <c r="ARG389" s="681"/>
      <c r="ARH389" s="681"/>
      <c r="ARI389" s="681"/>
      <c r="ARJ389" s="681"/>
      <c r="ARK389" s="681"/>
      <c r="ARL389" s="681"/>
      <c r="ARM389" s="681"/>
      <c r="ARN389" s="681"/>
      <c r="ARO389" s="681"/>
      <c r="ARP389" s="681"/>
      <c r="ARQ389" s="681"/>
      <c r="ARR389" s="681"/>
      <c r="ARS389" s="681"/>
      <c r="ART389" s="681"/>
      <c r="ARU389" s="681"/>
      <c r="ARV389" s="681"/>
      <c r="ARW389" s="681"/>
      <c r="ARX389" s="681"/>
      <c r="ARY389" s="681"/>
      <c r="ARZ389" s="681"/>
      <c r="ASA389" s="681"/>
      <c r="ASB389" s="681"/>
      <c r="ASC389" s="681"/>
      <c r="ASD389" s="681"/>
      <c r="ASE389" s="681"/>
      <c r="ASF389" s="681"/>
      <c r="ASG389" s="681"/>
      <c r="ASH389" s="681"/>
      <c r="ASI389" s="681"/>
      <c r="ASJ389" s="681"/>
      <c r="ASK389" s="681"/>
      <c r="ASL389" s="681"/>
      <c r="ASM389" s="681"/>
      <c r="ASN389" s="681"/>
      <c r="ASO389" s="681"/>
      <c r="ASP389" s="681"/>
      <c r="ASQ389" s="681"/>
      <c r="ASR389" s="681"/>
      <c r="ASS389" s="681"/>
      <c r="AST389" s="681"/>
      <c r="ASU389" s="681"/>
      <c r="ASV389" s="681"/>
      <c r="ASW389" s="681"/>
      <c r="ASX389" s="681"/>
      <c r="ASY389" s="681"/>
      <c r="ASZ389" s="681"/>
      <c r="ATA389" s="681"/>
      <c r="ATB389" s="681"/>
      <c r="ATC389" s="681"/>
      <c r="ATD389" s="681"/>
      <c r="ATE389" s="681"/>
      <c r="ATF389" s="681"/>
      <c r="ATG389" s="681"/>
      <c r="ATH389" s="681"/>
      <c r="ATI389" s="681"/>
      <c r="ATJ389" s="681"/>
      <c r="ATK389" s="681"/>
      <c r="ATL389" s="681"/>
      <c r="ATM389" s="681"/>
      <c r="ATN389" s="681"/>
      <c r="ATO389" s="681"/>
      <c r="ATP389" s="681"/>
      <c r="ATQ389" s="681"/>
      <c r="ATR389" s="681"/>
      <c r="ATS389" s="681"/>
      <c r="ATT389" s="681"/>
      <c r="ATU389" s="681"/>
      <c r="ATV389" s="681"/>
      <c r="ATW389" s="681"/>
      <c r="ATX389" s="681"/>
      <c r="ATY389" s="681"/>
      <c r="ATZ389" s="681"/>
      <c r="AUA389" s="681"/>
      <c r="AUB389" s="681"/>
      <c r="AUC389" s="681"/>
      <c r="AUD389" s="681"/>
      <c r="AUE389" s="681"/>
      <c r="AUF389" s="681"/>
      <c r="AUG389" s="681"/>
      <c r="AUH389" s="681"/>
      <c r="AUI389" s="681"/>
      <c r="AUJ389" s="681"/>
      <c r="AUK389" s="681"/>
      <c r="AUL389" s="681"/>
      <c r="AUM389" s="681"/>
      <c r="AUN389" s="681"/>
      <c r="AUO389" s="681"/>
      <c r="AUP389" s="681"/>
      <c r="AUQ389" s="681"/>
      <c r="AUR389" s="681"/>
      <c r="AUS389" s="681"/>
      <c r="AUT389" s="681"/>
      <c r="AUU389" s="681"/>
      <c r="AUV389" s="681"/>
      <c r="AUW389" s="681"/>
      <c r="AUX389" s="681"/>
      <c r="AUY389" s="681"/>
      <c r="AUZ389" s="681"/>
      <c r="AVA389" s="681"/>
      <c r="AVB389" s="681"/>
      <c r="AVC389" s="681"/>
      <c r="AVD389" s="681"/>
      <c r="AVE389" s="681"/>
      <c r="AVF389" s="681"/>
      <c r="AVG389" s="681"/>
      <c r="AVH389" s="681"/>
      <c r="AVI389" s="681"/>
      <c r="AVJ389" s="681"/>
      <c r="AVK389" s="681"/>
      <c r="AVL389" s="681"/>
      <c r="AVM389" s="681"/>
      <c r="AVN389" s="681"/>
      <c r="AVO389" s="681"/>
      <c r="AVP389" s="681"/>
      <c r="AVQ389" s="681"/>
      <c r="AVR389" s="681"/>
      <c r="AVS389" s="681"/>
      <c r="AVT389" s="681"/>
      <c r="AVU389" s="681"/>
      <c r="AVV389" s="681"/>
      <c r="AVW389" s="681"/>
      <c r="AVX389" s="681"/>
      <c r="AVY389" s="681"/>
      <c r="AVZ389" s="681"/>
      <c r="AWA389" s="681"/>
      <c r="AWB389" s="681"/>
      <c r="AWC389" s="681"/>
      <c r="AWD389" s="681"/>
      <c r="AWE389" s="681"/>
      <c r="AWF389" s="681"/>
      <c r="AWG389" s="681"/>
      <c r="AWH389" s="681"/>
      <c r="AWI389" s="681"/>
      <c r="AWJ389" s="681"/>
      <c r="AWK389" s="681"/>
      <c r="AWL389" s="681"/>
      <c r="AWM389" s="681"/>
      <c r="AWN389" s="681"/>
      <c r="AWO389" s="681"/>
      <c r="AWP389" s="681"/>
      <c r="AWQ389" s="681"/>
      <c r="AWR389" s="681"/>
      <c r="AWS389" s="681"/>
      <c r="AWT389" s="681"/>
      <c r="AWU389" s="681"/>
      <c r="AWV389" s="681"/>
      <c r="AWW389" s="681"/>
      <c r="AWX389" s="681"/>
      <c r="AWY389" s="681"/>
      <c r="AWZ389" s="681"/>
      <c r="AXA389" s="681"/>
      <c r="AXB389" s="681"/>
      <c r="AXC389" s="681"/>
      <c r="AXD389" s="681"/>
      <c r="AXE389" s="681"/>
      <c r="AXF389" s="681"/>
      <c r="AXG389" s="681"/>
      <c r="AXH389" s="681"/>
      <c r="AXI389" s="681"/>
      <c r="AXJ389" s="681"/>
      <c r="AXK389" s="681"/>
      <c r="AXL389" s="681"/>
      <c r="AXM389" s="681"/>
      <c r="AXN389" s="681"/>
      <c r="AXO389" s="681"/>
      <c r="AXP389" s="681"/>
      <c r="AXQ389" s="681"/>
      <c r="AXR389" s="681"/>
      <c r="AXS389" s="681"/>
      <c r="AXT389" s="681"/>
      <c r="AXU389" s="681"/>
      <c r="AXV389" s="681"/>
      <c r="AXW389" s="681"/>
      <c r="AXX389" s="681"/>
      <c r="AXY389" s="681"/>
      <c r="AXZ389" s="681"/>
      <c r="AYA389" s="681"/>
      <c r="AYB389" s="681"/>
      <c r="AYC389" s="681"/>
      <c r="AYD389" s="681"/>
      <c r="AYE389" s="681"/>
      <c r="AYF389" s="681"/>
      <c r="AYG389" s="681"/>
      <c r="AYH389" s="681"/>
      <c r="AYI389" s="681"/>
      <c r="AYJ389" s="681"/>
      <c r="AYK389" s="681"/>
      <c r="AYL389" s="681"/>
      <c r="AYM389" s="681"/>
      <c r="AYN389" s="681"/>
      <c r="AYO389" s="681"/>
      <c r="AYP389" s="681"/>
      <c r="AYQ389" s="681"/>
      <c r="AYR389" s="681"/>
      <c r="AYS389" s="681"/>
      <c r="AYT389" s="681"/>
      <c r="AYU389" s="681"/>
      <c r="AYV389" s="681"/>
      <c r="AYW389" s="681"/>
      <c r="AYX389" s="681"/>
      <c r="AYY389" s="681"/>
      <c r="AYZ389" s="681"/>
      <c r="AZA389" s="681"/>
      <c r="AZB389" s="681"/>
      <c r="AZC389" s="681"/>
      <c r="AZD389" s="681"/>
      <c r="AZE389" s="681"/>
      <c r="AZF389" s="681"/>
      <c r="AZG389" s="681"/>
      <c r="AZH389" s="681"/>
      <c r="AZI389" s="681"/>
      <c r="AZJ389" s="681"/>
      <c r="AZK389" s="681"/>
      <c r="AZL389" s="681"/>
      <c r="AZM389" s="681"/>
      <c r="AZN389" s="681"/>
      <c r="AZO389" s="681"/>
      <c r="AZP389" s="681"/>
      <c r="AZQ389" s="681"/>
      <c r="AZR389" s="681"/>
      <c r="AZS389" s="681"/>
      <c r="AZT389" s="681"/>
      <c r="AZU389" s="681"/>
      <c r="AZV389" s="681"/>
      <c r="AZW389" s="681"/>
      <c r="AZX389" s="681"/>
      <c r="AZY389" s="681"/>
      <c r="AZZ389" s="681"/>
      <c r="BAA389" s="681"/>
      <c r="BAB389" s="681"/>
      <c r="BAC389" s="681"/>
      <c r="BAD389" s="681"/>
      <c r="BAE389" s="681"/>
      <c r="BAF389" s="681"/>
      <c r="BAG389" s="681"/>
      <c r="BAH389" s="681"/>
      <c r="BAI389" s="681"/>
      <c r="BAJ389" s="681"/>
      <c r="BAK389" s="681"/>
      <c r="BAL389" s="681"/>
      <c r="BAM389" s="681"/>
      <c r="BAN389" s="681"/>
      <c r="BAO389" s="681"/>
      <c r="BAP389" s="681"/>
      <c r="BAQ389" s="681"/>
      <c r="BAR389" s="681"/>
      <c r="BAS389" s="681"/>
      <c r="BAT389" s="681"/>
      <c r="BAU389" s="681"/>
      <c r="BAV389" s="681"/>
      <c r="BAW389" s="681"/>
      <c r="BAX389" s="681"/>
      <c r="BAY389" s="681"/>
      <c r="BAZ389" s="681"/>
      <c r="BBA389" s="681"/>
      <c r="BBB389" s="681"/>
      <c r="BBC389" s="681"/>
      <c r="BBD389" s="681"/>
      <c r="BBE389" s="681"/>
      <c r="BBF389" s="681"/>
      <c r="BBG389" s="681"/>
      <c r="BBH389" s="681"/>
      <c r="BBI389" s="681"/>
      <c r="BBJ389" s="681"/>
      <c r="BBK389" s="681"/>
      <c r="BBL389" s="681"/>
      <c r="BBM389" s="681"/>
      <c r="BBN389" s="681"/>
      <c r="BBO389" s="681"/>
      <c r="BBP389" s="681"/>
      <c r="BBQ389" s="681"/>
      <c r="BBR389" s="681"/>
      <c r="BBS389" s="681"/>
      <c r="BBT389" s="681"/>
      <c r="BBU389" s="681"/>
      <c r="BBV389" s="681"/>
      <c r="BBW389" s="681"/>
      <c r="BBX389" s="681"/>
      <c r="BBY389" s="681"/>
      <c r="BBZ389" s="681"/>
      <c r="BCA389" s="681"/>
      <c r="BCB389" s="681"/>
      <c r="BCC389" s="681"/>
      <c r="BCD389" s="681"/>
      <c r="BCE389" s="681"/>
      <c r="BCF389" s="681"/>
      <c r="BCG389" s="681"/>
      <c r="BCH389" s="681"/>
      <c r="BCI389" s="681"/>
      <c r="BCJ389" s="681"/>
      <c r="BCK389" s="681"/>
      <c r="BCL389" s="681"/>
      <c r="BCM389" s="681"/>
      <c r="BCN389" s="681"/>
      <c r="BCO389" s="681"/>
      <c r="BCP389" s="681"/>
      <c r="BCQ389" s="681"/>
      <c r="BCR389" s="681"/>
      <c r="BCS389" s="681"/>
      <c r="BCT389" s="681"/>
      <c r="BCU389" s="681"/>
      <c r="BCV389" s="681"/>
      <c r="BCW389" s="681"/>
      <c r="BCX389" s="681"/>
      <c r="BCY389" s="681"/>
      <c r="BCZ389" s="681"/>
      <c r="BDA389" s="681"/>
      <c r="BDB389" s="681"/>
      <c r="BDC389" s="681"/>
      <c r="BDD389" s="681"/>
      <c r="BDE389" s="681"/>
      <c r="BDF389" s="681"/>
      <c r="BDG389" s="681"/>
      <c r="BDH389" s="681"/>
      <c r="BDI389" s="681"/>
      <c r="BDJ389" s="681"/>
      <c r="BDK389" s="681"/>
      <c r="BDL389" s="681"/>
      <c r="BDM389" s="681"/>
      <c r="BDN389" s="681"/>
      <c r="BDO389" s="681"/>
      <c r="BDP389" s="681"/>
      <c r="BDQ389" s="681"/>
      <c r="BDR389" s="681"/>
      <c r="BDS389" s="681"/>
      <c r="BDT389" s="681"/>
      <c r="BDU389" s="681"/>
      <c r="BDV389" s="681"/>
      <c r="BDW389" s="681"/>
      <c r="BDX389" s="681"/>
      <c r="BDY389" s="681"/>
      <c r="BDZ389" s="681"/>
      <c r="BEA389" s="681"/>
      <c r="BEB389" s="681"/>
      <c r="BEC389" s="681"/>
      <c r="BED389" s="681"/>
      <c r="BEE389" s="681"/>
      <c r="BEF389" s="681"/>
      <c r="BEG389" s="681"/>
      <c r="BEH389" s="681"/>
      <c r="BEI389" s="681"/>
      <c r="BEJ389" s="681"/>
      <c r="BEK389" s="681"/>
      <c r="BEL389" s="681"/>
      <c r="BEM389" s="681"/>
      <c r="BEN389" s="681"/>
      <c r="BEO389" s="681"/>
      <c r="BEP389" s="681"/>
      <c r="BEQ389" s="681"/>
      <c r="BER389" s="681"/>
      <c r="BES389" s="681"/>
      <c r="BET389" s="681"/>
      <c r="BEU389" s="681"/>
      <c r="BEV389" s="681"/>
      <c r="BEW389" s="681"/>
      <c r="BEX389" s="681"/>
      <c r="BEY389" s="681"/>
      <c r="BEZ389" s="681"/>
      <c r="BFA389" s="681"/>
      <c r="BFB389" s="681"/>
      <c r="BFC389" s="681"/>
      <c r="BFD389" s="681"/>
      <c r="BFE389" s="681"/>
      <c r="BFF389" s="681"/>
      <c r="BFG389" s="681"/>
      <c r="BFH389" s="681"/>
      <c r="BFI389" s="681"/>
      <c r="BFJ389" s="681"/>
      <c r="BFK389" s="681"/>
      <c r="BFL389" s="681"/>
      <c r="BFM389" s="681"/>
      <c r="BFN389" s="681"/>
      <c r="BFO389" s="681"/>
      <c r="BFP389" s="681"/>
      <c r="BFQ389" s="681"/>
      <c r="BFR389" s="681"/>
      <c r="BFS389" s="681"/>
      <c r="BFT389" s="681"/>
      <c r="BFU389" s="681"/>
      <c r="BFV389" s="681"/>
      <c r="BFW389" s="681"/>
      <c r="BFX389" s="681"/>
      <c r="BFY389" s="681"/>
      <c r="BFZ389" s="681"/>
      <c r="BGA389" s="681"/>
      <c r="BGB389" s="681"/>
      <c r="BGC389" s="681"/>
      <c r="BGD389" s="681"/>
      <c r="BGE389" s="681"/>
      <c r="BGF389" s="681"/>
      <c r="BGG389" s="681"/>
      <c r="BGH389" s="681"/>
      <c r="BGI389" s="681"/>
      <c r="BGJ389" s="681"/>
      <c r="BGK389" s="681"/>
      <c r="BGL389" s="681"/>
      <c r="BGM389" s="681"/>
      <c r="BGN389" s="681"/>
      <c r="BGO389" s="681"/>
      <c r="BGP389" s="681"/>
      <c r="BGQ389" s="681"/>
      <c r="BGR389" s="681"/>
      <c r="BGS389" s="681"/>
      <c r="BGT389" s="681"/>
      <c r="BGU389" s="681"/>
      <c r="BGV389" s="681"/>
      <c r="BGW389" s="681"/>
      <c r="BGX389" s="681"/>
      <c r="BGY389" s="681"/>
      <c r="BGZ389" s="681"/>
      <c r="BHA389" s="681"/>
      <c r="BHB389" s="681"/>
      <c r="BHC389" s="681"/>
      <c r="BHD389" s="681"/>
      <c r="BHE389" s="681"/>
      <c r="BHF389" s="681"/>
      <c r="BHG389" s="681"/>
      <c r="BHH389" s="681"/>
      <c r="BHI389" s="681"/>
      <c r="BHJ389" s="681"/>
      <c r="BHK389" s="681"/>
      <c r="BHL389" s="681"/>
      <c r="BHM389" s="681"/>
      <c r="BHN389" s="681"/>
      <c r="BHO389" s="681"/>
      <c r="BHP389" s="681"/>
      <c r="BHQ389" s="681"/>
      <c r="BHR389" s="681"/>
      <c r="BHS389" s="681"/>
      <c r="BHT389" s="681"/>
      <c r="BHU389" s="681"/>
      <c r="BHV389" s="681"/>
      <c r="BHW389" s="681"/>
      <c r="BHX389" s="681"/>
      <c r="BHY389" s="681"/>
      <c r="BHZ389" s="681"/>
      <c r="BIA389" s="681"/>
      <c r="BIB389" s="681"/>
      <c r="BIC389" s="681"/>
      <c r="BID389" s="681"/>
      <c r="BIE389" s="681"/>
      <c r="BIF389" s="681"/>
      <c r="BIG389" s="681"/>
      <c r="BIH389" s="681"/>
      <c r="BII389" s="681"/>
      <c r="BIJ389" s="681"/>
      <c r="BIK389" s="681"/>
      <c r="BIL389" s="681"/>
      <c r="BIM389" s="681"/>
      <c r="BIN389" s="681"/>
      <c r="BIO389" s="681"/>
      <c r="BIP389" s="681"/>
      <c r="BIQ389" s="681"/>
      <c r="BIR389" s="681"/>
      <c r="BIS389" s="681"/>
      <c r="BIT389" s="681"/>
      <c r="BIU389" s="681"/>
      <c r="BIV389" s="681"/>
      <c r="BIW389" s="681"/>
      <c r="BIX389" s="681"/>
      <c r="BIY389" s="681"/>
      <c r="BIZ389" s="681"/>
      <c r="BJA389" s="681"/>
      <c r="BJB389" s="681"/>
      <c r="BJC389" s="681"/>
      <c r="BJD389" s="681"/>
      <c r="BJE389" s="681"/>
      <c r="BJF389" s="681"/>
      <c r="BJG389" s="681"/>
      <c r="BJH389" s="681"/>
      <c r="BJI389" s="681"/>
      <c r="BJJ389" s="681"/>
      <c r="BJK389" s="681"/>
      <c r="BJL389" s="681"/>
      <c r="BJM389" s="681"/>
      <c r="BJN389" s="681"/>
      <c r="BJO389" s="681"/>
      <c r="BJP389" s="681"/>
      <c r="BJQ389" s="681"/>
      <c r="BJR389" s="681"/>
      <c r="BJS389" s="681"/>
      <c r="BJT389" s="681"/>
      <c r="BJU389" s="681"/>
      <c r="BJV389" s="681"/>
      <c r="BJW389" s="681"/>
      <c r="BJX389" s="681"/>
      <c r="BJY389" s="681"/>
      <c r="BJZ389" s="681"/>
      <c r="BKA389" s="681"/>
      <c r="BKB389" s="681"/>
      <c r="BKC389" s="681"/>
      <c r="BKD389" s="681"/>
      <c r="BKE389" s="681"/>
      <c r="BKF389" s="681"/>
      <c r="BKG389" s="681"/>
      <c r="BKH389" s="681"/>
      <c r="BKI389" s="681"/>
      <c r="BKJ389" s="681"/>
      <c r="BKK389" s="681"/>
      <c r="BKL389" s="681"/>
      <c r="BKM389" s="681"/>
      <c r="BKN389" s="681"/>
      <c r="BKO389" s="681"/>
      <c r="BKP389" s="681"/>
      <c r="BKQ389" s="681"/>
      <c r="BKR389" s="681"/>
      <c r="BKS389" s="681"/>
      <c r="BKT389" s="681"/>
      <c r="BKU389" s="681"/>
      <c r="BKV389" s="681"/>
      <c r="BKW389" s="681"/>
      <c r="BKX389" s="681"/>
      <c r="BKY389" s="681"/>
      <c r="BKZ389" s="681"/>
      <c r="BLA389" s="681"/>
      <c r="BLB389" s="681"/>
      <c r="BLC389" s="681"/>
      <c r="BLD389" s="681"/>
      <c r="BLE389" s="681"/>
      <c r="BLF389" s="681"/>
      <c r="BLG389" s="681"/>
      <c r="BLH389" s="681"/>
      <c r="BLI389" s="681"/>
      <c r="BLJ389" s="681"/>
      <c r="BLK389" s="681"/>
      <c r="BLL389" s="681"/>
      <c r="BLM389" s="681"/>
      <c r="BLN389" s="681"/>
      <c r="BLO389" s="681"/>
      <c r="BLP389" s="681"/>
      <c r="BLQ389" s="681"/>
      <c r="BLR389" s="681"/>
      <c r="BLS389" s="681"/>
      <c r="BLT389" s="681"/>
      <c r="BLU389" s="681"/>
      <c r="BLV389" s="681"/>
      <c r="BLW389" s="681"/>
      <c r="BLX389" s="681"/>
      <c r="BLY389" s="681"/>
      <c r="BLZ389" s="681"/>
      <c r="BMA389" s="681"/>
      <c r="BMB389" s="681"/>
      <c r="BMC389" s="681"/>
      <c r="BMD389" s="681"/>
      <c r="BME389" s="681"/>
      <c r="BMF389" s="681"/>
      <c r="BMG389" s="681"/>
      <c r="BMH389" s="681"/>
      <c r="BMI389" s="681"/>
      <c r="BMJ389" s="681"/>
      <c r="BMK389" s="681"/>
      <c r="BML389" s="681"/>
      <c r="BMM389" s="681"/>
      <c r="BMN389" s="681"/>
      <c r="BMO389" s="681"/>
      <c r="BMP389" s="681"/>
      <c r="BMQ389" s="681"/>
      <c r="BMR389" s="681"/>
      <c r="BMS389" s="681"/>
      <c r="BMT389" s="681"/>
      <c r="BMU389" s="681"/>
      <c r="BMV389" s="681"/>
      <c r="BMW389" s="681"/>
      <c r="BMX389" s="681"/>
      <c r="BMY389" s="681"/>
      <c r="BMZ389" s="681"/>
      <c r="BNA389" s="681"/>
      <c r="BNB389" s="681"/>
      <c r="BNC389" s="681"/>
      <c r="BND389" s="681"/>
      <c r="BNE389" s="681"/>
      <c r="BNF389" s="681"/>
      <c r="BNG389" s="681"/>
      <c r="BNH389" s="681"/>
      <c r="BNI389" s="681"/>
      <c r="BNJ389" s="681"/>
      <c r="BNK389" s="681"/>
      <c r="BNL389" s="681"/>
      <c r="BNM389" s="681"/>
      <c r="BNN389" s="681"/>
      <c r="BNO389" s="681"/>
      <c r="BNP389" s="681"/>
      <c r="BNQ389" s="681"/>
      <c r="BNR389" s="681"/>
      <c r="BNS389" s="681"/>
      <c r="BNT389" s="681"/>
      <c r="BNU389" s="681"/>
      <c r="BNV389" s="681"/>
      <c r="BNW389" s="681"/>
      <c r="BNX389" s="681"/>
      <c r="BNY389" s="681"/>
      <c r="BNZ389" s="681"/>
      <c r="BOA389" s="681"/>
      <c r="BOB389" s="681"/>
      <c r="BOC389" s="681"/>
      <c r="BOD389" s="681"/>
      <c r="BOE389" s="681"/>
      <c r="BOF389" s="681"/>
      <c r="BOG389" s="681"/>
      <c r="BOH389" s="681"/>
      <c r="BOI389" s="681"/>
      <c r="BOJ389" s="681"/>
      <c r="BOK389" s="681"/>
      <c r="BOL389" s="681"/>
      <c r="BOM389" s="681"/>
      <c r="BON389" s="681"/>
      <c r="BOO389" s="681"/>
      <c r="BOP389" s="681"/>
      <c r="BOQ389" s="681"/>
      <c r="BOR389" s="681"/>
      <c r="BOS389" s="681"/>
      <c r="BOT389" s="681"/>
      <c r="BOU389" s="681"/>
      <c r="BOV389" s="681"/>
      <c r="BOW389" s="681"/>
      <c r="BOX389" s="681"/>
      <c r="BOY389" s="681"/>
      <c r="BOZ389" s="681"/>
      <c r="BPA389" s="681"/>
      <c r="BPB389" s="681"/>
      <c r="BPC389" s="681"/>
      <c r="BPD389" s="681"/>
      <c r="BPE389" s="681"/>
      <c r="BPF389" s="681"/>
      <c r="BPG389" s="681"/>
      <c r="BPH389" s="681"/>
      <c r="BPI389" s="681"/>
      <c r="BPJ389" s="681"/>
      <c r="BPK389" s="681"/>
      <c r="BPL389" s="681"/>
      <c r="BPM389" s="681"/>
      <c r="BPN389" s="681"/>
      <c r="BPO389" s="681"/>
      <c r="BPP389" s="681"/>
      <c r="BPQ389" s="681"/>
      <c r="BPR389" s="681"/>
      <c r="BPS389" s="681"/>
      <c r="BPT389" s="681"/>
      <c r="BPU389" s="681"/>
      <c r="BPV389" s="681"/>
      <c r="BPW389" s="681"/>
      <c r="BPX389" s="681"/>
      <c r="BPY389" s="681"/>
      <c r="BPZ389" s="681"/>
      <c r="BQA389" s="681"/>
      <c r="BQB389" s="681"/>
      <c r="BQC389" s="681"/>
      <c r="BQD389" s="681"/>
      <c r="BQE389" s="681"/>
      <c r="BQF389" s="681"/>
      <c r="BQG389" s="681"/>
      <c r="BQH389" s="681"/>
      <c r="BQI389" s="681"/>
      <c r="BQJ389" s="681"/>
      <c r="BQK389" s="681"/>
      <c r="BQL389" s="681"/>
      <c r="BQM389" s="681"/>
      <c r="BQN389" s="681"/>
      <c r="BQO389" s="681"/>
      <c r="BQP389" s="681"/>
      <c r="BQQ389" s="681"/>
      <c r="BQR389" s="681"/>
      <c r="BQS389" s="681"/>
      <c r="BQT389" s="681"/>
      <c r="BQU389" s="681"/>
      <c r="BQV389" s="681"/>
      <c r="BQW389" s="681"/>
      <c r="BQX389" s="681"/>
      <c r="BQY389" s="681"/>
      <c r="BQZ389" s="681"/>
      <c r="BRA389" s="681"/>
      <c r="BRB389" s="681"/>
      <c r="BRC389" s="681"/>
      <c r="BRD389" s="681"/>
      <c r="BRE389" s="681"/>
      <c r="BRF389" s="681"/>
      <c r="BRG389" s="681"/>
      <c r="BRH389" s="681"/>
      <c r="BRI389" s="681"/>
      <c r="BRJ389" s="681"/>
      <c r="BRK389" s="681"/>
      <c r="BRL389" s="681"/>
      <c r="BRM389" s="681"/>
      <c r="BRN389" s="681"/>
      <c r="BRO389" s="681"/>
      <c r="BRP389" s="681"/>
      <c r="BRQ389" s="681"/>
      <c r="BRR389" s="681"/>
      <c r="BRS389" s="681"/>
      <c r="BRT389" s="681"/>
      <c r="BRU389" s="681"/>
      <c r="BRV389" s="681"/>
      <c r="BRW389" s="681"/>
      <c r="BRX389" s="681"/>
      <c r="BRY389" s="681"/>
      <c r="BRZ389" s="681"/>
      <c r="BSA389" s="681"/>
      <c r="BSB389" s="681"/>
      <c r="BSC389" s="681"/>
      <c r="BSD389" s="681"/>
      <c r="BSE389" s="681"/>
      <c r="BSF389" s="681"/>
      <c r="BSG389" s="681"/>
      <c r="BSH389" s="681"/>
      <c r="BSI389" s="681"/>
      <c r="BSJ389" s="681"/>
      <c r="BSK389" s="681"/>
      <c r="BSL389" s="681"/>
      <c r="BSM389" s="681"/>
      <c r="BSN389" s="681"/>
      <c r="BSO389" s="681"/>
      <c r="BSP389" s="681"/>
      <c r="BSQ389" s="681"/>
      <c r="BSR389" s="681"/>
      <c r="BSS389" s="681"/>
      <c r="BST389" s="681"/>
      <c r="BSU389" s="681"/>
      <c r="BSV389" s="681"/>
      <c r="BSW389" s="681"/>
      <c r="BSX389" s="681"/>
      <c r="BSY389" s="681"/>
      <c r="BSZ389" s="681"/>
      <c r="BTA389" s="681"/>
      <c r="BTB389" s="681"/>
      <c r="BTC389" s="681"/>
      <c r="BTD389" s="681"/>
      <c r="BTE389" s="681"/>
      <c r="BTF389" s="681"/>
      <c r="BTG389" s="681"/>
      <c r="BTH389" s="681"/>
      <c r="BTI389" s="681"/>
      <c r="BTJ389" s="681"/>
      <c r="BTK389" s="681"/>
      <c r="BTL389" s="681"/>
      <c r="BTM389" s="681"/>
      <c r="BTN389" s="681"/>
      <c r="BTO389" s="681"/>
      <c r="BTP389" s="681"/>
      <c r="BTQ389" s="681"/>
      <c r="BTR389" s="681"/>
      <c r="BTS389" s="681"/>
      <c r="BTT389" s="681"/>
      <c r="BTU389" s="681"/>
      <c r="BTV389" s="681"/>
      <c r="BTW389" s="681"/>
      <c r="BTX389" s="681"/>
      <c r="BTY389" s="681"/>
      <c r="BTZ389" s="681"/>
      <c r="BUA389" s="681"/>
      <c r="BUB389" s="681"/>
      <c r="BUC389" s="681"/>
      <c r="BUD389" s="681"/>
      <c r="BUE389" s="681"/>
      <c r="BUF389" s="681"/>
      <c r="BUG389" s="681"/>
      <c r="BUH389" s="681"/>
      <c r="BUI389" s="681"/>
      <c r="BUJ389" s="681"/>
      <c r="BUK389" s="681"/>
      <c r="BUL389" s="681"/>
      <c r="BUM389" s="681"/>
      <c r="BUN389" s="681"/>
      <c r="BUO389" s="681"/>
      <c r="BUP389" s="681"/>
      <c r="BUQ389" s="681"/>
      <c r="BUR389" s="681"/>
      <c r="BUS389" s="681"/>
      <c r="BUT389" s="681"/>
      <c r="BUU389" s="681"/>
      <c r="BUV389" s="681"/>
      <c r="BUW389" s="681"/>
      <c r="BUX389" s="681"/>
      <c r="BUY389" s="681"/>
      <c r="BUZ389" s="681"/>
      <c r="BVA389" s="681"/>
      <c r="BVB389" s="681"/>
      <c r="BVC389" s="681"/>
      <c r="BVD389" s="681"/>
      <c r="BVE389" s="681"/>
      <c r="BVF389" s="681"/>
      <c r="BVG389" s="681"/>
      <c r="BVH389" s="681"/>
      <c r="BVI389" s="681"/>
      <c r="BVJ389" s="681"/>
      <c r="BVK389" s="681"/>
      <c r="BVL389" s="681"/>
      <c r="BVM389" s="681"/>
      <c r="BVN389" s="681"/>
      <c r="BVO389" s="681"/>
      <c r="BVP389" s="681"/>
      <c r="BVQ389" s="681"/>
      <c r="BVR389" s="681"/>
      <c r="BVS389" s="681"/>
      <c r="BVT389" s="681"/>
      <c r="BVU389" s="681"/>
      <c r="BVV389" s="681"/>
      <c r="BVW389" s="681"/>
      <c r="BVX389" s="681"/>
      <c r="BVY389" s="681"/>
      <c r="BVZ389" s="681"/>
      <c r="BWA389" s="681"/>
      <c r="BWB389" s="681"/>
      <c r="BWC389" s="681"/>
      <c r="BWD389" s="681"/>
      <c r="BWE389" s="681"/>
      <c r="BWF389" s="681"/>
      <c r="BWG389" s="681"/>
      <c r="BWH389" s="681"/>
      <c r="BWI389" s="681"/>
      <c r="BWJ389" s="681"/>
      <c r="BWK389" s="681"/>
      <c r="BWL389" s="681"/>
      <c r="BWM389" s="681"/>
      <c r="BWN389" s="681"/>
      <c r="BWO389" s="681"/>
      <c r="BWP389" s="681"/>
      <c r="BWQ389" s="681"/>
      <c r="BWR389" s="681"/>
      <c r="BWS389" s="681"/>
      <c r="BWT389" s="681"/>
      <c r="BWU389" s="681"/>
      <c r="BWV389" s="681"/>
      <c r="BWW389" s="681"/>
      <c r="BWX389" s="681"/>
      <c r="BWY389" s="681"/>
      <c r="BWZ389" s="681"/>
      <c r="BXA389" s="681"/>
      <c r="BXB389" s="681"/>
      <c r="BXC389" s="681"/>
      <c r="BXD389" s="681"/>
      <c r="BXE389" s="681"/>
      <c r="BXF389" s="681"/>
      <c r="BXG389" s="681"/>
      <c r="BXH389" s="681"/>
      <c r="BXI389" s="681"/>
      <c r="BXJ389" s="681"/>
      <c r="BXK389" s="681"/>
      <c r="BXL389" s="681"/>
      <c r="BXM389" s="681"/>
      <c r="BXN389" s="681"/>
      <c r="BXO389" s="681"/>
      <c r="BXP389" s="681"/>
      <c r="BXQ389" s="681"/>
      <c r="BXR389" s="681"/>
      <c r="BXS389" s="681"/>
      <c r="BXT389" s="681"/>
      <c r="BXU389" s="681"/>
      <c r="BXV389" s="681"/>
      <c r="BXW389" s="681"/>
      <c r="BXX389" s="681"/>
      <c r="BXY389" s="681"/>
      <c r="BXZ389" s="681"/>
      <c r="BYA389" s="681"/>
      <c r="BYB389" s="681"/>
      <c r="BYC389" s="681"/>
      <c r="BYD389" s="681"/>
      <c r="BYE389" s="681"/>
      <c r="BYF389" s="681"/>
      <c r="BYG389" s="681"/>
      <c r="BYH389" s="681"/>
      <c r="BYI389" s="681"/>
      <c r="BYJ389" s="681"/>
      <c r="BYK389" s="681"/>
      <c r="BYL389" s="681"/>
      <c r="BYM389" s="681"/>
      <c r="BYN389" s="681"/>
      <c r="BYO389" s="681"/>
      <c r="BYP389" s="681"/>
      <c r="BYQ389" s="681"/>
      <c r="BYR389" s="681"/>
      <c r="BYS389" s="681"/>
      <c r="BYT389" s="681"/>
      <c r="BYU389" s="681"/>
      <c r="BYV389" s="681"/>
      <c r="BYW389" s="681"/>
      <c r="BYX389" s="681"/>
      <c r="BYY389" s="681"/>
      <c r="BYZ389" s="681"/>
      <c r="BZA389" s="681"/>
      <c r="BZB389" s="681"/>
      <c r="BZC389" s="681"/>
      <c r="BZD389" s="681"/>
      <c r="BZE389" s="681"/>
      <c r="BZF389" s="681"/>
      <c r="BZG389" s="681"/>
      <c r="BZH389" s="681"/>
      <c r="BZI389" s="681"/>
      <c r="BZJ389" s="681"/>
      <c r="BZK389" s="681"/>
      <c r="BZL389" s="681"/>
      <c r="BZM389" s="681"/>
      <c r="BZN389" s="681"/>
      <c r="BZO389" s="681"/>
      <c r="BZP389" s="681"/>
      <c r="BZQ389" s="681"/>
      <c r="BZR389" s="681"/>
      <c r="BZS389" s="681"/>
      <c r="BZT389" s="681"/>
      <c r="BZU389" s="681"/>
      <c r="BZV389" s="681"/>
      <c r="BZW389" s="681"/>
      <c r="BZX389" s="681"/>
      <c r="BZY389" s="681"/>
      <c r="BZZ389" s="681"/>
      <c r="CAA389" s="681"/>
      <c r="CAB389" s="681"/>
      <c r="CAC389" s="681"/>
      <c r="CAD389" s="681"/>
      <c r="CAE389" s="681"/>
      <c r="CAF389" s="681"/>
      <c r="CAG389" s="681"/>
      <c r="CAH389" s="681"/>
      <c r="CAI389" s="681"/>
      <c r="CAJ389" s="681"/>
      <c r="CAK389" s="681"/>
      <c r="CAL389" s="681"/>
      <c r="CAM389" s="681"/>
      <c r="CAN389" s="681"/>
      <c r="CAO389" s="681"/>
      <c r="CAP389" s="681"/>
      <c r="CAQ389" s="681"/>
      <c r="CAR389" s="681"/>
      <c r="CAS389" s="681"/>
      <c r="CAT389" s="681"/>
      <c r="CAU389" s="681"/>
      <c r="CAV389" s="681"/>
      <c r="CAW389" s="681"/>
      <c r="CAX389" s="681"/>
      <c r="CAY389" s="681"/>
      <c r="CAZ389" s="681"/>
      <c r="CBA389" s="681"/>
      <c r="CBB389" s="681"/>
      <c r="CBC389" s="681"/>
      <c r="CBD389" s="681"/>
      <c r="CBE389" s="681"/>
      <c r="CBF389" s="681"/>
      <c r="CBG389" s="681"/>
      <c r="CBH389" s="681"/>
      <c r="CBI389" s="681"/>
      <c r="CBJ389" s="681"/>
      <c r="CBK389" s="681"/>
      <c r="CBL389" s="681"/>
      <c r="CBM389" s="681"/>
      <c r="CBN389" s="681"/>
      <c r="CBO389" s="681"/>
      <c r="CBP389" s="681"/>
      <c r="CBQ389" s="681"/>
      <c r="CBR389" s="681"/>
      <c r="CBS389" s="681"/>
      <c r="CBT389" s="681"/>
      <c r="CBU389" s="681"/>
      <c r="CBV389" s="681"/>
      <c r="CBW389" s="681"/>
      <c r="CBX389" s="681"/>
      <c r="CBY389" s="681"/>
      <c r="CBZ389" s="681"/>
      <c r="CCA389" s="681"/>
      <c r="CCB389" s="681"/>
      <c r="CCC389" s="681"/>
      <c r="CCD389" s="681"/>
      <c r="CCE389" s="681"/>
      <c r="CCF389" s="681"/>
      <c r="CCG389" s="681"/>
      <c r="CCH389" s="681"/>
      <c r="CCI389" s="681"/>
      <c r="CCJ389" s="681"/>
      <c r="CCK389" s="681"/>
      <c r="CCL389" s="681"/>
      <c r="CCM389" s="681"/>
      <c r="CCN389" s="681"/>
      <c r="CCO389" s="681"/>
      <c r="CCP389" s="681"/>
      <c r="CCQ389" s="681"/>
      <c r="CCR389" s="681"/>
      <c r="CCS389" s="681"/>
      <c r="CCT389" s="681"/>
      <c r="CCU389" s="681"/>
      <c r="CCV389" s="681"/>
      <c r="CCW389" s="681"/>
      <c r="CCX389" s="681"/>
      <c r="CCY389" s="681"/>
      <c r="CCZ389" s="681"/>
      <c r="CDA389" s="681"/>
      <c r="CDB389" s="681"/>
      <c r="CDC389" s="681"/>
      <c r="CDD389" s="681"/>
      <c r="CDE389" s="681"/>
      <c r="CDF389" s="681"/>
      <c r="CDG389" s="681"/>
      <c r="CDH389" s="681"/>
      <c r="CDI389" s="681"/>
      <c r="CDJ389" s="681"/>
      <c r="CDK389" s="681"/>
      <c r="CDL389" s="681"/>
      <c r="CDM389" s="681"/>
      <c r="CDN389" s="681"/>
      <c r="CDO389" s="681"/>
      <c r="CDP389" s="681"/>
      <c r="CDQ389" s="681"/>
      <c r="CDR389" s="681"/>
      <c r="CDS389" s="681"/>
      <c r="CDT389" s="681"/>
      <c r="CDU389" s="681"/>
      <c r="CDV389" s="681"/>
      <c r="CDW389" s="681"/>
      <c r="CDX389" s="681"/>
      <c r="CDY389" s="681"/>
      <c r="CDZ389" s="681"/>
      <c r="CEA389" s="681"/>
      <c r="CEB389" s="681"/>
      <c r="CEC389" s="681"/>
      <c r="CED389" s="681"/>
      <c r="CEE389" s="681"/>
      <c r="CEF389" s="681"/>
      <c r="CEG389" s="681"/>
      <c r="CEH389" s="681"/>
      <c r="CEI389" s="681"/>
      <c r="CEJ389" s="681"/>
      <c r="CEK389" s="681"/>
      <c r="CEL389" s="681"/>
      <c r="CEM389" s="681"/>
      <c r="CEN389" s="681"/>
      <c r="CEO389" s="681"/>
      <c r="CEP389" s="681"/>
      <c r="CEQ389" s="681"/>
      <c r="CER389" s="681"/>
      <c r="CES389" s="681"/>
      <c r="CET389" s="681"/>
      <c r="CEU389" s="681"/>
      <c r="CEV389" s="681"/>
      <c r="CEW389" s="681"/>
      <c r="CEX389" s="681"/>
      <c r="CEY389" s="681"/>
      <c r="CEZ389" s="681"/>
      <c r="CFA389" s="681"/>
      <c r="CFB389" s="681"/>
      <c r="CFC389" s="681"/>
      <c r="CFD389" s="681"/>
      <c r="CFE389" s="681"/>
      <c r="CFF389" s="681"/>
      <c r="CFG389" s="681"/>
      <c r="CFH389" s="681"/>
      <c r="CFI389" s="681"/>
      <c r="CFJ389" s="681"/>
      <c r="CFK389" s="681"/>
      <c r="CFL389" s="681"/>
      <c r="CFM389" s="681"/>
      <c r="CFN389" s="681"/>
      <c r="CFO389" s="681"/>
      <c r="CFP389" s="681"/>
      <c r="CFQ389" s="681"/>
      <c r="CFR389" s="681"/>
      <c r="CFS389" s="681"/>
      <c r="CFT389" s="681"/>
      <c r="CFU389" s="681"/>
      <c r="CFV389" s="681"/>
      <c r="CFW389" s="681"/>
      <c r="CFX389" s="681"/>
      <c r="CFY389" s="681"/>
      <c r="CFZ389" s="681"/>
      <c r="CGA389" s="681"/>
      <c r="CGB389" s="681"/>
      <c r="CGC389" s="681"/>
      <c r="CGD389" s="681"/>
      <c r="CGE389" s="681"/>
      <c r="CGF389" s="681"/>
      <c r="CGG389" s="681"/>
      <c r="CGH389" s="681"/>
      <c r="CGI389" s="681"/>
      <c r="CGJ389" s="681"/>
      <c r="CGK389" s="681"/>
      <c r="CGL389" s="681"/>
      <c r="CGM389" s="681"/>
      <c r="CGN389" s="681"/>
      <c r="CGO389" s="681"/>
      <c r="CGP389" s="681"/>
      <c r="CGQ389" s="681"/>
      <c r="CGR389" s="681"/>
      <c r="CGS389" s="681"/>
      <c r="CGT389" s="681"/>
      <c r="CGU389" s="681"/>
      <c r="CGV389" s="681"/>
      <c r="CGW389" s="681"/>
      <c r="CGX389" s="681"/>
      <c r="CGY389" s="681"/>
      <c r="CGZ389" s="681"/>
      <c r="CHA389" s="681"/>
      <c r="CHB389" s="681"/>
      <c r="CHC389" s="681"/>
      <c r="CHD389" s="681"/>
      <c r="CHE389" s="681"/>
      <c r="CHF389" s="681"/>
      <c r="CHG389" s="681"/>
      <c r="CHH389" s="681"/>
      <c r="CHI389" s="681"/>
      <c r="CHJ389" s="681"/>
      <c r="CHK389" s="681"/>
      <c r="CHL389" s="681"/>
      <c r="CHM389" s="681"/>
      <c r="CHN389" s="681"/>
      <c r="CHO389" s="681"/>
      <c r="CHP389" s="681"/>
      <c r="CHQ389" s="681"/>
      <c r="CHR389" s="681"/>
      <c r="CHS389" s="681"/>
      <c r="CHT389" s="681"/>
      <c r="CHU389" s="681"/>
      <c r="CHV389" s="681"/>
      <c r="CHW389" s="681"/>
      <c r="CHX389" s="681"/>
      <c r="CHY389" s="681"/>
      <c r="CHZ389" s="681"/>
      <c r="CIA389" s="681"/>
      <c r="CIB389" s="681"/>
      <c r="CIC389" s="681"/>
      <c r="CID389" s="681"/>
      <c r="CIE389" s="681"/>
      <c r="CIF389" s="681"/>
      <c r="CIG389" s="681"/>
      <c r="CIH389" s="681"/>
      <c r="CII389" s="681"/>
      <c r="CIJ389" s="681"/>
      <c r="CIK389" s="681"/>
      <c r="CIL389" s="681"/>
      <c r="CIM389" s="681"/>
      <c r="CIN389" s="681"/>
      <c r="CIO389" s="681"/>
      <c r="CIP389" s="681"/>
      <c r="CIQ389" s="681"/>
      <c r="CIR389" s="681"/>
      <c r="CIS389" s="681"/>
      <c r="CIT389" s="681"/>
      <c r="CIU389" s="681"/>
      <c r="CIV389" s="681"/>
      <c r="CIW389" s="681"/>
      <c r="CIX389" s="681"/>
      <c r="CIY389" s="681"/>
      <c r="CIZ389" s="681"/>
      <c r="CJA389" s="681"/>
      <c r="CJB389" s="681"/>
      <c r="CJC389" s="681"/>
      <c r="CJD389" s="681"/>
      <c r="CJE389" s="681"/>
      <c r="CJF389" s="681"/>
      <c r="CJG389" s="681"/>
      <c r="CJH389" s="681"/>
      <c r="CJI389" s="681"/>
      <c r="CJJ389" s="681"/>
      <c r="CJK389" s="681"/>
      <c r="CJL389" s="681"/>
      <c r="CJM389" s="681"/>
      <c r="CJN389" s="681"/>
      <c r="CJO389" s="681"/>
      <c r="CJP389" s="681"/>
      <c r="CJQ389" s="681"/>
      <c r="CJR389" s="681"/>
      <c r="CJS389" s="681"/>
      <c r="CJT389" s="681"/>
      <c r="CJU389" s="681"/>
      <c r="CJV389" s="681"/>
      <c r="CJW389" s="681"/>
      <c r="CJX389" s="681"/>
      <c r="CJY389" s="681"/>
      <c r="CJZ389" s="681"/>
      <c r="CKA389" s="681"/>
      <c r="CKB389" s="681"/>
      <c r="CKC389" s="681"/>
      <c r="CKD389" s="681"/>
      <c r="CKE389" s="681"/>
      <c r="CKF389" s="681"/>
      <c r="CKG389" s="681"/>
      <c r="CKH389" s="681"/>
      <c r="CKI389" s="681"/>
      <c r="CKJ389" s="681"/>
      <c r="CKK389" s="681"/>
      <c r="CKL389" s="681"/>
      <c r="CKM389" s="681"/>
      <c r="CKN389" s="681"/>
      <c r="CKO389" s="681"/>
      <c r="CKP389" s="681"/>
      <c r="CKQ389" s="681"/>
      <c r="CKR389" s="681"/>
      <c r="CKS389" s="681"/>
      <c r="CKT389" s="681"/>
      <c r="CKU389" s="681"/>
      <c r="CKV389" s="681"/>
      <c r="CKW389" s="681"/>
      <c r="CKX389" s="681"/>
      <c r="CKY389" s="681"/>
      <c r="CKZ389" s="681"/>
      <c r="CLA389" s="681"/>
      <c r="CLB389" s="681"/>
      <c r="CLC389" s="681"/>
      <c r="CLD389" s="681"/>
      <c r="CLE389" s="681"/>
      <c r="CLF389" s="681"/>
      <c r="CLG389" s="681"/>
      <c r="CLH389" s="681"/>
      <c r="CLI389" s="681"/>
      <c r="CLJ389" s="681"/>
      <c r="CLK389" s="681"/>
      <c r="CLL389" s="681"/>
      <c r="CLM389" s="681"/>
      <c r="CLN389" s="681"/>
      <c r="CLO389" s="681"/>
      <c r="CLP389" s="681"/>
      <c r="CLQ389" s="681"/>
      <c r="CLR389" s="681"/>
      <c r="CLS389" s="681"/>
      <c r="CLT389" s="681"/>
      <c r="CLU389" s="681"/>
      <c r="CLV389" s="681"/>
      <c r="CLW389" s="681"/>
      <c r="CLX389" s="681"/>
      <c r="CLY389" s="681"/>
      <c r="CLZ389" s="681"/>
      <c r="CMA389" s="681"/>
      <c r="CMB389" s="681"/>
      <c r="CMC389" s="681"/>
      <c r="CMD389" s="681"/>
      <c r="CME389" s="681"/>
      <c r="CMF389" s="681"/>
      <c r="CMG389" s="681"/>
      <c r="CMH389" s="681"/>
      <c r="CMI389" s="681"/>
      <c r="CMJ389" s="681"/>
      <c r="CMK389" s="681"/>
      <c r="CML389" s="681"/>
      <c r="CMM389" s="681"/>
      <c r="CMN389" s="681"/>
      <c r="CMO389" s="681"/>
      <c r="CMP389" s="681"/>
      <c r="CMQ389" s="681"/>
      <c r="CMR389" s="681"/>
      <c r="CMS389" s="681"/>
      <c r="CMT389" s="681"/>
      <c r="CMU389" s="681"/>
      <c r="CMV389" s="681"/>
      <c r="CMW389" s="681"/>
      <c r="CMX389" s="681"/>
      <c r="CMY389" s="681"/>
      <c r="CMZ389" s="681"/>
      <c r="CNA389" s="681"/>
      <c r="CNB389" s="681"/>
      <c r="CNC389" s="681"/>
      <c r="CND389" s="681"/>
      <c r="CNE389" s="681"/>
      <c r="CNF389" s="681"/>
      <c r="CNG389" s="681"/>
      <c r="CNH389" s="681"/>
      <c r="CNI389" s="681"/>
      <c r="CNJ389" s="681"/>
      <c r="CNK389" s="681"/>
      <c r="CNL389" s="681"/>
      <c r="CNM389" s="681"/>
      <c r="CNN389" s="681"/>
      <c r="CNO389" s="681"/>
      <c r="CNP389" s="681"/>
      <c r="CNQ389" s="681"/>
      <c r="CNR389" s="681"/>
      <c r="CNS389" s="681"/>
      <c r="CNT389" s="681"/>
      <c r="CNU389" s="681"/>
      <c r="CNV389" s="681"/>
    </row>
    <row r="390" spans="1:2414" s="682" customFormat="1" ht="45.75" customHeight="1" thickTop="1" thickBot="1" x14ac:dyDescent="0.3">
      <c r="A390" s="386"/>
      <c r="B390" s="683" t="s">
        <v>1109</v>
      </c>
      <c r="C390" s="684" t="s">
        <v>1113</v>
      </c>
      <c r="D390" s="905" t="s">
        <v>1155</v>
      </c>
      <c r="E390" s="905"/>
      <c r="F390" s="905"/>
      <c r="G390" s="905"/>
      <c r="H390" s="905"/>
      <c r="I390" s="905"/>
      <c r="J390" s="905"/>
      <c r="K390" s="905"/>
      <c r="L390" s="678"/>
      <c r="M390" s="678"/>
      <c r="N390" s="678"/>
      <c r="O390" s="677"/>
      <c r="P390" s="678"/>
      <c r="Q390" s="678"/>
      <c r="R390" s="678"/>
      <c r="S390" s="677"/>
      <c r="T390" s="678"/>
      <c r="U390" s="678"/>
      <c r="V390" s="386"/>
      <c r="W390" s="386"/>
      <c r="X390" s="386"/>
      <c r="Y390" s="386"/>
      <c r="Z390" s="386"/>
      <c r="AA390" s="386"/>
      <c r="AB390" s="386"/>
      <c r="AC390" s="386"/>
      <c r="AD390" s="386"/>
      <c r="AE390" s="386"/>
      <c r="AF390" s="386"/>
      <c r="AG390" s="386"/>
      <c r="AH390" s="386"/>
      <c r="AI390" s="386"/>
      <c r="AJ390" s="386"/>
      <c r="AK390" s="386"/>
      <c r="AL390" s="386"/>
      <c r="AM390" s="386"/>
      <c r="AN390" s="386"/>
      <c r="AO390" s="386"/>
      <c r="AP390" s="386"/>
      <c r="AQ390" s="386"/>
      <c r="AR390" s="680"/>
      <c r="AS390" s="680"/>
      <c r="AT390" s="680"/>
      <c r="AU390" s="680"/>
      <c r="AV390" s="680"/>
      <c r="AW390" s="680"/>
      <c r="AX390" s="680"/>
      <c r="AY390" s="680"/>
      <c r="AZ390" s="680"/>
      <c r="BA390" s="680"/>
      <c r="BB390" s="680"/>
      <c r="BC390" s="680"/>
      <c r="BD390" s="680"/>
      <c r="BE390" s="680"/>
      <c r="BF390" s="680"/>
      <c r="BG390" s="680"/>
      <c r="BH390" s="680"/>
      <c r="BI390" s="680"/>
      <c r="BJ390" s="680"/>
      <c r="BK390" s="680"/>
      <c r="BL390" s="680"/>
      <c r="BM390" s="680"/>
      <c r="BN390" s="680"/>
      <c r="BO390" s="680"/>
      <c r="BP390" s="680"/>
      <c r="BQ390" s="680"/>
      <c r="BR390" s="680"/>
      <c r="BS390" s="680"/>
      <c r="BT390" s="680"/>
      <c r="BU390" s="680"/>
      <c r="BV390" s="680"/>
      <c r="BW390" s="680"/>
      <c r="BX390" s="680"/>
      <c r="BY390" s="680"/>
      <c r="BZ390" s="680"/>
      <c r="CA390" s="680"/>
      <c r="CB390" s="680"/>
      <c r="CC390" s="680"/>
      <c r="CD390" s="680"/>
      <c r="CE390" s="680"/>
      <c r="CF390" s="680"/>
      <c r="CG390" s="681"/>
      <c r="CH390" s="681"/>
      <c r="CI390" s="681"/>
      <c r="CJ390" s="681"/>
      <c r="CK390" s="681"/>
      <c r="CL390" s="681"/>
      <c r="CM390" s="681"/>
      <c r="CN390" s="681"/>
      <c r="CO390" s="681"/>
      <c r="CP390" s="681"/>
      <c r="CQ390" s="681"/>
      <c r="CR390" s="681"/>
      <c r="CS390" s="681"/>
      <c r="CT390" s="681"/>
      <c r="CU390" s="681"/>
      <c r="CV390" s="681"/>
      <c r="CW390" s="681"/>
      <c r="CX390" s="681"/>
      <c r="CY390" s="681"/>
      <c r="CZ390" s="681"/>
      <c r="DA390" s="681"/>
      <c r="DB390" s="681"/>
      <c r="DC390" s="681"/>
      <c r="DD390" s="681"/>
      <c r="DE390" s="681"/>
      <c r="DF390" s="681"/>
      <c r="DG390" s="681"/>
      <c r="DH390" s="681"/>
      <c r="DI390" s="681"/>
      <c r="DJ390" s="681"/>
      <c r="DK390" s="681"/>
      <c r="DL390" s="681"/>
      <c r="DM390" s="681"/>
      <c r="DN390" s="681"/>
      <c r="DO390" s="681"/>
      <c r="DP390" s="681"/>
      <c r="DQ390" s="681"/>
      <c r="DR390" s="681"/>
      <c r="DS390" s="681"/>
      <c r="DT390" s="681"/>
      <c r="DU390" s="681"/>
      <c r="DV390" s="681"/>
      <c r="DW390" s="681"/>
      <c r="DX390" s="681"/>
      <c r="DY390" s="681"/>
      <c r="DZ390" s="681"/>
      <c r="EA390" s="681"/>
      <c r="EB390" s="681"/>
      <c r="EC390" s="681"/>
      <c r="ED390" s="681"/>
      <c r="EE390" s="681"/>
      <c r="EF390" s="681"/>
      <c r="EG390" s="681"/>
      <c r="EH390" s="681"/>
      <c r="EI390" s="681"/>
      <c r="EJ390" s="681"/>
      <c r="EK390" s="681"/>
      <c r="EL390" s="681"/>
      <c r="EM390" s="681"/>
      <c r="EN390" s="681"/>
      <c r="EO390" s="681"/>
      <c r="EP390" s="681"/>
      <c r="EQ390" s="681"/>
      <c r="ER390" s="681"/>
      <c r="ES390" s="681"/>
      <c r="ET390" s="681"/>
      <c r="EU390" s="681"/>
      <c r="EV390" s="681"/>
      <c r="EW390" s="681"/>
      <c r="EX390" s="681"/>
      <c r="EY390" s="681"/>
      <c r="EZ390" s="681"/>
      <c r="FA390" s="681"/>
      <c r="FB390" s="681"/>
      <c r="FC390" s="681"/>
      <c r="FD390" s="681"/>
      <c r="FE390" s="681"/>
      <c r="FF390" s="681"/>
      <c r="FG390" s="681"/>
      <c r="FH390" s="681"/>
      <c r="FI390" s="681"/>
      <c r="FJ390" s="681"/>
      <c r="FK390" s="681"/>
      <c r="FL390" s="681"/>
      <c r="FM390" s="681"/>
      <c r="FN390" s="681"/>
      <c r="FO390" s="681"/>
      <c r="FP390" s="681"/>
      <c r="FQ390" s="681"/>
      <c r="FR390" s="681"/>
      <c r="FS390" s="681"/>
      <c r="FT390" s="681"/>
      <c r="FU390" s="681"/>
      <c r="FV390" s="681"/>
      <c r="FW390" s="681"/>
      <c r="FX390" s="681"/>
      <c r="FY390" s="681"/>
      <c r="FZ390" s="681"/>
      <c r="GA390" s="681"/>
      <c r="GB390" s="681"/>
      <c r="GC390" s="681"/>
      <c r="GD390" s="681"/>
      <c r="GE390" s="681"/>
      <c r="GF390" s="681"/>
      <c r="GG390" s="681"/>
      <c r="GH390" s="681"/>
      <c r="GI390" s="681"/>
      <c r="GJ390" s="681"/>
      <c r="GK390" s="681"/>
      <c r="GL390" s="681"/>
      <c r="GM390" s="681"/>
      <c r="GN390" s="681"/>
      <c r="GO390" s="681"/>
      <c r="GP390" s="681"/>
      <c r="GQ390" s="681"/>
      <c r="GR390" s="681"/>
      <c r="GS390" s="681"/>
      <c r="GT390" s="681"/>
      <c r="GU390" s="681"/>
      <c r="GV390" s="681"/>
      <c r="GW390" s="681"/>
      <c r="GX390" s="681"/>
      <c r="GY390" s="681"/>
      <c r="GZ390" s="681"/>
      <c r="HA390" s="681"/>
      <c r="HB390" s="681"/>
      <c r="HC390" s="681"/>
      <c r="HD390" s="681"/>
      <c r="HE390" s="681"/>
      <c r="HF390" s="681"/>
      <c r="HG390" s="681"/>
      <c r="HH390" s="681"/>
      <c r="HI390" s="681"/>
      <c r="HJ390" s="681"/>
      <c r="HK390" s="681"/>
      <c r="HL390" s="681"/>
      <c r="HM390" s="681"/>
      <c r="HN390" s="681"/>
      <c r="HO390" s="681"/>
      <c r="HP390" s="681"/>
      <c r="HQ390" s="681"/>
      <c r="HR390" s="681"/>
      <c r="HS390" s="681"/>
      <c r="HT390" s="681"/>
      <c r="HU390" s="681"/>
      <c r="HV390" s="681"/>
      <c r="HW390" s="681"/>
      <c r="HX390" s="681"/>
      <c r="HY390" s="681"/>
      <c r="HZ390" s="681"/>
      <c r="IA390" s="681"/>
      <c r="IB390" s="681"/>
      <c r="IC390" s="681"/>
      <c r="ID390" s="681"/>
      <c r="IE390" s="681"/>
      <c r="IF390" s="681"/>
      <c r="IG390" s="681"/>
      <c r="IH390" s="681"/>
      <c r="II390" s="681"/>
      <c r="IJ390" s="681"/>
      <c r="IK390" s="681"/>
      <c r="IL390" s="681"/>
      <c r="IM390" s="681"/>
      <c r="IN390" s="681"/>
      <c r="IO390" s="681"/>
      <c r="IP390" s="681"/>
      <c r="IQ390" s="681"/>
      <c r="IR390" s="681"/>
      <c r="IS390" s="681"/>
      <c r="IT390" s="681"/>
      <c r="IU390" s="681"/>
      <c r="IV390" s="681"/>
      <c r="IW390" s="681"/>
      <c r="IX390" s="681"/>
      <c r="IY390" s="681"/>
      <c r="IZ390" s="681"/>
      <c r="JA390" s="681"/>
      <c r="JB390" s="681"/>
      <c r="JC390" s="681"/>
      <c r="JD390" s="681"/>
      <c r="JE390" s="681"/>
      <c r="JF390" s="681"/>
      <c r="JG390" s="681"/>
      <c r="JH390" s="681"/>
      <c r="JI390" s="681"/>
      <c r="JJ390" s="681"/>
      <c r="JK390" s="681"/>
      <c r="JL390" s="681"/>
      <c r="JM390" s="681"/>
      <c r="JN390" s="681"/>
      <c r="JO390" s="681"/>
      <c r="JP390" s="681"/>
      <c r="JQ390" s="681"/>
      <c r="JR390" s="681"/>
      <c r="JS390" s="681"/>
      <c r="JT390" s="681"/>
      <c r="JU390" s="681"/>
      <c r="JV390" s="681"/>
      <c r="JW390" s="681"/>
      <c r="JX390" s="681"/>
      <c r="JY390" s="681"/>
      <c r="JZ390" s="681"/>
      <c r="KA390" s="681"/>
      <c r="KB390" s="681"/>
      <c r="KC390" s="681"/>
      <c r="KD390" s="681"/>
      <c r="KE390" s="681"/>
      <c r="KF390" s="681"/>
      <c r="KG390" s="681"/>
      <c r="KH390" s="681"/>
      <c r="KI390" s="681"/>
      <c r="KJ390" s="681"/>
      <c r="KK390" s="681"/>
      <c r="KL390" s="681"/>
      <c r="KM390" s="681"/>
      <c r="KN390" s="681"/>
      <c r="KO390" s="681"/>
      <c r="KP390" s="681"/>
      <c r="KQ390" s="681"/>
      <c r="KR390" s="681"/>
      <c r="KS390" s="681"/>
      <c r="KT390" s="681"/>
      <c r="KU390" s="681"/>
      <c r="KV390" s="681"/>
      <c r="KW390" s="681"/>
      <c r="KX390" s="681"/>
      <c r="KY390" s="681"/>
      <c r="KZ390" s="681"/>
      <c r="LA390" s="681"/>
      <c r="LB390" s="681"/>
      <c r="LC390" s="681"/>
      <c r="LD390" s="681"/>
      <c r="LE390" s="681"/>
      <c r="LF390" s="681"/>
      <c r="LG390" s="681"/>
      <c r="LH390" s="681"/>
      <c r="LI390" s="681"/>
      <c r="LJ390" s="681"/>
      <c r="LK390" s="681"/>
      <c r="LL390" s="681"/>
      <c r="LM390" s="681"/>
      <c r="LN390" s="681"/>
      <c r="LO390" s="681"/>
      <c r="LP390" s="681"/>
      <c r="LQ390" s="681"/>
      <c r="LR390" s="681"/>
      <c r="LS390" s="681"/>
      <c r="LT390" s="681"/>
      <c r="LU390" s="681"/>
      <c r="LV390" s="681"/>
      <c r="LW390" s="681"/>
      <c r="LX390" s="681"/>
      <c r="LY390" s="681"/>
      <c r="LZ390" s="681"/>
      <c r="MA390" s="681"/>
      <c r="MB390" s="681"/>
      <c r="MC390" s="681"/>
      <c r="MD390" s="681"/>
      <c r="ME390" s="681"/>
      <c r="MF390" s="681"/>
      <c r="MG390" s="681"/>
      <c r="MH390" s="681"/>
      <c r="MI390" s="681"/>
      <c r="MJ390" s="681"/>
      <c r="MK390" s="681"/>
      <c r="ML390" s="681"/>
      <c r="MM390" s="681"/>
      <c r="MN390" s="681"/>
      <c r="MO390" s="681"/>
      <c r="MP390" s="681"/>
      <c r="MQ390" s="681"/>
      <c r="MR390" s="681"/>
      <c r="MS390" s="681"/>
      <c r="MT390" s="681"/>
      <c r="MU390" s="681"/>
      <c r="MV390" s="681"/>
      <c r="MW390" s="681"/>
      <c r="MX390" s="681"/>
      <c r="MY390" s="681"/>
      <c r="MZ390" s="681"/>
      <c r="NA390" s="681"/>
      <c r="NB390" s="681"/>
      <c r="NC390" s="681"/>
      <c r="ND390" s="681"/>
      <c r="NE390" s="681"/>
      <c r="NF390" s="681"/>
      <c r="NG390" s="681"/>
      <c r="NH390" s="681"/>
      <c r="NI390" s="681"/>
      <c r="NJ390" s="681"/>
      <c r="NK390" s="681"/>
      <c r="NL390" s="681"/>
      <c r="NM390" s="681"/>
      <c r="NN390" s="681"/>
      <c r="NO390" s="681"/>
      <c r="NP390" s="681"/>
      <c r="NQ390" s="681"/>
      <c r="NR390" s="681"/>
      <c r="NS390" s="681"/>
      <c r="NT390" s="681"/>
      <c r="NU390" s="681"/>
      <c r="NV390" s="681"/>
      <c r="NW390" s="681"/>
      <c r="NX390" s="681"/>
      <c r="NY390" s="681"/>
      <c r="NZ390" s="681"/>
      <c r="OA390" s="681"/>
      <c r="OB390" s="681"/>
      <c r="OC390" s="681"/>
      <c r="OD390" s="681"/>
      <c r="OE390" s="681"/>
      <c r="OF390" s="681"/>
      <c r="OG390" s="681"/>
      <c r="OH390" s="681"/>
      <c r="OI390" s="681"/>
      <c r="OJ390" s="681"/>
      <c r="OK390" s="681"/>
      <c r="OL390" s="681"/>
      <c r="OM390" s="681"/>
      <c r="ON390" s="681"/>
      <c r="OO390" s="681"/>
      <c r="OP390" s="681"/>
      <c r="OQ390" s="681"/>
      <c r="OR390" s="681"/>
      <c r="OS390" s="681"/>
      <c r="OT390" s="681"/>
      <c r="OU390" s="681"/>
      <c r="OV390" s="681"/>
      <c r="OW390" s="681"/>
      <c r="OX390" s="681"/>
      <c r="OY390" s="681"/>
      <c r="OZ390" s="681"/>
      <c r="PA390" s="681"/>
      <c r="PB390" s="681"/>
      <c r="PC390" s="681"/>
      <c r="PD390" s="681"/>
      <c r="PE390" s="681"/>
      <c r="PF390" s="681"/>
      <c r="PG390" s="681"/>
      <c r="PH390" s="681"/>
      <c r="PI390" s="681"/>
      <c r="PJ390" s="681"/>
      <c r="PK390" s="681"/>
      <c r="PL390" s="681"/>
      <c r="PM390" s="681"/>
      <c r="PN390" s="681"/>
      <c r="PO390" s="681"/>
      <c r="PP390" s="681"/>
      <c r="PQ390" s="681"/>
      <c r="PR390" s="681"/>
      <c r="PS390" s="681"/>
      <c r="PT390" s="681"/>
      <c r="PU390" s="681"/>
      <c r="PV390" s="681"/>
      <c r="PW390" s="681"/>
      <c r="PX390" s="681"/>
      <c r="PY390" s="681"/>
      <c r="PZ390" s="681"/>
      <c r="QA390" s="681"/>
      <c r="QB390" s="681"/>
      <c r="QC390" s="681"/>
      <c r="QD390" s="681"/>
      <c r="QE390" s="681"/>
      <c r="QF390" s="681"/>
      <c r="QG390" s="681"/>
      <c r="QH390" s="681"/>
      <c r="QI390" s="681"/>
      <c r="QJ390" s="681"/>
      <c r="QK390" s="681"/>
      <c r="QL390" s="681"/>
      <c r="QM390" s="681"/>
      <c r="QN390" s="681"/>
      <c r="QO390" s="681"/>
      <c r="QP390" s="681"/>
      <c r="QQ390" s="681"/>
      <c r="QR390" s="681"/>
      <c r="QS390" s="681"/>
      <c r="QT390" s="681"/>
      <c r="QU390" s="681"/>
      <c r="QV390" s="681"/>
      <c r="QW390" s="681"/>
      <c r="QX390" s="681"/>
      <c r="QY390" s="681"/>
      <c r="QZ390" s="681"/>
      <c r="RA390" s="681"/>
      <c r="RB390" s="681"/>
      <c r="RC390" s="681"/>
      <c r="RD390" s="681"/>
      <c r="RE390" s="681"/>
      <c r="RF390" s="681"/>
      <c r="RG390" s="681"/>
      <c r="RH390" s="681"/>
      <c r="RI390" s="681"/>
      <c r="RJ390" s="681"/>
      <c r="RK390" s="681"/>
      <c r="RL390" s="681"/>
      <c r="RM390" s="681"/>
      <c r="RN390" s="681"/>
      <c r="RO390" s="681"/>
      <c r="RP390" s="681"/>
      <c r="RQ390" s="681"/>
      <c r="RR390" s="681"/>
      <c r="RS390" s="681"/>
      <c r="RT390" s="681"/>
      <c r="RU390" s="681"/>
      <c r="RV390" s="681"/>
      <c r="RW390" s="681"/>
      <c r="RX390" s="681"/>
      <c r="RY390" s="681"/>
      <c r="RZ390" s="681"/>
      <c r="SA390" s="681"/>
      <c r="SB390" s="681"/>
      <c r="SC390" s="681"/>
      <c r="SD390" s="681"/>
      <c r="SE390" s="681"/>
      <c r="SF390" s="681"/>
      <c r="SG390" s="681"/>
      <c r="SH390" s="681"/>
      <c r="SI390" s="681"/>
      <c r="SJ390" s="681"/>
      <c r="SK390" s="681"/>
      <c r="SL390" s="681"/>
      <c r="SM390" s="681"/>
      <c r="SN390" s="681"/>
      <c r="SO390" s="681"/>
      <c r="SP390" s="681"/>
      <c r="SQ390" s="681"/>
      <c r="SR390" s="681"/>
      <c r="SS390" s="681"/>
      <c r="ST390" s="681"/>
      <c r="SU390" s="681"/>
      <c r="SV390" s="681"/>
      <c r="SW390" s="681"/>
      <c r="SX390" s="681"/>
      <c r="SY390" s="681"/>
      <c r="SZ390" s="681"/>
      <c r="TA390" s="681"/>
      <c r="TB390" s="681"/>
      <c r="TC390" s="681"/>
      <c r="TD390" s="681"/>
      <c r="TE390" s="681"/>
      <c r="TF390" s="681"/>
      <c r="TG390" s="681"/>
      <c r="TH390" s="681"/>
      <c r="TI390" s="681"/>
      <c r="TJ390" s="681"/>
      <c r="TK390" s="681"/>
      <c r="TL390" s="681"/>
      <c r="TM390" s="681"/>
      <c r="TN390" s="681"/>
      <c r="TO390" s="681"/>
      <c r="TP390" s="681"/>
      <c r="TQ390" s="681"/>
      <c r="TR390" s="681"/>
      <c r="TS390" s="681"/>
      <c r="TT390" s="681"/>
      <c r="TU390" s="681"/>
      <c r="TV390" s="681"/>
      <c r="TW390" s="681"/>
      <c r="TX390" s="681"/>
      <c r="TY390" s="681"/>
      <c r="TZ390" s="681"/>
      <c r="UA390" s="681"/>
      <c r="UB390" s="681"/>
      <c r="UC390" s="681"/>
      <c r="UD390" s="681"/>
      <c r="UE390" s="681"/>
      <c r="UF390" s="681"/>
      <c r="UG390" s="681"/>
      <c r="UH390" s="681"/>
      <c r="UI390" s="681"/>
      <c r="UJ390" s="681"/>
      <c r="UK390" s="681"/>
      <c r="UL390" s="681"/>
      <c r="UM390" s="681"/>
      <c r="UN390" s="681"/>
      <c r="UO390" s="681"/>
      <c r="UP390" s="681"/>
      <c r="UQ390" s="681"/>
      <c r="UR390" s="681"/>
      <c r="US390" s="681"/>
      <c r="UT390" s="681"/>
      <c r="UU390" s="681"/>
      <c r="UV390" s="681"/>
      <c r="UW390" s="681"/>
      <c r="UX390" s="681"/>
      <c r="UY390" s="681"/>
      <c r="UZ390" s="681"/>
      <c r="VA390" s="681"/>
      <c r="VB390" s="681"/>
      <c r="VC390" s="681"/>
      <c r="VD390" s="681"/>
      <c r="VE390" s="681"/>
      <c r="VF390" s="681"/>
      <c r="VG390" s="681"/>
      <c r="VH390" s="681"/>
      <c r="VI390" s="681"/>
      <c r="VJ390" s="681"/>
      <c r="VK390" s="681"/>
      <c r="VL390" s="681"/>
      <c r="VM390" s="681"/>
      <c r="VN390" s="681"/>
      <c r="VO390" s="681"/>
      <c r="VP390" s="681"/>
      <c r="VQ390" s="681"/>
      <c r="VR390" s="681"/>
      <c r="VS390" s="681"/>
      <c r="VT390" s="681"/>
      <c r="VU390" s="681"/>
      <c r="VV390" s="681"/>
      <c r="VW390" s="681"/>
      <c r="VX390" s="681"/>
      <c r="VY390" s="681"/>
      <c r="VZ390" s="681"/>
      <c r="WA390" s="681"/>
      <c r="WB390" s="681"/>
      <c r="WC390" s="681"/>
      <c r="WD390" s="681"/>
      <c r="WE390" s="681"/>
      <c r="WF390" s="681"/>
      <c r="WG390" s="681"/>
      <c r="WH390" s="681"/>
      <c r="WI390" s="681"/>
      <c r="WJ390" s="681"/>
      <c r="WK390" s="681"/>
      <c r="WL390" s="681"/>
      <c r="WM390" s="681"/>
      <c r="WN390" s="681"/>
      <c r="WO390" s="681"/>
      <c r="WP390" s="681"/>
      <c r="WQ390" s="681"/>
      <c r="WR390" s="681"/>
      <c r="WS390" s="681"/>
      <c r="WT390" s="681"/>
      <c r="WU390" s="681"/>
      <c r="WV390" s="681"/>
      <c r="WW390" s="681"/>
      <c r="WX390" s="681"/>
      <c r="WY390" s="681"/>
      <c r="WZ390" s="681"/>
      <c r="XA390" s="681"/>
      <c r="XB390" s="681"/>
      <c r="XC390" s="681"/>
      <c r="XD390" s="681"/>
      <c r="XE390" s="681"/>
      <c r="XF390" s="681"/>
      <c r="XG390" s="681"/>
      <c r="XH390" s="681"/>
      <c r="XI390" s="681"/>
      <c r="XJ390" s="681"/>
      <c r="XK390" s="681"/>
      <c r="XL390" s="681"/>
      <c r="XM390" s="681"/>
      <c r="XN390" s="681"/>
      <c r="XO390" s="681"/>
      <c r="XP390" s="681"/>
      <c r="XQ390" s="681"/>
      <c r="XR390" s="681"/>
      <c r="XS390" s="681"/>
      <c r="XT390" s="681"/>
      <c r="XU390" s="681"/>
      <c r="XV390" s="681"/>
      <c r="XW390" s="681"/>
      <c r="XX390" s="681"/>
      <c r="XY390" s="681"/>
      <c r="XZ390" s="681"/>
      <c r="YA390" s="681"/>
      <c r="YB390" s="681"/>
      <c r="YC390" s="681"/>
      <c r="YD390" s="681"/>
      <c r="YE390" s="681"/>
      <c r="YF390" s="681"/>
      <c r="YG390" s="681"/>
      <c r="YH390" s="681"/>
      <c r="YI390" s="681"/>
      <c r="YJ390" s="681"/>
      <c r="YK390" s="681"/>
      <c r="YL390" s="681"/>
      <c r="YM390" s="681"/>
      <c r="YN390" s="681"/>
      <c r="YO390" s="681"/>
      <c r="YP390" s="681"/>
      <c r="YQ390" s="681"/>
      <c r="YR390" s="681"/>
      <c r="YS390" s="681"/>
      <c r="YT390" s="681"/>
      <c r="YU390" s="681"/>
      <c r="YV390" s="681"/>
      <c r="YW390" s="681"/>
      <c r="YX390" s="681"/>
      <c r="YY390" s="681"/>
      <c r="YZ390" s="681"/>
      <c r="ZA390" s="681"/>
      <c r="ZB390" s="681"/>
      <c r="ZC390" s="681"/>
      <c r="ZD390" s="681"/>
      <c r="ZE390" s="681"/>
      <c r="ZF390" s="681"/>
      <c r="ZG390" s="681"/>
      <c r="ZH390" s="681"/>
      <c r="ZI390" s="681"/>
      <c r="ZJ390" s="681"/>
      <c r="ZK390" s="681"/>
      <c r="ZL390" s="681"/>
      <c r="ZM390" s="681"/>
      <c r="ZN390" s="681"/>
      <c r="ZO390" s="681"/>
      <c r="ZP390" s="681"/>
      <c r="ZQ390" s="681"/>
      <c r="ZR390" s="681"/>
      <c r="ZS390" s="681"/>
      <c r="ZT390" s="681"/>
      <c r="ZU390" s="681"/>
      <c r="ZV390" s="681"/>
      <c r="ZW390" s="681"/>
      <c r="ZX390" s="681"/>
      <c r="ZY390" s="681"/>
      <c r="ZZ390" s="681"/>
      <c r="AAA390" s="681"/>
      <c r="AAB390" s="681"/>
      <c r="AAC390" s="681"/>
      <c r="AAD390" s="681"/>
      <c r="AAE390" s="681"/>
      <c r="AAF390" s="681"/>
      <c r="AAG390" s="681"/>
      <c r="AAH390" s="681"/>
      <c r="AAI390" s="681"/>
      <c r="AAJ390" s="681"/>
      <c r="AAK390" s="681"/>
      <c r="AAL390" s="681"/>
      <c r="AAM390" s="681"/>
      <c r="AAN390" s="681"/>
      <c r="AAO390" s="681"/>
      <c r="AAP390" s="681"/>
      <c r="AAQ390" s="681"/>
      <c r="AAR390" s="681"/>
      <c r="AAS390" s="681"/>
      <c r="AAT390" s="681"/>
      <c r="AAU390" s="681"/>
      <c r="AAV390" s="681"/>
      <c r="AAW390" s="681"/>
      <c r="AAX390" s="681"/>
      <c r="AAY390" s="681"/>
      <c r="AAZ390" s="681"/>
      <c r="ABA390" s="681"/>
      <c r="ABB390" s="681"/>
      <c r="ABC390" s="681"/>
      <c r="ABD390" s="681"/>
      <c r="ABE390" s="681"/>
      <c r="ABF390" s="681"/>
      <c r="ABG390" s="681"/>
      <c r="ABH390" s="681"/>
      <c r="ABI390" s="681"/>
      <c r="ABJ390" s="681"/>
      <c r="ABK390" s="681"/>
      <c r="ABL390" s="681"/>
      <c r="ABM390" s="681"/>
      <c r="ABN390" s="681"/>
      <c r="ABO390" s="681"/>
      <c r="ABP390" s="681"/>
      <c r="ABQ390" s="681"/>
      <c r="ABR390" s="681"/>
      <c r="ABS390" s="681"/>
      <c r="ABT390" s="681"/>
      <c r="ABU390" s="681"/>
      <c r="ABV390" s="681"/>
      <c r="ABW390" s="681"/>
      <c r="ABX390" s="681"/>
      <c r="ABY390" s="681"/>
      <c r="ABZ390" s="681"/>
      <c r="ACA390" s="681"/>
      <c r="ACB390" s="681"/>
      <c r="ACC390" s="681"/>
      <c r="ACD390" s="681"/>
      <c r="ACE390" s="681"/>
      <c r="ACF390" s="681"/>
      <c r="ACG390" s="681"/>
      <c r="ACH390" s="681"/>
      <c r="ACI390" s="681"/>
      <c r="ACJ390" s="681"/>
      <c r="ACK390" s="681"/>
      <c r="ACL390" s="681"/>
      <c r="ACM390" s="681"/>
      <c r="ACN390" s="681"/>
      <c r="ACO390" s="681"/>
      <c r="ACP390" s="681"/>
      <c r="ACQ390" s="681"/>
      <c r="ACR390" s="681"/>
      <c r="ACS390" s="681"/>
      <c r="ACT390" s="681"/>
      <c r="ACU390" s="681"/>
      <c r="ACV390" s="681"/>
      <c r="ACW390" s="681"/>
      <c r="ACX390" s="681"/>
      <c r="ACY390" s="681"/>
      <c r="ACZ390" s="681"/>
      <c r="ADA390" s="681"/>
      <c r="ADB390" s="681"/>
      <c r="ADC390" s="681"/>
      <c r="ADD390" s="681"/>
      <c r="ADE390" s="681"/>
      <c r="ADF390" s="681"/>
      <c r="ADG390" s="681"/>
      <c r="ADH390" s="681"/>
      <c r="ADI390" s="681"/>
      <c r="ADJ390" s="681"/>
      <c r="ADK390" s="681"/>
      <c r="ADL390" s="681"/>
      <c r="ADM390" s="681"/>
      <c r="ADN390" s="681"/>
      <c r="ADO390" s="681"/>
      <c r="ADP390" s="681"/>
      <c r="ADQ390" s="681"/>
      <c r="ADR390" s="681"/>
      <c r="ADS390" s="681"/>
      <c r="ADT390" s="681"/>
      <c r="ADU390" s="681"/>
      <c r="ADV390" s="681"/>
      <c r="ADW390" s="681"/>
      <c r="ADX390" s="681"/>
      <c r="ADY390" s="681"/>
      <c r="ADZ390" s="681"/>
      <c r="AEA390" s="681"/>
      <c r="AEB390" s="681"/>
      <c r="AEC390" s="681"/>
      <c r="AED390" s="681"/>
      <c r="AEE390" s="681"/>
      <c r="AEF390" s="681"/>
      <c r="AEG390" s="681"/>
      <c r="AEH390" s="681"/>
      <c r="AEI390" s="681"/>
      <c r="AEJ390" s="681"/>
      <c r="AEK390" s="681"/>
      <c r="AEL390" s="681"/>
      <c r="AEM390" s="681"/>
      <c r="AEN390" s="681"/>
      <c r="AEO390" s="681"/>
      <c r="AEP390" s="681"/>
      <c r="AEQ390" s="681"/>
      <c r="AER390" s="681"/>
      <c r="AES390" s="681"/>
      <c r="AET390" s="681"/>
      <c r="AEU390" s="681"/>
      <c r="AEV390" s="681"/>
      <c r="AEW390" s="681"/>
      <c r="AEX390" s="681"/>
      <c r="AEY390" s="681"/>
      <c r="AEZ390" s="681"/>
      <c r="AFA390" s="681"/>
      <c r="AFB390" s="681"/>
      <c r="AFC390" s="681"/>
      <c r="AFD390" s="681"/>
      <c r="AFE390" s="681"/>
      <c r="AFF390" s="681"/>
      <c r="AFG390" s="681"/>
      <c r="AFH390" s="681"/>
      <c r="AFI390" s="681"/>
      <c r="AFJ390" s="681"/>
      <c r="AFK390" s="681"/>
      <c r="AFL390" s="681"/>
      <c r="AFM390" s="681"/>
      <c r="AFN390" s="681"/>
      <c r="AFO390" s="681"/>
      <c r="AFP390" s="681"/>
      <c r="AFQ390" s="681"/>
      <c r="AFR390" s="681"/>
      <c r="AFS390" s="681"/>
      <c r="AFT390" s="681"/>
      <c r="AFU390" s="681"/>
      <c r="AFV390" s="681"/>
      <c r="AFW390" s="681"/>
      <c r="AFX390" s="681"/>
      <c r="AFY390" s="681"/>
      <c r="AFZ390" s="681"/>
      <c r="AGA390" s="681"/>
      <c r="AGB390" s="681"/>
      <c r="AGC390" s="681"/>
      <c r="AGD390" s="681"/>
      <c r="AGE390" s="681"/>
      <c r="AGF390" s="681"/>
      <c r="AGG390" s="681"/>
      <c r="AGH390" s="681"/>
      <c r="AGI390" s="681"/>
      <c r="AGJ390" s="681"/>
      <c r="AGK390" s="681"/>
      <c r="AGL390" s="681"/>
      <c r="AGM390" s="681"/>
      <c r="AGN390" s="681"/>
      <c r="AGO390" s="681"/>
      <c r="AGP390" s="681"/>
      <c r="AGQ390" s="681"/>
      <c r="AGR390" s="681"/>
      <c r="AGS390" s="681"/>
      <c r="AGT390" s="681"/>
      <c r="AGU390" s="681"/>
      <c r="AGV390" s="681"/>
      <c r="AGW390" s="681"/>
      <c r="AGX390" s="681"/>
      <c r="AGY390" s="681"/>
      <c r="AGZ390" s="681"/>
      <c r="AHA390" s="681"/>
      <c r="AHB390" s="681"/>
      <c r="AHC390" s="681"/>
      <c r="AHD390" s="681"/>
      <c r="AHE390" s="681"/>
      <c r="AHF390" s="681"/>
      <c r="AHG390" s="681"/>
      <c r="AHH390" s="681"/>
      <c r="AHI390" s="681"/>
      <c r="AHJ390" s="681"/>
      <c r="AHK390" s="681"/>
      <c r="AHL390" s="681"/>
      <c r="AHM390" s="681"/>
      <c r="AHN390" s="681"/>
      <c r="AHO390" s="681"/>
      <c r="AHP390" s="681"/>
      <c r="AHQ390" s="681"/>
      <c r="AHR390" s="681"/>
      <c r="AHS390" s="681"/>
      <c r="AHT390" s="681"/>
      <c r="AHU390" s="681"/>
      <c r="AHV390" s="681"/>
      <c r="AHW390" s="681"/>
      <c r="AHX390" s="681"/>
      <c r="AHY390" s="681"/>
      <c r="AHZ390" s="681"/>
      <c r="AIA390" s="681"/>
      <c r="AIB390" s="681"/>
      <c r="AIC390" s="681"/>
      <c r="AID390" s="681"/>
      <c r="AIE390" s="681"/>
      <c r="AIF390" s="681"/>
      <c r="AIG390" s="681"/>
      <c r="AIH390" s="681"/>
      <c r="AII390" s="681"/>
      <c r="AIJ390" s="681"/>
      <c r="AIK390" s="681"/>
      <c r="AIL390" s="681"/>
      <c r="AIM390" s="681"/>
      <c r="AIN390" s="681"/>
      <c r="AIO390" s="681"/>
      <c r="AIP390" s="681"/>
      <c r="AIQ390" s="681"/>
      <c r="AIR390" s="681"/>
      <c r="AIS390" s="681"/>
      <c r="AIT390" s="681"/>
      <c r="AIU390" s="681"/>
      <c r="AIV390" s="681"/>
      <c r="AIW390" s="681"/>
      <c r="AIX390" s="681"/>
      <c r="AIY390" s="681"/>
      <c r="AIZ390" s="681"/>
      <c r="AJA390" s="681"/>
      <c r="AJB390" s="681"/>
      <c r="AJC390" s="681"/>
      <c r="AJD390" s="681"/>
      <c r="AJE390" s="681"/>
      <c r="AJF390" s="681"/>
      <c r="AJG390" s="681"/>
      <c r="AJH390" s="681"/>
      <c r="AJI390" s="681"/>
      <c r="AJJ390" s="681"/>
      <c r="AJK390" s="681"/>
      <c r="AJL390" s="681"/>
      <c r="AJM390" s="681"/>
      <c r="AJN390" s="681"/>
      <c r="AJO390" s="681"/>
      <c r="AJP390" s="681"/>
      <c r="AJQ390" s="681"/>
      <c r="AJR390" s="681"/>
      <c r="AJS390" s="681"/>
      <c r="AJT390" s="681"/>
      <c r="AJU390" s="681"/>
      <c r="AJV390" s="681"/>
      <c r="AJW390" s="681"/>
      <c r="AJX390" s="681"/>
      <c r="AJY390" s="681"/>
      <c r="AJZ390" s="681"/>
      <c r="AKA390" s="681"/>
      <c r="AKB390" s="681"/>
      <c r="AKC390" s="681"/>
      <c r="AKD390" s="681"/>
      <c r="AKE390" s="681"/>
      <c r="AKF390" s="681"/>
      <c r="AKG390" s="681"/>
      <c r="AKH390" s="681"/>
      <c r="AKI390" s="681"/>
      <c r="AKJ390" s="681"/>
      <c r="AKK390" s="681"/>
      <c r="AKL390" s="681"/>
      <c r="AKM390" s="681"/>
      <c r="AKN390" s="681"/>
      <c r="AKO390" s="681"/>
      <c r="AKP390" s="681"/>
      <c r="AKQ390" s="681"/>
      <c r="AKR390" s="681"/>
      <c r="AKS390" s="681"/>
      <c r="AKT390" s="681"/>
      <c r="AKU390" s="681"/>
      <c r="AKV390" s="681"/>
      <c r="AKW390" s="681"/>
      <c r="AKX390" s="681"/>
      <c r="AKY390" s="681"/>
      <c r="AKZ390" s="681"/>
      <c r="ALA390" s="681"/>
      <c r="ALB390" s="681"/>
      <c r="ALC390" s="681"/>
      <c r="ALD390" s="681"/>
      <c r="ALE390" s="681"/>
      <c r="ALF390" s="681"/>
      <c r="ALG390" s="681"/>
      <c r="ALH390" s="681"/>
      <c r="ALI390" s="681"/>
      <c r="ALJ390" s="681"/>
      <c r="ALK390" s="681"/>
      <c r="ALL390" s="681"/>
      <c r="ALM390" s="681"/>
      <c r="ALN390" s="681"/>
      <c r="ALO390" s="681"/>
      <c r="ALP390" s="681"/>
      <c r="ALQ390" s="681"/>
      <c r="ALR390" s="681"/>
      <c r="ALS390" s="681"/>
      <c r="ALT390" s="681"/>
      <c r="ALU390" s="681"/>
      <c r="ALV390" s="681"/>
      <c r="ALW390" s="681"/>
      <c r="ALX390" s="681"/>
      <c r="ALY390" s="681"/>
      <c r="ALZ390" s="681"/>
      <c r="AMA390" s="681"/>
      <c r="AMB390" s="681"/>
      <c r="AMC390" s="681"/>
      <c r="AMD390" s="681"/>
      <c r="AME390" s="681"/>
      <c r="AMF390" s="681"/>
      <c r="AMG390" s="681"/>
      <c r="AMH390" s="681"/>
      <c r="AMI390" s="681"/>
      <c r="AMJ390" s="681"/>
      <c r="AMK390" s="681"/>
      <c r="AML390" s="681"/>
      <c r="AMM390" s="681"/>
      <c r="AMN390" s="681"/>
      <c r="AMO390" s="681"/>
      <c r="AMP390" s="681"/>
      <c r="AMQ390" s="681"/>
      <c r="AMR390" s="681"/>
      <c r="AMS390" s="681"/>
      <c r="AMT390" s="681"/>
      <c r="AMU390" s="681"/>
      <c r="AMV390" s="681"/>
      <c r="AMW390" s="681"/>
      <c r="AMX390" s="681"/>
      <c r="AMY390" s="681"/>
      <c r="AMZ390" s="681"/>
      <c r="ANA390" s="681"/>
      <c r="ANB390" s="681"/>
      <c r="ANC390" s="681"/>
      <c r="AND390" s="681"/>
      <c r="ANE390" s="681"/>
      <c r="ANF390" s="681"/>
      <c r="ANG390" s="681"/>
      <c r="ANH390" s="681"/>
      <c r="ANI390" s="681"/>
      <c r="ANJ390" s="681"/>
      <c r="ANK390" s="681"/>
      <c r="ANL390" s="681"/>
      <c r="ANM390" s="681"/>
      <c r="ANN390" s="681"/>
      <c r="ANO390" s="681"/>
      <c r="ANP390" s="681"/>
      <c r="ANQ390" s="681"/>
      <c r="ANR390" s="681"/>
      <c r="ANS390" s="681"/>
      <c r="ANT390" s="681"/>
      <c r="ANU390" s="681"/>
      <c r="ANV390" s="681"/>
      <c r="ANW390" s="681"/>
      <c r="ANX390" s="681"/>
      <c r="ANY390" s="681"/>
      <c r="ANZ390" s="681"/>
      <c r="AOA390" s="681"/>
      <c r="AOB390" s="681"/>
      <c r="AOC390" s="681"/>
      <c r="AOD390" s="681"/>
      <c r="AOE390" s="681"/>
      <c r="AOF390" s="681"/>
      <c r="AOG390" s="681"/>
      <c r="AOH390" s="681"/>
      <c r="AOI390" s="681"/>
      <c r="AOJ390" s="681"/>
      <c r="AOK390" s="681"/>
      <c r="AOL390" s="681"/>
      <c r="AOM390" s="681"/>
      <c r="AON390" s="681"/>
      <c r="AOO390" s="681"/>
      <c r="AOP390" s="681"/>
      <c r="AOQ390" s="681"/>
      <c r="AOR390" s="681"/>
      <c r="AOS390" s="681"/>
      <c r="AOT390" s="681"/>
      <c r="AOU390" s="681"/>
      <c r="AOV390" s="681"/>
      <c r="AOW390" s="681"/>
      <c r="AOX390" s="681"/>
      <c r="AOY390" s="681"/>
      <c r="AOZ390" s="681"/>
      <c r="APA390" s="681"/>
      <c r="APB390" s="681"/>
      <c r="APC390" s="681"/>
      <c r="APD390" s="681"/>
      <c r="APE390" s="681"/>
      <c r="APF390" s="681"/>
      <c r="APG390" s="681"/>
      <c r="APH390" s="681"/>
      <c r="API390" s="681"/>
      <c r="APJ390" s="681"/>
      <c r="APK390" s="681"/>
      <c r="APL390" s="681"/>
      <c r="APM390" s="681"/>
      <c r="APN390" s="681"/>
      <c r="APO390" s="681"/>
      <c r="APP390" s="681"/>
      <c r="APQ390" s="681"/>
      <c r="APR390" s="681"/>
      <c r="APS390" s="681"/>
      <c r="APT390" s="681"/>
      <c r="APU390" s="681"/>
      <c r="APV390" s="681"/>
      <c r="APW390" s="681"/>
      <c r="APX390" s="681"/>
      <c r="APY390" s="681"/>
      <c r="APZ390" s="681"/>
      <c r="AQA390" s="681"/>
      <c r="AQB390" s="681"/>
      <c r="AQC390" s="681"/>
      <c r="AQD390" s="681"/>
      <c r="AQE390" s="681"/>
      <c r="AQF390" s="681"/>
      <c r="AQG390" s="681"/>
      <c r="AQH390" s="681"/>
      <c r="AQI390" s="681"/>
      <c r="AQJ390" s="681"/>
      <c r="AQK390" s="681"/>
      <c r="AQL390" s="681"/>
      <c r="AQM390" s="681"/>
      <c r="AQN390" s="681"/>
      <c r="AQO390" s="681"/>
      <c r="AQP390" s="681"/>
      <c r="AQQ390" s="681"/>
      <c r="AQR390" s="681"/>
      <c r="AQS390" s="681"/>
      <c r="AQT390" s="681"/>
      <c r="AQU390" s="681"/>
      <c r="AQV390" s="681"/>
      <c r="AQW390" s="681"/>
      <c r="AQX390" s="681"/>
      <c r="AQY390" s="681"/>
      <c r="AQZ390" s="681"/>
      <c r="ARA390" s="681"/>
      <c r="ARB390" s="681"/>
      <c r="ARC390" s="681"/>
      <c r="ARD390" s="681"/>
      <c r="ARE390" s="681"/>
      <c r="ARF390" s="681"/>
      <c r="ARG390" s="681"/>
      <c r="ARH390" s="681"/>
      <c r="ARI390" s="681"/>
      <c r="ARJ390" s="681"/>
      <c r="ARK390" s="681"/>
      <c r="ARL390" s="681"/>
      <c r="ARM390" s="681"/>
      <c r="ARN390" s="681"/>
      <c r="ARO390" s="681"/>
      <c r="ARP390" s="681"/>
      <c r="ARQ390" s="681"/>
      <c r="ARR390" s="681"/>
      <c r="ARS390" s="681"/>
      <c r="ART390" s="681"/>
      <c r="ARU390" s="681"/>
      <c r="ARV390" s="681"/>
      <c r="ARW390" s="681"/>
      <c r="ARX390" s="681"/>
      <c r="ARY390" s="681"/>
      <c r="ARZ390" s="681"/>
      <c r="ASA390" s="681"/>
      <c r="ASB390" s="681"/>
      <c r="ASC390" s="681"/>
      <c r="ASD390" s="681"/>
      <c r="ASE390" s="681"/>
      <c r="ASF390" s="681"/>
      <c r="ASG390" s="681"/>
      <c r="ASH390" s="681"/>
      <c r="ASI390" s="681"/>
      <c r="ASJ390" s="681"/>
      <c r="ASK390" s="681"/>
      <c r="ASL390" s="681"/>
      <c r="ASM390" s="681"/>
      <c r="ASN390" s="681"/>
      <c r="ASO390" s="681"/>
      <c r="ASP390" s="681"/>
      <c r="ASQ390" s="681"/>
      <c r="ASR390" s="681"/>
      <c r="ASS390" s="681"/>
      <c r="AST390" s="681"/>
      <c r="ASU390" s="681"/>
      <c r="ASV390" s="681"/>
      <c r="ASW390" s="681"/>
      <c r="ASX390" s="681"/>
      <c r="ASY390" s="681"/>
      <c r="ASZ390" s="681"/>
      <c r="ATA390" s="681"/>
      <c r="ATB390" s="681"/>
      <c r="ATC390" s="681"/>
      <c r="ATD390" s="681"/>
      <c r="ATE390" s="681"/>
      <c r="ATF390" s="681"/>
      <c r="ATG390" s="681"/>
      <c r="ATH390" s="681"/>
      <c r="ATI390" s="681"/>
      <c r="ATJ390" s="681"/>
      <c r="ATK390" s="681"/>
      <c r="ATL390" s="681"/>
      <c r="ATM390" s="681"/>
      <c r="ATN390" s="681"/>
      <c r="ATO390" s="681"/>
      <c r="ATP390" s="681"/>
      <c r="ATQ390" s="681"/>
      <c r="ATR390" s="681"/>
      <c r="ATS390" s="681"/>
      <c r="ATT390" s="681"/>
      <c r="ATU390" s="681"/>
      <c r="ATV390" s="681"/>
      <c r="ATW390" s="681"/>
      <c r="ATX390" s="681"/>
      <c r="ATY390" s="681"/>
      <c r="ATZ390" s="681"/>
      <c r="AUA390" s="681"/>
      <c r="AUB390" s="681"/>
      <c r="AUC390" s="681"/>
      <c r="AUD390" s="681"/>
      <c r="AUE390" s="681"/>
      <c r="AUF390" s="681"/>
      <c r="AUG390" s="681"/>
      <c r="AUH390" s="681"/>
      <c r="AUI390" s="681"/>
      <c r="AUJ390" s="681"/>
      <c r="AUK390" s="681"/>
      <c r="AUL390" s="681"/>
      <c r="AUM390" s="681"/>
      <c r="AUN390" s="681"/>
      <c r="AUO390" s="681"/>
      <c r="AUP390" s="681"/>
      <c r="AUQ390" s="681"/>
      <c r="AUR390" s="681"/>
      <c r="AUS390" s="681"/>
      <c r="AUT390" s="681"/>
      <c r="AUU390" s="681"/>
      <c r="AUV390" s="681"/>
      <c r="AUW390" s="681"/>
      <c r="AUX390" s="681"/>
      <c r="AUY390" s="681"/>
      <c r="AUZ390" s="681"/>
      <c r="AVA390" s="681"/>
      <c r="AVB390" s="681"/>
      <c r="AVC390" s="681"/>
      <c r="AVD390" s="681"/>
      <c r="AVE390" s="681"/>
      <c r="AVF390" s="681"/>
      <c r="AVG390" s="681"/>
      <c r="AVH390" s="681"/>
      <c r="AVI390" s="681"/>
      <c r="AVJ390" s="681"/>
      <c r="AVK390" s="681"/>
      <c r="AVL390" s="681"/>
      <c r="AVM390" s="681"/>
      <c r="AVN390" s="681"/>
      <c r="AVO390" s="681"/>
      <c r="AVP390" s="681"/>
      <c r="AVQ390" s="681"/>
      <c r="AVR390" s="681"/>
      <c r="AVS390" s="681"/>
      <c r="AVT390" s="681"/>
      <c r="AVU390" s="681"/>
      <c r="AVV390" s="681"/>
      <c r="AVW390" s="681"/>
      <c r="AVX390" s="681"/>
      <c r="AVY390" s="681"/>
      <c r="AVZ390" s="681"/>
      <c r="AWA390" s="681"/>
      <c r="AWB390" s="681"/>
      <c r="AWC390" s="681"/>
      <c r="AWD390" s="681"/>
      <c r="AWE390" s="681"/>
      <c r="AWF390" s="681"/>
      <c r="AWG390" s="681"/>
      <c r="AWH390" s="681"/>
      <c r="AWI390" s="681"/>
      <c r="AWJ390" s="681"/>
      <c r="AWK390" s="681"/>
      <c r="AWL390" s="681"/>
      <c r="AWM390" s="681"/>
      <c r="AWN390" s="681"/>
      <c r="AWO390" s="681"/>
      <c r="AWP390" s="681"/>
      <c r="AWQ390" s="681"/>
      <c r="AWR390" s="681"/>
      <c r="AWS390" s="681"/>
      <c r="AWT390" s="681"/>
      <c r="AWU390" s="681"/>
      <c r="AWV390" s="681"/>
      <c r="AWW390" s="681"/>
      <c r="AWX390" s="681"/>
      <c r="AWY390" s="681"/>
      <c r="AWZ390" s="681"/>
      <c r="AXA390" s="681"/>
      <c r="AXB390" s="681"/>
      <c r="AXC390" s="681"/>
      <c r="AXD390" s="681"/>
      <c r="AXE390" s="681"/>
      <c r="AXF390" s="681"/>
      <c r="AXG390" s="681"/>
      <c r="AXH390" s="681"/>
      <c r="AXI390" s="681"/>
      <c r="AXJ390" s="681"/>
      <c r="AXK390" s="681"/>
      <c r="AXL390" s="681"/>
      <c r="AXM390" s="681"/>
      <c r="AXN390" s="681"/>
      <c r="AXO390" s="681"/>
      <c r="AXP390" s="681"/>
      <c r="AXQ390" s="681"/>
      <c r="AXR390" s="681"/>
      <c r="AXS390" s="681"/>
      <c r="AXT390" s="681"/>
      <c r="AXU390" s="681"/>
      <c r="AXV390" s="681"/>
      <c r="AXW390" s="681"/>
      <c r="AXX390" s="681"/>
      <c r="AXY390" s="681"/>
      <c r="AXZ390" s="681"/>
      <c r="AYA390" s="681"/>
      <c r="AYB390" s="681"/>
      <c r="AYC390" s="681"/>
      <c r="AYD390" s="681"/>
      <c r="AYE390" s="681"/>
      <c r="AYF390" s="681"/>
      <c r="AYG390" s="681"/>
      <c r="AYH390" s="681"/>
      <c r="AYI390" s="681"/>
      <c r="AYJ390" s="681"/>
      <c r="AYK390" s="681"/>
      <c r="AYL390" s="681"/>
      <c r="AYM390" s="681"/>
      <c r="AYN390" s="681"/>
      <c r="AYO390" s="681"/>
      <c r="AYP390" s="681"/>
      <c r="AYQ390" s="681"/>
      <c r="AYR390" s="681"/>
      <c r="AYS390" s="681"/>
      <c r="AYT390" s="681"/>
      <c r="AYU390" s="681"/>
      <c r="AYV390" s="681"/>
      <c r="AYW390" s="681"/>
      <c r="AYX390" s="681"/>
      <c r="AYY390" s="681"/>
      <c r="AYZ390" s="681"/>
      <c r="AZA390" s="681"/>
      <c r="AZB390" s="681"/>
      <c r="AZC390" s="681"/>
      <c r="AZD390" s="681"/>
      <c r="AZE390" s="681"/>
      <c r="AZF390" s="681"/>
      <c r="AZG390" s="681"/>
      <c r="AZH390" s="681"/>
      <c r="AZI390" s="681"/>
      <c r="AZJ390" s="681"/>
      <c r="AZK390" s="681"/>
      <c r="AZL390" s="681"/>
      <c r="AZM390" s="681"/>
      <c r="AZN390" s="681"/>
      <c r="AZO390" s="681"/>
      <c r="AZP390" s="681"/>
      <c r="AZQ390" s="681"/>
      <c r="AZR390" s="681"/>
      <c r="AZS390" s="681"/>
      <c r="AZT390" s="681"/>
      <c r="AZU390" s="681"/>
      <c r="AZV390" s="681"/>
      <c r="AZW390" s="681"/>
      <c r="AZX390" s="681"/>
      <c r="AZY390" s="681"/>
      <c r="AZZ390" s="681"/>
      <c r="BAA390" s="681"/>
      <c r="BAB390" s="681"/>
      <c r="BAC390" s="681"/>
      <c r="BAD390" s="681"/>
      <c r="BAE390" s="681"/>
      <c r="BAF390" s="681"/>
      <c r="BAG390" s="681"/>
      <c r="BAH390" s="681"/>
      <c r="BAI390" s="681"/>
      <c r="BAJ390" s="681"/>
      <c r="BAK390" s="681"/>
      <c r="BAL390" s="681"/>
      <c r="BAM390" s="681"/>
      <c r="BAN390" s="681"/>
      <c r="BAO390" s="681"/>
      <c r="BAP390" s="681"/>
      <c r="BAQ390" s="681"/>
      <c r="BAR390" s="681"/>
      <c r="BAS390" s="681"/>
      <c r="BAT390" s="681"/>
      <c r="BAU390" s="681"/>
      <c r="BAV390" s="681"/>
      <c r="BAW390" s="681"/>
      <c r="BAX390" s="681"/>
      <c r="BAY390" s="681"/>
      <c r="BAZ390" s="681"/>
      <c r="BBA390" s="681"/>
      <c r="BBB390" s="681"/>
      <c r="BBC390" s="681"/>
      <c r="BBD390" s="681"/>
      <c r="BBE390" s="681"/>
      <c r="BBF390" s="681"/>
      <c r="BBG390" s="681"/>
      <c r="BBH390" s="681"/>
      <c r="BBI390" s="681"/>
      <c r="BBJ390" s="681"/>
      <c r="BBK390" s="681"/>
      <c r="BBL390" s="681"/>
      <c r="BBM390" s="681"/>
      <c r="BBN390" s="681"/>
      <c r="BBO390" s="681"/>
      <c r="BBP390" s="681"/>
      <c r="BBQ390" s="681"/>
      <c r="BBR390" s="681"/>
      <c r="BBS390" s="681"/>
      <c r="BBT390" s="681"/>
      <c r="BBU390" s="681"/>
      <c r="BBV390" s="681"/>
      <c r="BBW390" s="681"/>
      <c r="BBX390" s="681"/>
      <c r="BBY390" s="681"/>
      <c r="BBZ390" s="681"/>
      <c r="BCA390" s="681"/>
      <c r="BCB390" s="681"/>
      <c r="BCC390" s="681"/>
      <c r="BCD390" s="681"/>
      <c r="BCE390" s="681"/>
      <c r="BCF390" s="681"/>
      <c r="BCG390" s="681"/>
      <c r="BCH390" s="681"/>
      <c r="BCI390" s="681"/>
      <c r="BCJ390" s="681"/>
      <c r="BCK390" s="681"/>
      <c r="BCL390" s="681"/>
      <c r="BCM390" s="681"/>
      <c r="BCN390" s="681"/>
      <c r="BCO390" s="681"/>
      <c r="BCP390" s="681"/>
      <c r="BCQ390" s="681"/>
      <c r="BCR390" s="681"/>
      <c r="BCS390" s="681"/>
      <c r="BCT390" s="681"/>
      <c r="BCU390" s="681"/>
      <c r="BCV390" s="681"/>
      <c r="BCW390" s="681"/>
      <c r="BCX390" s="681"/>
      <c r="BCY390" s="681"/>
      <c r="BCZ390" s="681"/>
      <c r="BDA390" s="681"/>
      <c r="BDB390" s="681"/>
      <c r="BDC390" s="681"/>
      <c r="BDD390" s="681"/>
      <c r="BDE390" s="681"/>
      <c r="BDF390" s="681"/>
      <c r="BDG390" s="681"/>
      <c r="BDH390" s="681"/>
      <c r="BDI390" s="681"/>
      <c r="BDJ390" s="681"/>
      <c r="BDK390" s="681"/>
      <c r="BDL390" s="681"/>
      <c r="BDM390" s="681"/>
      <c r="BDN390" s="681"/>
      <c r="BDO390" s="681"/>
      <c r="BDP390" s="681"/>
      <c r="BDQ390" s="681"/>
      <c r="BDR390" s="681"/>
      <c r="BDS390" s="681"/>
      <c r="BDT390" s="681"/>
      <c r="BDU390" s="681"/>
      <c r="BDV390" s="681"/>
      <c r="BDW390" s="681"/>
      <c r="BDX390" s="681"/>
      <c r="BDY390" s="681"/>
      <c r="BDZ390" s="681"/>
      <c r="BEA390" s="681"/>
      <c r="BEB390" s="681"/>
      <c r="BEC390" s="681"/>
      <c r="BED390" s="681"/>
      <c r="BEE390" s="681"/>
      <c r="BEF390" s="681"/>
      <c r="BEG390" s="681"/>
      <c r="BEH390" s="681"/>
      <c r="BEI390" s="681"/>
      <c r="BEJ390" s="681"/>
      <c r="BEK390" s="681"/>
      <c r="BEL390" s="681"/>
      <c r="BEM390" s="681"/>
      <c r="BEN390" s="681"/>
      <c r="BEO390" s="681"/>
      <c r="BEP390" s="681"/>
      <c r="BEQ390" s="681"/>
      <c r="BER390" s="681"/>
      <c r="BES390" s="681"/>
      <c r="BET390" s="681"/>
      <c r="BEU390" s="681"/>
      <c r="BEV390" s="681"/>
      <c r="BEW390" s="681"/>
      <c r="BEX390" s="681"/>
      <c r="BEY390" s="681"/>
      <c r="BEZ390" s="681"/>
      <c r="BFA390" s="681"/>
      <c r="BFB390" s="681"/>
      <c r="BFC390" s="681"/>
      <c r="BFD390" s="681"/>
      <c r="BFE390" s="681"/>
      <c r="BFF390" s="681"/>
      <c r="BFG390" s="681"/>
      <c r="BFH390" s="681"/>
      <c r="BFI390" s="681"/>
      <c r="BFJ390" s="681"/>
      <c r="BFK390" s="681"/>
      <c r="BFL390" s="681"/>
      <c r="BFM390" s="681"/>
      <c r="BFN390" s="681"/>
      <c r="BFO390" s="681"/>
      <c r="BFP390" s="681"/>
      <c r="BFQ390" s="681"/>
      <c r="BFR390" s="681"/>
      <c r="BFS390" s="681"/>
      <c r="BFT390" s="681"/>
      <c r="BFU390" s="681"/>
      <c r="BFV390" s="681"/>
      <c r="BFW390" s="681"/>
      <c r="BFX390" s="681"/>
      <c r="BFY390" s="681"/>
      <c r="BFZ390" s="681"/>
      <c r="BGA390" s="681"/>
      <c r="BGB390" s="681"/>
      <c r="BGC390" s="681"/>
      <c r="BGD390" s="681"/>
      <c r="BGE390" s="681"/>
      <c r="BGF390" s="681"/>
      <c r="BGG390" s="681"/>
      <c r="BGH390" s="681"/>
      <c r="BGI390" s="681"/>
      <c r="BGJ390" s="681"/>
      <c r="BGK390" s="681"/>
      <c r="BGL390" s="681"/>
      <c r="BGM390" s="681"/>
      <c r="BGN390" s="681"/>
      <c r="BGO390" s="681"/>
      <c r="BGP390" s="681"/>
      <c r="BGQ390" s="681"/>
      <c r="BGR390" s="681"/>
      <c r="BGS390" s="681"/>
      <c r="BGT390" s="681"/>
      <c r="BGU390" s="681"/>
      <c r="BGV390" s="681"/>
      <c r="BGW390" s="681"/>
      <c r="BGX390" s="681"/>
      <c r="BGY390" s="681"/>
      <c r="BGZ390" s="681"/>
      <c r="BHA390" s="681"/>
      <c r="BHB390" s="681"/>
      <c r="BHC390" s="681"/>
      <c r="BHD390" s="681"/>
      <c r="BHE390" s="681"/>
      <c r="BHF390" s="681"/>
      <c r="BHG390" s="681"/>
      <c r="BHH390" s="681"/>
      <c r="BHI390" s="681"/>
      <c r="BHJ390" s="681"/>
      <c r="BHK390" s="681"/>
      <c r="BHL390" s="681"/>
      <c r="BHM390" s="681"/>
      <c r="BHN390" s="681"/>
      <c r="BHO390" s="681"/>
      <c r="BHP390" s="681"/>
      <c r="BHQ390" s="681"/>
      <c r="BHR390" s="681"/>
      <c r="BHS390" s="681"/>
      <c r="BHT390" s="681"/>
      <c r="BHU390" s="681"/>
      <c r="BHV390" s="681"/>
      <c r="BHW390" s="681"/>
      <c r="BHX390" s="681"/>
      <c r="BHY390" s="681"/>
      <c r="BHZ390" s="681"/>
      <c r="BIA390" s="681"/>
      <c r="BIB390" s="681"/>
      <c r="BIC390" s="681"/>
      <c r="BID390" s="681"/>
      <c r="BIE390" s="681"/>
      <c r="BIF390" s="681"/>
      <c r="BIG390" s="681"/>
      <c r="BIH390" s="681"/>
      <c r="BII390" s="681"/>
      <c r="BIJ390" s="681"/>
      <c r="BIK390" s="681"/>
      <c r="BIL390" s="681"/>
      <c r="BIM390" s="681"/>
      <c r="BIN390" s="681"/>
      <c r="BIO390" s="681"/>
      <c r="BIP390" s="681"/>
      <c r="BIQ390" s="681"/>
      <c r="BIR390" s="681"/>
      <c r="BIS390" s="681"/>
      <c r="BIT390" s="681"/>
      <c r="BIU390" s="681"/>
      <c r="BIV390" s="681"/>
      <c r="BIW390" s="681"/>
      <c r="BIX390" s="681"/>
      <c r="BIY390" s="681"/>
      <c r="BIZ390" s="681"/>
      <c r="BJA390" s="681"/>
      <c r="BJB390" s="681"/>
      <c r="BJC390" s="681"/>
      <c r="BJD390" s="681"/>
      <c r="BJE390" s="681"/>
      <c r="BJF390" s="681"/>
      <c r="BJG390" s="681"/>
      <c r="BJH390" s="681"/>
      <c r="BJI390" s="681"/>
      <c r="BJJ390" s="681"/>
      <c r="BJK390" s="681"/>
      <c r="BJL390" s="681"/>
      <c r="BJM390" s="681"/>
      <c r="BJN390" s="681"/>
      <c r="BJO390" s="681"/>
      <c r="BJP390" s="681"/>
      <c r="BJQ390" s="681"/>
      <c r="BJR390" s="681"/>
      <c r="BJS390" s="681"/>
      <c r="BJT390" s="681"/>
      <c r="BJU390" s="681"/>
      <c r="BJV390" s="681"/>
      <c r="BJW390" s="681"/>
      <c r="BJX390" s="681"/>
      <c r="BJY390" s="681"/>
      <c r="BJZ390" s="681"/>
      <c r="BKA390" s="681"/>
      <c r="BKB390" s="681"/>
      <c r="BKC390" s="681"/>
      <c r="BKD390" s="681"/>
      <c r="BKE390" s="681"/>
      <c r="BKF390" s="681"/>
      <c r="BKG390" s="681"/>
      <c r="BKH390" s="681"/>
      <c r="BKI390" s="681"/>
      <c r="BKJ390" s="681"/>
      <c r="BKK390" s="681"/>
      <c r="BKL390" s="681"/>
      <c r="BKM390" s="681"/>
      <c r="BKN390" s="681"/>
      <c r="BKO390" s="681"/>
      <c r="BKP390" s="681"/>
      <c r="BKQ390" s="681"/>
      <c r="BKR390" s="681"/>
      <c r="BKS390" s="681"/>
      <c r="BKT390" s="681"/>
      <c r="BKU390" s="681"/>
      <c r="BKV390" s="681"/>
      <c r="BKW390" s="681"/>
      <c r="BKX390" s="681"/>
      <c r="BKY390" s="681"/>
      <c r="BKZ390" s="681"/>
      <c r="BLA390" s="681"/>
      <c r="BLB390" s="681"/>
      <c r="BLC390" s="681"/>
      <c r="BLD390" s="681"/>
      <c r="BLE390" s="681"/>
      <c r="BLF390" s="681"/>
      <c r="BLG390" s="681"/>
      <c r="BLH390" s="681"/>
      <c r="BLI390" s="681"/>
      <c r="BLJ390" s="681"/>
      <c r="BLK390" s="681"/>
      <c r="BLL390" s="681"/>
      <c r="BLM390" s="681"/>
      <c r="BLN390" s="681"/>
      <c r="BLO390" s="681"/>
      <c r="BLP390" s="681"/>
      <c r="BLQ390" s="681"/>
      <c r="BLR390" s="681"/>
      <c r="BLS390" s="681"/>
      <c r="BLT390" s="681"/>
      <c r="BLU390" s="681"/>
      <c r="BLV390" s="681"/>
      <c r="BLW390" s="681"/>
      <c r="BLX390" s="681"/>
      <c r="BLY390" s="681"/>
      <c r="BLZ390" s="681"/>
      <c r="BMA390" s="681"/>
      <c r="BMB390" s="681"/>
      <c r="BMC390" s="681"/>
      <c r="BMD390" s="681"/>
      <c r="BME390" s="681"/>
      <c r="BMF390" s="681"/>
      <c r="BMG390" s="681"/>
      <c r="BMH390" s="681"/>
      <c r="BMI390" s="681"/>
      <c r="BMJ390" s="681"/>
      <c r="BMK390" s="681"/>
      <c r="BML390" s="681"/>
      <c r="BMM390" s="681"/>
      <c r="BMN390" s="681"/>
      <c r="BMO390" s="681"/>
      <c r="BMP390" s="681"/>
      <c r="BMQ390" s="681"/>
      <c r="BMR390" s="681"/>
      <c r="BMS390" s="681"/>
      <c r="BMT390" s="681"/>
      <c r="BMU390" s="681"/>
      <c r="BMV390" s="681"/>
      <c r="BMW390" s="681"/>
      <c r="BMX390" s="681"/>
      <c r="BMY390" s="681"/>
      <c r="BMZ390" s="681"/>
      <c r="BNA390" s="681"/>
      <c r="BNB390" s="681"/>
      <c r="BNC390" s="681"/>
      <c r="BND390" s="681"/>
      <c r="BNE390" s="681"/>
      <c r="BNF390" s="681"/>
      <c r="BNG390" s="681"/>
      <c r="BNH390" s="681"/>
      <c r="BNI390" s="681"/>
      <c r="BNJ390" s="681"/>
      <c r="BNK390" s="681"/>
      <c r="BNL390" s="681"/>
      <c r="BNM390" s="681"/>
      <c r="BNN390" s="681"/>
      <c r="BNO390" s="681"/>
      <c r="BNP390" s="681"/>
      <c r="BNQ390" s="681"/>
      <c r="BNR390" s="681"/>
      <c r="BNS390" s="681"/>
      <c r="BNT390" s="681"/>
      <c r="BNU390" s="681"/>
      <c r="BNV390" s="681"/>
      <c r="BNW390" s="681"/>
      <c r="BNX390" s="681"/>
      <c r="BNY390" s="681"/>
      <c r="BNZ390" s="681"/>
      <c r="BOA390" s="681"/>
      <c r="BOB390" s="681"/>
      <c r="BOC390" s="681"/>
      <c r="BOD390" s="681"/>
      <c r="BOE390" s="681"/>
      <c r="BOF390" s="681"/>
      <c r="BOG390" s="681"/>
      <c r="BOH390" s="681"/>
      <c r="BOI390" s="681"/>
      <c r="BOJ390" s="681"/>
      <c r="BOK390" s="681"/>
      <c r="BOL390" s="681"/>
      <c r="BOM390" s="681"/>
      <c r="BON390" s="681"/>
      <c r="BOO390" s="681"/>
      <c r="BOP390" s="681"/>
      <c r="BOQ390" s="681"/>
      <c r="BOR390" s="681"/>
      <c r="BOS390" s="681"/>
      <c r="BOT390" s="681"/>
      <c r="BOU390" s="681"/>
      <c r="BOV390" s="681"/>
      <c r="BOW390" s="681"/>
      <c r="BOX390" s="681"/>
      <c r="BOY390" s="681"/>
      <c r="BOZ390" s="681"/>
      <c r="BPA390" s="681"/>
      <c r="BPB390" s="681"/>
      <c r="BPC390" s="681"/>
      <c r="BPD390" s="681"/>
      <c r="BPE390" s="681"/>
      <c r="BPF390" s="681"/>
      <c r="BPG390" s="681"/>
      <c r="BPH390" s="681"/>
      <c r="BPI390" s="681"/>
      <c r="BPJ390" s="681"/>
      <c r="BPK390" s="681"/>
      <c r="BPL390" s="681"/>
      <c r="BPM390" s="681"/>
      <c r="BPN390" s="681"/>
      <c r="BPO390" s="681"/>
      <c r="BPP390" s="681"/>
      <c r="BPQ390" s="681"/>
      <c r="BPR390" s="681"/>
      <c r="BPS390" s="681"/>
      <c r="BPT390" s="681"/>
      <c r="BPU390" s="681"/>
      <c r="BPV390" s="681"/>
      <c r="BPW390" s="681"/>
      <c r="BPX390" s="681"/>
      <c r="BPY390" s="681"/>
      <c r="BPZ390" s="681"/>
      <c r="BQA390" s="681"/>
      <c r="BQB390" s="681"/>
      <c r="BQC390" s="681"/>
      <c r="BQD390" s="681"/>
      <c r="BQE390" s="681"/>
      <c r="BQF390" s="681"/>
      <c r="BQG390" s="681"/>
      <c r="BQH390" s="681"/>
      <c r="BQI390" s="681"/>
      <c r="BQJ390" s="681"/>
      <c r="BQK390" s="681"/>
      <c r="BQL390" s="681"/>
      <c r="BQM390" s="681"/>
      <c r="BQN390" s="681"/>
      <c r="BQO390" s="681"/>
      <c r="BQP390" s="681"/>
      <c r="BQQ390" s="681"/>
      <c r="BQR390" s="681"/>
      <c r="BQS390" s="681"/>
      <c r="BQT390" s="681"/>
      <c r="BQU390" s="681"/>
      <c r="BQV390" s="681"/>
      <c r="BQW390" s="681"/>
      <c r="BQX390" s="681"/>
      <c r="BQY390" s="681"/>
      <c r="BQZ390" s="681"/>
      <c r="BRA390" s="681"/>
      <c r="BRB390" s="681"/>
      <c r="BRC390" s="681"/>
      <c r="BRD390" s="681"/>
      <c r="BRE390" s="681"/>
      <c r="BRF390" s="681"/>
      <c r="BRG390" s="681"/>
      <c r="BRH390" s="681"/>
      <c r="BRI390" s="681"/>
      <c r="BRJ390" s="681"/>
      <c r="BRK390" s="681"/>
      <c r="BRL390" s="681"/>
      <c r="BRM390" s="681"/>
      <c r="BRN390" s="681"/>
      <c r="BRO390" s="681"/>
      <c r="BRP390" s="681"/>
      <c r="BRQ390" s="681"/>
      <c r="BRR390" s="681"/>
      <c r="BRS390" s="681"/>
      <c r="BRT390" s="681"/>
      <c r="BRU390" s="681"/>
      <c r="BRV390" s="681"/>
      <c r="BRW390" s="681"/>
      <c r="BRX390" s="681"/>
      <c r="BRY390" s="681"/>
      <c r="BRZ390" s="681"/>
      <c r="BSA390" s="681"/>
      <c r="BSB390" s="681"/>
      <c r="BSC390" s="681"/>
      <c r="BSD390" s="681"/>
      <c r="BSE390" s="681"/>
      <c r="BSF390" s="681"/>
      <c r="BSG390" s="681"/>
      <c r="BSH390" s="681"/>
      <c r="BSI390" s="681"/>
      <c r="BSJ390" s="681"/>
      <c r="BSK390" s="681"/>
      <c r="BSL390" s="681"/>
      <c r="BSM390" s="681"/>
      <c r="BSN390" s="681"/>
      <c r="BSO390" s="681"/>
      <c r="BSP390" s="681"/>
      <c r="BSQ390" s="681"/>
      <c r="BSR390" s="681"/>
      <c r="BSS390" s="681"/>
      <c r="BST390" s="681"/>
      <c r="BSU390" s="681"/>
      <c r="BSV390" s="681"/>
      <c r="BSW390" s="681"/>
      <c r="BSX390" s="681"/>
      <c r="BSY390" s="681"/>
      <c r="BSZ390" s="681"/>
      <c r="BTA390" s="681"/>
      <c r="BTB390" s="681"/>
      <c r="BTC390" s="681"/>
      <c r="BTD390" s="681"/>
      <c r="BTE390" s="681"/>
      <c r="BTF390" s="681"/>
      <c r="BTG390" s="681"/>
      <c r="BTH390" s="681"/>
      <c r="BTI390" s="681"/>
      <c r="BTJ390" s="681"/>
      <c r="BTK390" s="681"/>
      <c r="BTL390" s="681"/>
      <c r="BTM390" s="681"/>
      <c r="BTN390" s="681"/>
      <c r="BTO390" s="681"/>
      <c r="BTP390" s="681"/>
      <c r="BTQ390" s="681"/>
      <c r="BTR390" s="681"/>
      <c r="BTS390" s="681"/>
      <c r="BTT390" s="681"/>
      <c r="BTU390" s="681"/>
      <c r="BTV390" s="681"/>
      <c r="BTW390" s="681"/>
      <c r="BTX390" s="681"/>
      <c r="BTY390" s="681"/>
      <c r="BTZ390" s="681"/>
      <c r="BUA390" s="681"/>
      <c r="BUB390" s="681"/>
      <c r="BUC390" s="681"/>
      <c r="BUD390" s="681"/>
      <c r="BUE390" s="681"/>
      <c r="BUF390" s="681"/>
      <c r="BUG390" s="681"/>
      <c r="BUH390" s="681"/>
      <c r="BUI390" s="681"/>
      <c r="BUJ390" s="681"/>
      <c r="BUK390" s="681"/>
      <c r="BUL390" s="681"/>
      <c r="BUM390" s="681"/>
      <c r="BUN390" s="681"/>
      <c r="BUO390" s="681"/>
      <c r="BUP390" s="681"/>
      <c r="BUQ390" s="681"/>
      <c r="BUR390" s="681"/>
      <c r="BUS390" s="681"/>
      <c r="BUT390" s="681"/>
      <c r="BUU390" s="681"/>
      <c r="BUV390" s="681"/>
      <c r="BUW390" s="681"/>
      <c r="BUX390" s="681"/>
      <c r="BUY390" s="681"/>
      <c r="BUZ390" s="681"/>
      <c r="BVA390" s="681"/>
      <c r="BVB390" s="681"/>
      <c r="BVC390" s="681"/>
      <c r="BVD390" s="681"/>
      <c r="BVE390" s="681"/>
      <c r="BVF390" s="681"/>
      <c r="BVG390" s="681"/>
      <c r="BVH390" s="681"/>
      <c r="BVI390" s="681"/>
      <c r="BVJ390" s="681"/>
      <c r="BVK390" s="681"/>
      <c r="BVL390" s="681"/>
      <c r="BVM390" s="681"/>
      <c r="BVN390" s="681"/>
      <c r="BVO390" s="681"/>
      <c r="BVP390" s="681"/>
      <c r="BVQ390" s="681"/>
      <c r="BVR390" s="681"/>
      <c r="BVS390" s="681"/>
      <c r="BVT390" s="681"/>
      <c r="BVU390" s="681"/>
      <c r="BVV390" s="681"/>
      <c r="BVW390" s="681"/>
      <c r="BVX390" s="681"/>
      <c r="BVY390" s="681"/>
      <c r="BVZ390" s="681"/>
      <c r="BWA390" s="681"/>
      <c r="BWB390" s="681"/>
      <c r="BWC390" s="681"/>
      <c r="BWD390" s="681"/>
      <c r="BWE390" s="681"/>
      <c r="BWF390" s="681"/>
      <c r="BWG390" s="681"/>
      <c r="BWH390" s="681"/>
      <c r="BWI390" s="681"/>
      <c r="BWJ390" s="681"/>
      <c r="BWK390" s="681"/>
      <c r="BWL390" s="681"/>
      <c r="BWM390" s="681"/>
      <c r="BWN390" s="681"/>
      <c r="BWO390" s="681"/>
      <c r="BWP390" s="681"/>
      <c r="BWQ390" s="681"/>
      <c r="BWR390" s="681"/>
      <c r="BWS390" s="681"/>
      <c r="BWT390" s="681"/>
      <c r="BWU390" s="681"/>
      <c r="BWV390" s="681"/>
      <c r="BWW390" s="681"/>
      <c r="BWX390" s="681"/>
      <c r="BWY390" s="681"/>
      <c r="BWZ390" s="681"/>
      <c r="BXA390" s="681"/>
      <c r="BXB390" s="681"/>
      <c r="BXC390" s="681"/>
      <c r="BXD390" s="681"/>
      <c r="BXE390" s="681"/>
      <c r="BXF390" s="681"/>
      <c r="BXG390" s="681"/>
      <c r="BXH390" s="681"/>
      <c r="BXI390" s="681"/>
      <c r="BXJ390" s="681"/>
      <c r="BXK390" s="681"/>
      <c r="BXL390" s="681"/>
      <c r="BXM390" s="681"/>
      <c r="BXN390" s="681"/>
      <c r="BXO390" s="681"/>
      <c r="BXP390" s="681"/>
      <c r="BXQ390" s="681"/>
      <c r="BXR390" s="681"/>
      <c r="BXS390" s="681"/>
      <c r="BXT390" s="681"/>
      <c r="BXU390" s="681"/>
      <c r="BXV390" s="681"/>
      <c r="BXW390" s="681"/>
      <c r="BXX390" s="681"/>
      <c r="BXY390" s="681"/>
      <c r="BXZ390" s="681"/>
      <c r="BYA390" s="681"/>
      <c r="BYB390" s="681"/>
      <c r="BYC390" s="681"/>
      <c r="BYD390" s="681"/>
      <c r="BYE390" s="681"/>
      <c r="BYF390" s="681"/>
      <c r="BYG390" s="681"/>
      <c r="BYH390" s="681"/>
      <c r="BYI390" s="681"/>
      <c r="BYJ390" s="681"/>
      <c r="BYK390" s="681"/>
      <c r="BYL390" s="681"/>
      <c r="BYM390" s="681"/>
      <c r="BYN390" s="681"/>
      <c r="BYO390" s="681"/>
      <c r="BYP390" s="681"/>
      <c r="BYQ390" s="681"/>
      <c r="BYR390" s="681"/>
      <c r="BYS390" s="681"/>
      <c r="BYT390" s="681"/>
      <c r="BYU390" s="681"/>
      <c r="BYV390" s="681"/>
      <c r="BYW390" s="681"/>
      <c r="BYX390" s="681"/>
      <c r="BYY390" s="681"/>
      <c r="BYZ390" s="681"/>
      <c r="BZA390" s="681"/>
      <c r="BZB390" s="681"/>
      <c r="BZC390" s="681"/>
      <c r="BZD390" s="681"/>
      <c r="BZE390" s="681"/>
      <c r="BZF390" s="681"/>
      <c r="BZG390" s="681"/>
      <c r="BZH390" s="681"/>
      <c r="BZI390" s="681"/>
      <c r="BZJ390" s="681"/>
      <c r="BZK390" s="681"/>
      <c r="BZL390" s="681"/>
      <c r="BZM390" s="681"/>
      <c r="BZN390" s="681"/>
      <c r="BZO390" s="681"/>
      <c r="BZP390" s="681"/>
      <c r="BZQ390" s="681"/>
      <c r="BZR390" s="681"/>
      <c r="BZS390" s="681"/>
      <c r="BZT390" s="681"/>
      <c r="BZU390" s="681"/>
      <c r="BZV390" s="681"/>
      <c r="BZW390" s="681"/>
      <c r="BZX390" s="681"/>
      <c r="BZY390" s="681"/>
      <c r="BZZ390" s="681"/>
      <c r="CAA390" s="681"/>
      <c r="CAB390" s="681"/>
      <c r="CAC390" s="681"/>
      <c r="CAD390" s="681"/>
      <c r="CAE390" s="681"/>
      <c r="CAF390" s="681"/>
      <c r="CAG390" s="681"/>
      <c r="CAH390" s="681"/>
      <c r="CAI390" s="681"/>
      <c r="CAJ390" s="681"/>
      <c r="CAK390" s="681"/>
      <c r="CAL390" s="681"/>
      <c r="CAM390" s="681"/>
      <c r="CAN390" s="681"/>
      <c r="CAO390" s="681"/>
      <c r="CAP390" s="681"/>
      <c r="CAQ390" s="681"/>
      <c r="CAR390" s="681"/>
      <c r="CAS390" s="681"/>
      <c r="CAT390" s="681"/>
      <c r="CAU390" s="681"/>
      <c r="CAV390" s="681"/>
      <c r="CAW390" s="681"/>
      <c r="CAX390" s="681"/>
      <c r="CAY390" s="681"/>
      <c r="CAZ390" s="681"/>
      <c r="CBA390" s="681"/>
      <c r="CBB390" s="681"/>
      <c r="CBC390" s="681"/>
      <c r="CBD390" s="681"/>
      <c r="CBE390" s="681"/>
      <c r="CBF390" s="681"/>
      <c r="CBG390" s="681"/>
      <c r="CBH390" s="681"/>
      <c r="CBI390" s="681"/>
      <c r="CBJ390" s="681"/>
      <c r="CBK390" s="681"/>
      <c r="CBL390" s="681"/>
      <c r="CBM390" s="681"/>
      <c r="CBN390" s="681"/>
      <c r="CBO390" s="681"/>
      <c r="CBP390" s="681"/>
      <c r="CBQ390" s="681"/>
      <c r="CBR390" s="681"/>
      <c r="CBS390" s="681"/>
      <c r="CBT390" s="681"/>
      <c r="CBU390" s="681"/>
      <c r="CBV390" s="681"/>
      <c r="CBW390" s="681"/>
      <c r="CBX390" s="681"/>
      <c r="CBY390" s="681"/>
      <c r="CBZ390" s="681"/>
      <c r="CCA390" s="681"/>
      <c r="CCB390" s="681"/>
      <c r="CCC390" s="681"/>
      <c r="CCD390" s="681"/>
      <c r="CCE390" s="681"/>
      <c r="CCF390" s="681"/>
      <c r="CCG390" s="681"/>
      <c r="CCH390" s="681"/>
      <c r="CCI390" s="681"/>
      <c r="CCJ390" s="681"/>
      <c r="CCK390" s="681"/>
      <c r="CCL390" s="681"/>
      <c r="CCM390" s="681"/>
      <c r="CCN390" s="681"/>
      <c r="CCO390" s="681"/>
      <c r="CCP390" s="681"/>
      <c r="CCQ390" s="681"/>
      <c r="CCR390" s="681"/>
      <c r="CCS390" s="681"/>
      <c r="CCT390" s="681"/>
      <c r="CCU390" s="681"/>
      <c r="CCV390" s="681"/>
      <c r="CCW390" s="681"/>
      <c r="CCX390" s="681"/>
      <c r="CCY390" s="681"/>
      <c r="CCZ390" s="681"/>
      <c r="CDA390" s="681"/>
      <c r="CDB390" s="681"/>
      <c r="CDC390" s="681"/>
      <c r="CDD390" s="681"/>
      <c r="CDE390" s="681"/>
      <c r="CDF390" s="681"/>
      <c r="CDG390" s="681"/>
      <c r="CDH390" s="681"/>
      <c r="CDI390" s="681"/>
      <c r="CDJ390" s="681"/>
      <c r="CDK390" s="681"/>
      <c r="CDL390" s="681"/>
      <c r="CDM390" s="681"/>
      <c r="CDN390" s="681"/>
      <c r="CDO390" s="681"/>
      <c r="CDP390" s="681"/>
      <c r="CDQ390" s="681"/>
      <c r="CDR390" s="681"/>
      <c r="CDS390" s="681"/>
      <c r="CDT390" s="681"/>
      <c r="CDU390" s="681"/>
      <c r="CDV390" s="681"/>
      <c r="CDW390" s="681"/>
      <c r="CDX390" s="681"/>
      <c r="CDY390" s="681"/>
      <c r="CDZ390" s="681"/>
      <c r="CEA390" s="681"/>
      <c r="CEB390" s="681"/>
      <c r="CEC390" s="681"/>
      <c r="CED390" s="681"/>
      <c r="CEE390" s="681"/>
      <c r="CEF390" s="681"/>
      <c r="CEG390" s="681"/>
      <c r="CEH390" s="681"/>
      <c r="CEI390" s="681"/>
      <c r="CEJ390" s="681"/>
      <c r="CEK390" s="681"/>
      <c r="CEL390" s="681"/>
      <c r="CEM390" s="681"/>
      <c r="CEN390" s="681"/>
      <c r="CEO390" s="681"/>
      <c r="CEP390" s="681"/>
      <c r="CEQ390" s="681"/>
      <c r="CER390" s="681"/>
      <c r="CES390" s="681"/>
      <c r="CET390" s="681"/>
      <c r="CEU390" s="681"/>
      <c r="CEV390" s="681"/>
      <c r="CEW390" s="681"/>
      <c r="CEX390" s="681"/>
      <c r="CEY390" s="681"/>
      <c r="CEZ390" s="681"/>
      <c r="CFA390" s="681"/>
      <c r="CFB390" s="681"/>
      <c r="CFC390" s="681"/>
      <c r="CFD390" s="681"/>
      <c r="CFE390" s="681"/>
      <c r="CFF390" s="681"/>
      <c r="CFG390" s="681"/>
      <c r="CFH390" s="681"/>
      <c r="CFI390" s="681"/>
      <c r="CFJ390" s="681"/>
      <c r="CFK390" s="681"/>
      <c r="CFL390" s="681"/>
      <c r="CFM390" s="681"/>
      <c r="CFN390" s="681"/>
      <c r="CFO390" s="681"/>
      <c r="CFP390" s="681"/>
      <c r="CFQ390" s="681"/>
      <c r="CFR390" s="681"/>
      <c r="CFS390" s="681"/>
      <c r="CFT390" s="681"/>
      <c r="CFU390" s="681"/>
      <c r="CFV390" s="681"/>
      <c r="CFW390" s="681"/>
      <c r="CFX390" s="681"/>
      <c r="CFY390" s="681"/>
      <c r="CFZ390" s="681"/>
      <c r="CGA390" s="681"/>
      <c r="CGB390" s="681"/>
      <c r="CGC390" s="681"/>
      <c r="CGD390" s="681"/>
      <c r="CGE390" s="681"/>
      <c r="CGF390" s="681"/>
      <c r="CGG390" s="681"/>
      <c r="CGH390" s="681"/>
      <c r="CGI390" s="681"/>
      <c r="CGJ390" s="681"/>
      <c r="CGK390" s="681"/>
      <c r="CGL390" s="681"/>
      <c r="CGM390" s="681"/>
      <c r="CGN390" s="681"/>
      <c r="CGO390" s="681"/>
      <c r="CGP390" s="681"/>
      <c r="CGQ390" s="681"/>
      <c r="CGR390" s="681"/>
      <c r="CGS390" s="681"/>
      <c r="CGT390" s="681"/>
      <c r="CGU390" s="681"/>
      <c r="CGV390" s="681"/>
      <c r="CGW390" s="681"/>
      <c r="CGX390" s="681"/>
      <c r="CGY390" s="681"/>
      <c r="CGZ390" s="681"/>
      <c r="CHA390" s="681"/>
      <c r="CHB390" s="681"/>
      <c r="CHC390" s="681"/>
      <c r="CHD390" s="681"/>
      <c r="CHE390" s="681"/>
      <c r="CHF390" s="681"/>
      <c r="CHG390" s="681"/>
      <c r="CHH390" s="681"/>
      <c r="CHI390" s="681"/>
      <c r="CHJ390" s="681"/>
      <c r="CHK390" s="681"/>
      <c r="CHL390" s="681"/>
      <c r="CHM390" s="681"/>
      <c r="CHN390" s="681"/>
      <c r="CHO390" s="681"/>
      <c r="CHP390" s="681"/>
      <c r="CHQ390" s="681"/>
      <c r="CHR390" s="681"/>
      <c r="CHS390" s="681"/>
      <c r="CHT390" s="681"/>
      <c r="CHU390" s="681"/>
      <c r="CHV390" s="681"/>
      <c r="CHW390" s="681"/>
      <c r="CHX390" s="681"/>
      <c r="CHY390" s="681"/>
      <c r="CHZ390" s="681"/>
      <c r="CIA390" s="681"/>
      <c r="CIB390" s="681"/>
      <c r="CIC390" s="681"/>
      <c r="CID390" s="681"/>
      <c r="CIE390" s="681"/>
      <c r="CIF390" s="681"/>
      <c r="CIG390" s="681"/>
      <c r="CIH390" s="681"/>
      <c r="CII390" s="681"/>
      <c r="CIJ390" s="681"/>
      <c r="CIK390" s="681"/>
      <c r="CIL390" s="681"/>
      <c r="CIM390" s="681"/>
      <c r="CIN390" s="681"/>
      <c r="CIO390" s="681"/>
      <c r="CIP390" s="681"/>
      <c r="CIQ390" s="681"/>
      <c r="CIR390" s="681"/>
      <c r="CIS390" s="681"/>
      <c r="CIT390" s="681"/>
      <c r="CIU390" s="681"/>
      <c r="CIV390" s="681"/>
      <c r="CIW390" s="681"/>
      <c r="CIX390" s="681"/>
      <c r="CIY390" s="681"/>
      <c r="CIZ390" s="681"/>
      <c r="CJA390" s="681"/>
      <c r="CJB390" s="681"/>
      <c r="CJC390" s="681"/>
      <c r="CJD390" s="681"/>
      <c r="CJE390" s="681"/>
      <c r="CJF390" s="681"/>
      <c r="CJG390" s="681"/>
      <c r="CJH390" s="681"/>
      <c r="CJI390" s="681"/>
      <c r="CJJ390" s="681"/>
      <c r="CJK390" s="681"/>
      <c r="CJL390" s="681"/>
      <c r="CJM390" s="681"/>
      <c r="CJN390" s="681"/>
      <c r="CJO390" s="681"/>
      <c r="CJP390" s="681"/>
      <c r="CJQ390" s="681"/>
      <c r="CJR390" s="681"/>
      <c r="CJS390" s="681"/>
      <c r="CJT390" s="681"/>
      <c r="CJU390" s="681"/>
      <c r="CJV390" s="681"/>
      <c r="CJW390" s="681"/>
      <c r="CJX390" s="681"/>
      <c r="CJY390" s="681"/>
      <c r="CJZ390" s="681"/>
      <c r="CKA390" s="681"/>
      <c r="CKB390" s="681"/>
      <c r="CKC390" s="681"/>
      <c r="CKD390" s="681"/>
      <c r="CKE390" s="681"/>
      <c r="CKF390" s="681"/>
      <c r="CKG390" s="681"/>
      <c r="CKH390" s="681"/>
      <c r="CKI390" s="681"/>
      <c r="CKJ390" s="681"/>
      <c r="CKK390" s="681"/>
      <c r="CKL390" s="681"/>
      <c r="CKM390" s="681"/>
      <c r="CKN390" s="681"/>
      <c r="CKO390" s="681"/>
      <c r="CKP390" s="681"/>
      <c r="CKQ390" s="681"/>
      <c r="CKR390" s="681"/>
      <c r="CKS390" s="681"/>
      <c r="CKT390" s="681"/>
      <c r="CKU390" s="681"/>
      <c r="CKV390" s="681"/>
      <c r="CKW390" s="681"/>
      <c r="CKX390" s="681"/>
      <c r="CKY390" s="681"/>
      <c r="CKZ390" s="681"/>
      <c r="CLA390" s="681"/>
      <c r="CLB390" s="681"/>
      <c r="CLC390" s="681"/>
      <c r="CLD390" s="681"/>
      <c r="CLE390" s="681"/>
      <c r="CLF390" s="681"/>
      <c r="CLG390" s="681"/>
      <c r="CLH390" s="681"/>
      <c r="CLI390" s="681"/>
      <c r="CLJ390" s="681"/>
      <c r="CLK390" s="681"/>
      <c r="CLL390" s="681"/>
      <c r="CLM390" s="681"/>
      <c r="CLN390" s="681"/>
      <c r="CLO390" s="681"/>
      <c r="CLP390" s="681"/>
      <c r="CLQ390" s="681"/>
      <c r="CLR390" s="681"/>
      <c r="CLS390" s="681"/>
      <c r="CLT390" s="681"/>
      <c r="CLU390" s="681"/>
      <c r="CLV390" s="681"/>
      <c r="CLW390" s="681"/>
      <c r="CLX390" s="681"/>
      <c r="CLY390" s="681"/>
      <c r="CLZ390" s="681"/>
      <c r="CMA390" s="681"/>
      <c r="CMB390" s="681"/>
      <c r="CMC390" s="681"/>
      <c r="CMD390" s="681"/>
      <c r="CME390" s="681"/>
      <c r="CMF390" s="681"/>
      <c r="CMG390" s="681"/>
      <c r="CMH390" s="681"/>
      <c r="CMI390" s="681"/>
      <c r="CMJ390" s="681"/>
      <c r="CMK390" s="681"/>
      <c r="CML390" s="681"/>
      <c r="CMM390" s="681"/>
      <c r="CMN390" s="681"/>
      <c r="CMO390" s="681"/>
      <c r="CMP390" s="681"/>
      <c r="CMQ390" s="681"/>
      <c r="CMR390" s="681"/>
      <c r="CMS390" s="681"/>
      <c r="CMT390" s="681"/>
      <c r="CMU390" s="681"/>
      <c r="CMV390" s="681"/>
      <c r="CMW390" s="681"/>
      <c r="CMX390" s="681"/>
      <c r="CMY390" s="681"/>
      <c r="CMZ390" s="681"/>
      <c r="CNA390" s="681"/>
      <c r="CNB390" s="681"/>
      <c r="CNC390" s="681"/>
      <c r="CND390" s="681"/>
      <c r="CNE390" s="681"/>
      <c r="CNF390" s="681"/>
      <c r="CNG390" s="681"/>
      <c r="CNH390" s="681"/>
      <c r="CNI390" s="681"/>
      <c r="CNJ390" s="681"/>
      <c r="CNK390" s="681"/>
      <c r="CNL390" s="681"/>
      <c r="CNM390" s="681"/>
      <c r="CNN390" s="681"/>
      <c r="CNO390" s="681"/>
      <c r="CNP390" s="681"/>
      <c r="CNQ390" s="681"/>
      <c r="CNR390" s="681"/>
      <c r="CNS390" s="681"/>
      <c r="CNT390" s="681"/>
      <c r="CNU390" s="681"/>
      <c r="CNV390" s="681"/>
    </row>
    <row r="391" spans="1:2414" s="686" customFormat="1" ht="54" customHeight="1" outlineLevel="1" thickTop="1" thickBot="1" x14ac:dyDescent="0.3">
      <c r="A391" s="386"/>
      <c r="B391" s="687" t="s">
        <v>1177</v>
      </c>
      <c r="C391" s="622" t="s">
        <v>1261</v>
      </c>
      <c r="D391" s="916" t="s">
        <v>235</v>
      </c>
      <c r="E391" s="916"/>
      <c r="F391" s="916"/>
      <c r="G391" s="916"/>
      <c r="H391" s="916"/>
      <c r="I391" s="916"/>
      <c r="J391" s="916"/>
      <c r="K391" s="916"/>
      <c r="L391" s="657"/>
      <c r="M391" s="658"/>
      <c r="N391" s="658"/>
      <c r="O391" s="658"/>
      <c r="P391" s="658"/>
      <c r="Q391" s="666"/>
      <c r="R391" s="659"/>
      <c r="S391" s="668"/>
      <c r="T391" s="669"/>
      <c r="U391" s="685"/>
      <c r="V391" s="386"/>
      <c r="W391" s="386"/>
      <c r="X391" s="386"/>
      <c r="Y391" s="386"/>
      <c r="Z391" s="386"/>
      <c r="AA391" s="386"/>
      <c r="AB391" s="386"/>
      <c r="AC391" s="386"/>
      <c r="AD391" s="386"/>
      <c r="AE391" s="386"/>
      <c r="AF391" s="386"/>
      <c r="AG391" s="386"/>
      <c r="AH391" s="386"/>
      <c r="AI391" s="386"/>
      <c r="AJ391" s="386"/>
      <c r="AK391" s="386"/>
      <c r="AL391" s="386"/>
      <c r="AM391" s="386"/>
      <c r="AN391" s="386"/>
      <c r="AO391" s="386"/>
      <c r="AP391" s="386"/>
    </row>
    <row r="392" spans="1:2414" s="686" customFormat="1" ht="46.5" customHeight="1" outlineLevel="1" thickTop="1" thickBot="1" x14ac:dyDescent="0.3">
      <c r="A392" s="386"/>
      <c r="B392" s="687" t="s">
        <v>981</v>
      </c>
      <c r="C392" s="622" t="s">
        <v>1779</v>
      </c>
      <c r="D392" s="917" t="s">
        <v>232</v>
      </c>
      <c r="E392" s="918"/>
      <c r="F392" s="918"/>
      <c r="G392" s="918"/>
      <c r="H392" s="918"/>
      <c r="I392" s="650" t="s">
        <v>1410</v>
      </c>
      <c r="J392" s="640" t="s">
        <v>1023</v>
      </c>
      <c r="K392" s="627" t="s">
        <v>1845</v>
      </c>
      <c r="L392" s="657"/>
      <c r="M392" s="658">
        <v>100</v>
      </c>
      <c r="N392" s="658">
        <v>100</v>
      </c>
      <c r="O392" s="658">
        <v>100</v>
      </c>
      <c r="P392" s="658">
        <v>100</v>
      </c>
      <c r="Q392" s="657">
        <v>100</v>
      </c>
      <c r="R392" s="659" t="s">
        <v>1126</v>
      </c>
      <c r="S392" s="668"/>
      <c r="T392" s="669"/>
      <c r="U392" s="685"/>
      <c r="V392" s="386"/>
      <c r="W392" s="386"/>
      <c r="X392" s="386"/>
      <c r="Y392" s="386"/>
      <c r="Z392" s="386"/>
      <c r="AA392" s="386"/>
      <c r="AB392" s="386"/>
      <c r="AC392" s="386"/>
      <c r="AD392" s="386"/>
      <c r="AE392" s="386"/>
      <c r="AF392" s="386"/>
      <c r="AG392" s="386"/>
      <c r="AH392" s="386"/>
      <c r="AI392" s="386"/>
      <c r="AJ392" s="386"/>
      <c r="AK392" s="386"/>
      <c r="AL392" s="386"/>
      <c r="AM392" s="386"/>
      <c r="AN392" s="386"/>
      <c r="AO392" s="386"/>
      <c r="AP392" s="386"/>
    </row>
    <row r="393" spans="1:2414" s="690" customFormat="1" ht="54" customHeight="1" outlineLevel="2" collapsed="1" thickTop="1" thickBot="1" x14ac:dyDescent="0.3">
      <c r="A393" s="386"/>
      <c r="B393" s="689" t="s">
        <v>1110</v>
      </c>
      <c r="C393" s="453" t="s">
        <v>1082</v>
      </c>
      <c r="D393" s="867" t="s">
        <v>1190</v>
      </c>
      <c r="E393" s="885"/>
      <c r="F393" s="688" t="s">
        <v>1022</v>
      </c>
      <c r="G393" s="652" t="s">
        <v>1492</v>
      </c>
      <c r="H393" s="896" t="s">
        <v>1846</v>
      </c>
      <c r="I393" s="897"/>
      <c r="J393" s="898"/>
      <c r="K393" s="603" t="s">
        <v>226</v>
      </c>
      <c r="L393" s="660">
        <v>12</v>
      </c>
      <c r="M393" s="661">
        <v>12</v>
      </c>
      <c r="N393" s="661">
        <v>12</v>
      </c>
      <c r="O393" s="661">
        <v>12</v>
      </c>
      <c r="P393" s="661">
        <v>12</v>
      </c>
      <c r="Q393" s="660">
        <v>48</v>
      </c>
      <c r="R393" s="665" t="s">
        <v>32</v>
      </c>
      <c r="S393" s="672"/>
      <c r="T393" s="673"/>
      <c r="U393" s="693"/>
      <c r="V393" s="386"/>
      <c r="W393" s="386"/>
      <c r="X393" s="386"/>
      <c r="Y393" s="386"/>
      <c r="Z393" s="386"/>
      <c r="AA393" s="386"/>
      <c r="AB393" s="386"/>
      <c r="AC393" s="386"/>
      <c r="AD393" s="386"/>
      <c r="AE393" s="386"/>
      <c r="AF393" s="386"/>
      <c r="AG393" s="386"/>
      <c r="AH393" s="386"/>
      <c r="AI393" s="386"/>
      <c r="AJ393" s="386"/>
      <c r="AK393" s="694"/>
      <c r="AM393" s="691"/>
      <c r="AN393" s="691"/>
      <c r="AO393" s="691"/>
      <c r="AP393" s="691"/>
      <c r="AQ393" s="691"/>
    </row>
    <row r="394" spans="1:2414" s="690" customFormat="1" ht="35.25" hidden="1" customHeight="1" outlineLevel="3" thickTop="1" thickBot="1" x14ac:dyDescent="0.3">
      <c r="A394" s="386"/>
      <c r="B394" s="460" t="s">
        <v>1000</v>
      </c>
      <c r="C394" s="639" t="s">
        <v>132</v>
      </c>
      <c r="D394" s="891" t="s">
        <v>1515</v>
      </c>
      <c r="E394" s="892"/>
      <c r="F394" s="892"/>
      <c r="G394" s="892"/>
      <c r="H394" s="892"/>
      <c r="I394" s="892"/>
      <c r="J394" s="893"/>
      <c r="K394" s="602" t="s">
        <v>226</v>
      </c>
      <c r="L394" s="662">
        <v>0</v>
      </c>
      <c r="M394" s="663">
        <v>100</v>
      </c>
      <c r="N394" s="663">
        <v>100</v>
      </c>
      <c r="O394" s="663">
        <v>100</v>
      </c>
      <c r="P394" s="663">
        <v>100</v>
      </c>
      <c r="Q394" s="664">
        <v>100</v>
      </c>
      <c r="R394" s="663" t="s">
        <v>1126</v>
      </c>
      <c r="S394" s="670"/>
      <c r="T394" s="671"/>
      <c r="U394" s="695"/>
      <c r="V394" s="386"/>
      <c r="W394" s="386"/>
      <c r="X394" s="386"/>
      <c r="Y394" s="386"/>
      <c r="Z394" s="386"/>
      <c r="AA394" s="386"/>
      <c r="AB394" s="386"/>
      <c r="AC394" s="386"/>
      <c r="AD394" s="386"/>
      <c r="AE394" s="386"/>
      <c r="AF394" s="386"/>
      <c r="AG394" s="386"/>
      <c r="AH394" s="691"/>
      <c r="AI394" s="691"/>
      <c r="AJ394" s="691"/>
      <c r="AK394" s="692"/>
      <c r="AM394" s="696"/>
      <c r="AN394" s="697"/>
      <c r="AO394" s="697"/>
      <c r="AP394" s="697"/>
      <c r="AQ394" s="697"/>
    </row>
    <row r="395" spans="1:2414" s="690" customFormat="1" ht="35.25" hidden="1" customHeight="1" outlineLevel="3" thickTop="1" thickBot="1" x14ac:dyDescent="0.3">
      <c r="A395" s="386"/>
      <c r="B395" s="460" t="s">
        <v>1000</v>
      </c>
      <c r="C395" s="639" t="s">
        <v>246</v>
      </c>
      <c r="D395" s="886" t="s">
        <v>1847</v>
      </c>
      <c r="E395" s="887"/>
      <c r="F395" s="887"/>
      <c r="G395" s="887"/>
      <c r="H395" s="887"/>
      <c r="I395" s="887"/>
      <c r="J395" s="888"/>
      <c r="K395" s="602" t="s">
        <v>226</v>
      </c>
      <c r="L395" s="662">
        <v>102</v>
      </c>
      <c r="M395" s="663">
        <v>107</v>
      </c>
      <c r="N395" s="663">
        <v>112</v>
      </c>
      <c r="O395" s="663">
        <v>117</v>
      </c>
      <c r="P395" s="663">
        <v>122</v>
      </c>
      <c r="Q395" s="664">
        <f>M395+N395+O395+P395</f>
        <v>458</v>
      </c>
      <c r="R395" s="663" t="s">
        <v>32</v>
      </c>
      <c r="S395" s="670"/>
      <c r="T395" s="671"/>
      <c r="U395" s="695"/>
      <c r="V395" s="386"/>
      <c r="W395" s="386"/>
      <c r="X395" s="386"/>
      <c r="Y395" s="386"/>
      <c r="Z395" s="386"/>
      <c r="AA395" s="386"/>
      <c r="AB395" s="386"/>
      <c r="AC395" s="386"/>
      <c r="AD395" s="386"/>
      <c r="AE395" s="386"/>
      <c r="AF395" s="386"/>
      <c r="AG395" s="386"/>
      <c r="AH395" s="691"/>
      <c r="AI395" s="691"/>
      <c r="AJ395" s="691"/>
      <c r="AK395" s="692"/>
      <c r="AM395" s="696"/>
      <c r="AN395" s="697"/>
      <c r="AO395" s="697"/>
      <c r="AP395" s="697"/>
      <c r="AQ395" s="697"/>
    </row>
    <row r="396" spans="1:2414" s="690" customFormat="1" ht="35.25" hidden="1" customHeight="1" outlineLevel="3" thickTop="1" thickBot="1" x14ac:dyDescent="0.3">
      <c r="A396" s="386"/>
      <c r="B396" s="460" t="s">
        <v>1000</v>
      </c>
      <c r="C396" s="639" t="s">
        <v>248</v>
      </c>
      <c r="D396" s="886" t="s">
        <v>1848</v>
      </c>
      <c r="E396" s="887"/>
      <c r="F396" s="887"/>
      <c r="G396" s="887"/>
      <c r="H396" s="887"/>
      <c r="I396" s="887"/>
      <c r="J396" s="888"/>
      <c r="K396" s="602" t="s">
        <v>226</v>
      </c>
      <c r="L396" s="662">
        <v>100</v>
      </c>
      <c r="M396" s="663">
        <v>100</v>
      </c>
      <c r="N396" s="663">
        <v>100</v>
      </c>
      <c r="O396" s="663">
        <v>100</v>
      </c>
      <c r="P396" s="663">
        <v>100</v>
      </c>
      <c r="Q396" s="664">
        <v>100</v>
      </c>
      <c r="R396" s="663" t="s">
        <v>1126</v>
      </c>
      <c r="S396" s="670"/>
      <c r="T396" s="671"/>
      <c r="U396" s="695"/>
      <c r="V396" s="386"/>
      <c r="W396" s="386"/>
      <c r="X396" s="386"/>
      <c r="Y396" s="386"/>
      <c r="Z396" s="386"/>
      <c r="AA396" s="386"/>
      <c r="AB396" s="386"/>
      <c r="AC396" s="386"/>
      <c r="AD396" s="386"/>
      <c r="AE396" s="386"/>
      <c r="AF396" s="386"/>
      <c r="AG396" s="386"/>
      <c r="AH396" s="691"/>
      <c r="AI396" s="691"/>
      <c r="AJ396" s="691"/>
      <c r="AK396" s="692"/>
      <c r="AM396" s="696"/>
      <c r="AN396" s="697"/>
      <c r="AO396" s="697"/>
      <c r="AP396" s="697"/>
      <c r="AQ396" s="697"/>
    </row>
    <row r="397" spans="1:2414" s="690" customFormat="1" ht="35.25" hidden="1" customHeight="1" outlineLevel="3" thickTop="1" thickBot="1" x14ac:dyDescent="0.3">
      <c r="A397" s="386"/>
      <c r="B397" s="460" t="s">
        <v>1000</v>
      </c>
      <c r="C397" s="639" t="s">
        <v>250</v>
      </c>
      <c r="D397" s="886" t="s">
        <v>1849</v>
      </c>
      <c r="E397" s="887"/>
      <c r="F397" s="887"/>
      <c r="G397" s="887"/>
      <c r="H397" s="887"/>
      <c r="I397" s="887"/>
      <c r="J397" s="888"/>
      <c r="K397" s="602" t="s">
        <v>226</v>
      </c>
      <c r="L397" s="662">
        <v>100</v>
      </c>
      <c r="M397" s="663">
        <v>100</v>
      </c>
      <c r="N397" s="663">
        <v>100</v>
      </c>
      <c r="O397" s="663">
        <v>100</v>
      </c>
      <c r="P397" s="663">
        <v>100</v>
      </c>
      <c r="Q397" s="664">
        <v>100</v>
      </c>
      <c r="R397" s="663" t="s">
        <v>1126</v>
      </c>
      <c r="S397" s="670"/>
      <c r="T397" s="671"/>
      <c r="U397" s="695"/>
      <c r="V397" s="386"/>
      <c r="W397" s="386"/>
      <c r="X397" s="386"/>
      <c r="Y397" s="386"/>
      <c r="Z397" s="386"/>
      <c r="AA397" s="386"/>
      <c r="AB397" s="386"/>
      <c r="AC397" s="386"/>
      <c r="AD397" s="386"/>
      <c r="AE397" s="386"/>
      <c r="AF397" s="386"/>
      <c r="AG397" s="386"/>
      <c r="AH397" s="691"/>
      <c r="AI397" s="691"/>
      <c r="AJ397" s="691"/>
      <c r="AK397" s="692"/>
      <c r="AM397" s="696"/>
      <c r="AN397" s="697"/>
      <c r="AO397" s="697"/>
      <c r="AP397" s="697"/>
      <c r="AQ397" s="697"/>
    </row>
    <row r="398" spans="1:2414" s="690" customFormat="1" ht="35.25" hidden="1" customHeight="1" outlineLevel="3" thickTop="1" thickBot="1" x14ac:dyDescent="0.3">
      <c r="A398" s="386"/>
      <c r="B398" s="460" t="s">
        <v>1000</v>
      </c>
      <c r="C398" s="639" t="s">
        <v>518</v>
      </c>
      <c r="D398" s="886" t="s">
        <v>1850</v>
      </c>
      <c r="E398" s="887"/>
      <c r="F398" s="887"/>
      <c r="G398" s="887"/>
      <c r="H398" s="887"/>
      <c r="I398" s="887"/>
      <c r="J398" s="888"/>
      <c r="K398" s="602" t="s">
        <v>226</v>
      </c>
      <c r="L398" s="662">
        <v>3</v>
      </c>
      <c r="M398" s="663">
        <v>3</v>
      </c>
      <c r="N398" s="663">
        <v>3</v>
      </c>
      <c r="O398" s="663">
        <v>3</v>
      </c>
      <c r="P398" s="663">
        <v>3</v>
      </c>
      <c r="Q398" s="664">
        <f>SUM(M398:P398)</f>
        <v>12</v>
      </c>
      <c r="R398" s="663" t="s">
        <v>32</v>
      </c>
      <c r="S398" s="670"/>
      <c r="T398" s="671"/>
      <c r="U398" s="695"/>
      <c r="V398" s="386"/>
      <c r="W398" s="386"/>
      <c r="X398" s="386"/>
      <c r="Y398" s="386"/>
      <c r="Z398" s="386"/>
      <c r="AA398" s="386"/>
      <c r="AB398" s="386"/>
      <c r="AC398" s="386"/>
      <c r="AD398" s="386"/>
      <c r="AE398" s="386"/>
      <c r="AF398" s="386"/>
      <c r="AG398" s="386"/>
      <c r="AH398" s="691"/>
      <c r="AI398" s="691"/>
      <c r="AJ398" s="691"/>
      <c r="AK398" s="692"/>
      <c r="AM398" s="696"/>
      <c r="AN398" s="697"/>
      <c r="AO398" s="697"/>
      <c r="AP398" s="697"/>
      <c r="AQ398" s="697"/>
    </row>
    <row r="399" spans="1:2414" s="690" customFormat="1" ht="35.25" hidden="1" customHeight="1" outlineLevel="3" thickTop="1" thickBot="1" x14ac:dyDescent="0.3">
      <c r="A399" s="386"/>
      <c r="B399" s="460" t="s">
        <v>1000</v>
      </c>
      <c r="C399" s="639" t="s">
        <v>452</v>
      </c>
      <c r="D399" s="886" t="s">
        <v>1851</v>
      </c>
      <c r="E399" s="887"/>
      <c r="F399" s="887"/>
      <c r="G399" s="887"/>
      <c r="H399" s="887"/>
      <c r="I399" s="887"/>
      <c r="J399" s="888"/>
      <c r="K399" s="602" t="s">
        <v>226</v>
      </c>
      <c r="L399" s="662">
        <v>100</v>
      </c>
      <c r="M399" s="663">
        <v>100</v>
      </c>
      <c r="N399" s="663">
        <v>100</v>
      </c>
      <c r="O399" s="663">
        <v>100</v>
      </c>
      <c r="P399" s="663">
        <v>100</v>
      </c>
      <c r="Q399" s="664">
        <v>100</v>
      </c>
      <c r="R399" s="663" t="s">
        <v>1126</v>
      </c>
      <c r="S399" s="670"/>
      <c r="T399" s="671"/>
      <c r="U399" s="695"/>
      <c r="V399" s="386"/>
      <c r="W399" s="386"/>
      <c r="X399" s="386"/>
      <c r="Y399" s="386"/>
      <c r="Z399" s="386"/>
      <c r="AA399" s="386"/>
      <c r="AB399" s="386"/>
      <c r="AC399" s="386"/>
      <c r="AD399" s="386"/>
      <c r="AE399" s="386"/>
      <c r="AF399" s="386"/>
      <c r="AG399" s="386"/>
      <c r="AH399" s="691"/>
      <c r="AI399" s="691"/>
      <c r="AJ399" s="691"/>
      <c r="AK399" s="692"/>
      <c r="AM399" s="696"/>
      <c r="AN399" s="697"/>
      <c r="AO399" s="697"/>
      <c r="AP399" s="697"/>
      <c r="AQ399" s="697"/>
    </row>
    <row r="400" spans="1:2414" s="690" customFormat="1" ht="35.25" hidden="1" customHeight="1" outlineLevel="3" thickTop="1" thickBot="1" x14ac:dyDescent="0.3">
      <c r="A400" s="386"/>
      <c r="B400" s="460" t="s">
        <v>1000</v>
      </c>
      <c r="C400" s="639" t="s">
        <v>491</v>
      </c>
      <c r="D400" s="886" t="s">
        <v>1852</v>
      </c>
      <c r="E400" s="887"/>
      <c r="F400" s="887"/>
      <c r="G400" s="887"/>
      <c r="H400" s="887"/>
      <c r="I400" s="887"/>
      <c r="J400" s="888"/>
      <c r="K400" s="602" t="s">
        <v>226</v>
      </c>
      <c r="L400" s="662">
        <v>100</v>
      </c>
      <c r="M400" s="663">
        <v>100</v>
      </c>
      <c r="N400" s="663">
        <v>100</v>
      </c>
      <c r="O400" s="663">
        <v>100</v>
      </c>
      <c r="P400" s="663">
        <v>100</v>
      </c>
      <c r="Q400" s="664">
        <v>100</v>
      </c>
      <c r="R400" s="663" t="s">
        <v>1126</v>
      </c>
      <c r="S400" s="670"/>
      <c r="T400" s="671"/>
      <c r="U400" s="695"/>
      <c r="V400" s="386"/>
      <c r="W400" s="386"/>
      <c r="X400" s="386"/>
      <c r="Y400" s="386"/>
      <c r="Z400" s="386"/>
      <c r="AA400" s="386"/>
      <c r="AB400" s="386"/>
      <c r="AC400" s="386"/>
      <c r="AD400" s="386"/>
      <c r="AE400" s="386"/>
      <c r="AF400" s="386"/>
      <c r="AG400" s="386"/>
      <c r="AH400" s="691"/>
      <c r="AI400" s="691"/>
      <c r="AJ400" s="691"/>
      <c r="AK400" s="692"/>
      <c r="AM400" s="696"/>
      <c r="AN400" s="697"/>
      <c r="AO400" s="697"/>
      <c r="AP400" s="697"/>
      <c r="AQ400" s="697"/>
    </row>
    <row r="401" spans="1:2414" s="690" customFormat="1" ht="35.25" hidden="1" customHeight="1" outlineLevel="3" thickTop="1" thickBot="1" x14ac:dyDescent="0.3">
      <c r="A401" s="386"/>
      <c r="B401" s="460" t="s">
        <v>1000</v>
      </c>
      <c r="C401" s="639" t="s">
        <v>310</v>
      </c>
      <c r="D401" s="886" t="s">
        <v>1853</v>
      </c>
      <c r="E401" s="887"/>
      <c r="F401" s="887"/>
      <c r="G401" s="887"/>
      <c r="H401" s="887"/>
      <c r="I401" s="887"/>
      <c r="J401" s="888"/>
      <c r="K401" s="602" t="s">
        <v>226</v>
      </c>
      <c r="L401" s="662">
        <v>100</v>
      </c>
      <c r="M401" s="663">
        <v>100</v>
      </c>
      <c r="N401" s="663">
        <v>100</v>
      </c>
      <c r="O401" s="663">
        <v>100</v>
      </c>
      <c r="P401" s="663">
        <v>100</v>
      </c>
      <c r="Q401" s="664">
        <v>100</v>
      </c>
      <c r="R401" s="663" t="s">
        <v>1126</v>
      </c>
      <c r="S401" s="670"/>
      <c r="T401" s="671"/>
      <c r="U401" s="695"/>
      <c r="V401" s="386"/>
      <c r="W401" s="386"/>
      <c r="X401" s="386"/>
      <c r="Y401" s="386"/>
      <c r="Z401" s="386"/>
      <c r="AA401" s="386"/>
      <c r="AB401" s="386"/>
      <c r="AC401" s="386"/>
      <c r="AD401" s="386"/>
      <c r="AE401" s="386"/>
      <c r="AF401" s="386"/>
      <c r="AG401" s="386"/>
      <c r="AH401" s="691"/>
      <c r="AI401" s="691"/>
      <c r="AJ401" s="691"/>
      <c r="AK401" s="692"/>
      <c r="AM401" s="696"/>
      <c r="AN401" s="697"/>
      <c r="AO401" s="697"/>
      <c r="AP401" s="697"/>
      <c r="AQ401" s="697"/>
    </row>
    <row r="402" spans="1:2414" s="690" customFormat="1" ht="35.25" hidden="1" customHeight="1" outlineLevel="3" thickTop="1" thickBot="1" x14ac:dyDescent="0.3">
      <c r="A402" s="386"/>
      <c r="B402" s="460" t="s">
        <v>1000</v>
      </c>
      <c r="C402" s="639" t="s">
        <v>463</v>
      </c>
      <c r="D402" s="886" t="s">
        <v>1854</v>
      </c>
      <c r="E402" s="887"/>
      <c r="F402" s="887"/>
      <c r="G402" s="887"/>
      <c r="H402" s="887"/>
      <c r="I402" s="887"/>
      <c r="J402" s="888"/>
      <c r="K402" s="602" t="s">
        <v>226</v>
      </c>
      <c r="L402" s="662">
        <v>0</v>
      </c>
      <c r="M402" s="663">
        <v>1</v>
      </c>
      <c r="N402" s="663">
        <v>0</v>
      </c>
      <c r="O402" s="663">
        <v>0</v>
      </c>
      <c r="P402" s="663">
        <v>0</v>
      </c>
      <c r="Q402" s="664">
        <f>SUM(M402:P402)</f>
        <v>1</v>
      </c>
      <c r="R402" s="663" t="s">
        <v>32</v>
      </c>
      <c r="S402" s="670"/>
      <c r="T402" s="671"/>
      <c r="U402" s="695"/>
      <c r="V402" s="386"/>
      <c r="W402" s="386"/>
      <c r="X402" s="386"/>
      <c r="Y402" s="386"/>
      <c r="Z402" s="386"/>
      <c r="AA402" s="386"/>
      <c r="AB402" s="386"/>
      <c r="AC402" s="386"/>
      <c r="AD402" s="386"/>
      <c r="AE402" s="386"/>
      <c r="AF402" s="386"/>
      <c r="AG402" s="386"/>
      <c r="AH402" s="691"/>
      <c r="AI402" s="691"/>
      <c r="AJ402" s="691"/>
      <c r="AK402" s="692"/>
      <c r="AM402" s="696"/>
      <c r="AN402" s="697"/>
      <c r="AO402" s="697"/>
      <c r="AP402" s="697"/>
      <c r="AQ402" s="697"/>
    </row>
    <row r="403" spans="1:2414" s="690" customFormat="1" ht="35.25" hidden="1" customHeight="1" outlineLevel="3" thickTop="1" thickBot="1" x14ac:dyDescent="0.3">
      <c r="A403" s="386"/>
      <c r="B403" s="460" t="s">
        <v>1000</v>
      </c>
      <c r="C403" s="639" t="s">
        <v>380</v>
      </c>
      <c r="D403" s="886" t="s">
        <v>1855</v>
      </c>
      <c r="E403" s="887"/>
      <c r="F403" s="887"/>
      <c r="G403" s="887"/>
      <c r="H403" s="887"/>
      <c r="I403" s="887"/>
      <c r="J403" s="888"/>
      <c r="K403" s="602" t="s">
        <v>226</v>
      </c>
      <c r="L403" s="662">
        <v>12</v>
      </c>
      <c r="M403" s="663">
        <v>12</v>
      </c>
      <c r="N403" s="663">
        <v>12</v>
      </c>
      <c r="O403" s="663">
        <v>12</v>
      </c>
      <c r="P403" s="663">
        <v>12</v>
      </c>
      <c r="Q403" s="664">
        <f>SUM(M403:P403)</f>
        <v>48</v>
      </c>
      <c r="R403" s="663" t="s">
        <v>32</v>
      </c>
      <c r="S403" s="670"/>
      <c r="T403" s="671"/>
      <c r="U403" s="695"/>
      <c r="V403" s="386"/>
      <c r="W403" s="386"/>
      <c r="X403" s="386"/>
      <c r="Y403" s="386"/>
      <c r="Z403" s="386"/>
      <c r="AA403" s="386"/>
      <c r="AB403" s="386"/>
      <c r="AC403" s="386"/>
      <c r="AD403" s="386"/>
      <c r="AE403" s="386"/>
      <c r="AF403" s="386"/>
      <c r="AG403" s="386"/>
      <c r="AH403" s="691"/>
      <c r="AI403" s="691"/>
      <c r="AJ403" s="691"/>
      <c r="AK403" s="692"/>
      <c r="AM403" s="696"/>
      <c r="AN403" s="697"/>
      <c r="AO403" s="697"/>
      <c r="AP403" s="697"/>
      <c r="AQ403" s="697"/>
    </row>
    <row r="404" spans="1:2414" s="686" customFormat="1" ht="54" customHeight="1" outlineLevel="1" thickTop="1" thickBot="1" x14ac:dyDescent="0.3">
      <c r="A404" s="386"/>
      <c r="B404" s="687" t="s">
        <v>1273</v>
      </c>
      <c r="C404" s="622" t="s">
        <v>1232</v>
      </c>
      <c r="D404" s="916" t="s">
        <v>274</v>
      </c>
      <c r="E404" s="916"/>
      <c r="F404" s="916"/>
      <c r="G404" s="916"/>
      <c r="H404" s="916"/>
      <c r="I404" s="916"/>
      <c r="J404" s="916"/>
      <c r="K404" s="916"/>
      <c r="L404" s="657"/>
      <c r="M404" s="658"/>
      <c r="N404" s="658"/>
      <c r="O404" s="658"/>
      <c r="P404" s="658"/>
      <c r="Q404" s="666"/>
      <c r="R404" s="659"/>
      <c r="S404" s="668"/>
      <c r="T404" s="669"/>
      <c r="U404" s="685"/>
      <c r="V404" s="386"/>
      <c r="W404" s="386"/>
      <c r="X404" s="386"/>
      <c r="Y404" s="386"/>
      <c r="Z404" s="386"/>
      <c r="AA404" s="386"/>
      <c r="AB404" s="386"/>
      <c r="AC404" s="386"/>
      <c r="AD404" s="386"/>
      <c r="AE404" s="386"/>
      <c r="AF404" s="386"/>
      <c r="AG404" s="386"/>
      <c r="AH404" s="386"/>
      <c r="AI404" s="386"/>
      <c r="AJ404" s="386"/>
      <c r="AK404" s="386"/>
      <c r="AL404" s="386"/>
      <c r="AM404" s="386"/>
      <c r="AN404" s="386"/>
      <c r="AO404" s="386"/>
      <c r="AP404" s="386"/>
    </row>
    <row r="405" spans="1:2414" s="686" customFormat="1" ht="46.5" customHeight="1" outlineLevel="1" thickTop="1" thickBot="1" x14ac:dyDescent="0.3">
      <c r="A405" s="386"/>
      <c r="B405" s="687" t="s">
        <v>981</v>
      </c>
      <c r="C405" s="622" t="s">
        <v>1780</v>
      </c>
      <c r="D405" s="851" t="s">
        <v>1191</v>
      </c>
      <c r="E405" s="852"/>
      <c r="F405" s="852"/>
      <c r="G405" s="852"/>
      <c r="H405" s="852"/>
      <c r="I405" s="650" t="s">
        <v>1411</v>
      </c>
      <c r="J405" s="640" t="s">
        <v>1023</v>
      </c>
      <c r="K405" s="627" t="s">
        <v>1193</v>
      </c>
      <c r="L405" s="657">
        <v>0</v>
      </c>
      <c r="M405" s="658">
        <v>100</v>
      </c>
      <c r="N405" s="658">
        <v>100</v>
      </c>
      <c r="O405" s="658">
        <v>100</v>
      </c>
      <c r="P405" s="658">
        <v>100</v>
      </c>
      <c r="Q405" s="657">
        <v>100</v>
      </c>
      <c r="R405" s="659" t="s">
        <v>32</v>
      </c>
      <c r="S405" s="668"/>
      <c r="T405" s="669"/>
      <c r="U405" s="685"/>
      <c r="V405" s="386"/>
      <c r="W405" s="386"/>
      <c r="X405" s="386"/>
      <c r="Y405" s="386"/>
      <c r="Z405" s="386"/>
      <c r="AA405" s="386"/>
      <c r="AB405" s="386"/>
      <c r="AC405" s="386"/>
      <c r="AD405" s="386"/>
      <c r="AE405" s="386"/>
      <c r="AF405" s="386"/>
      <c r="AG405" s="386"/>
      <c r="AH405" s="386"/>
      <c r="AI405" s="386"/>
      <c r="AJ405" s="386"/>
      <c r="AK405" s="386"/>
      <c r="AL405" s="386"/>
      <c r="AM405" s="386"/>
      <c r="AN405" s="386"/>
      <c r="AO405" s="386"/>
      <c r="AP405" s="386"/>
    </row>
    <row r="406" spans="1:2414" s="690" customFormat="1" ht="54" customHeight="1" outlineLevel="2" collapsed="1" thickTop="1" thickBot="1" x14ac:dyDescent="0.3">
      <c r="A406" s="386"/>
      <c r="B406" s="689" t="s">
        <v>1111</v>
      </c>
      <c r="C406" s="453" t="s">
        <v>1087</v>
      </c>
      <c r="D406" s="867" t="s">
        <v>1192</v>
      </c>
      <c r="E406" s="885"/>
      <c r="F406" s="688" t="s">
        <v>1022</v>
      </c>
      <c r="G406" s="652" t="s">
        <v>1864</v>
      </c>
      <c r="H406" s="989" t="s">
        <v>1153</v>
      </c>
      <c r="I406" s="990"/>
      <c r="J406" s="991"/>
      <c r="K406" s="453" t="s">
        <v>226</v>
      </c>
      <c r="L406" s="718"/>
      <c r="M406" s="719">
        <v>100</v>
      </c>
      <c r="N406" s="719">
        <v>100</v>
      </c>
      <c r="O406" s="719">
        <v>100</v>
      </c>
      <c r="P406" s="719">
        <v>100</v>
      </c>
      <c r="Q406" s="720">
        <v>100</v>
      </c>
      <c r="R406" s="746" t="s">
        <v>1126</v>
      </c>
      <c r="S406" s="672"/>
      <c r="T406" s="673"/>
      <c r="U406" s="693"/>
      <c r="V406" s="386"/>
      <c r="W406" s="386"/>
      <c r="X406" s="386"/>
      <c r="Y406" s="386"/>
      <c r="Z406" s="386"/>
      <c r="AA406" s="386"/>
      <c r="AB406" s="386"/>
      <c r="AC406" s="386"/>
      <c r="AD406" s="386"/>
      <c r="AE406" s="386"/>
      <c r="AF406" s="386"/>
      <c r="AG406" s="386"/>
      <c r="AH406" s="386"/>
      <c r="AI406" s="386"/>
      <c r="AJ406" s="386"/>
      <c r="AK406" s="694"/>
      <c r="AM406" s="691"/>
      <c r="AN406" s="691"/>
      <c r="AO406" s="691"/>
      <c r="AP406" s="691"/>
      <c r="AQ406" s="691"/>
    </row>
    <row r="407" spans="1:2414" s="690" customFormat="1" ht="40.5" hidden="1" customHeight="1" outlineLevel="3" thickTop="1" thickBot="1" x14ac:dyDescent="0.3">
      <c r="A407" s="386"/>
      <c r="B407" s="460" t="s">
        <v>1000</v>
      </c>
      <c r="C407" s="639" t="s">
        <v>39</v>
      </c>
      <c r="D407" s="891" t="s">
        <v>1856</v>
      </c>
      <c r="E407" s="892"/>
      <c r="F407" s="892"/>
      <c r="G407" s="892"/>
      <c r="H407" s="892"/>
      <c r="I407" s="892"/>
      <c r="J407" s="893"/>
      <c r="K407" s="602" t="s">
        <v>226</v>
      </c>
      <c r="L407" s="662"/>
      <c r="M407" s="663">
        <v>100</v>
      </c>
      <c r="N407" s="663">
        <v>100</v>
      </c>
      <c r="O407" s="663">
        <v>100</v>
      </c>
      <c r="P407" s="663">
        <v>100</v>
      </c>
      <c r="Q407" s="664">
        <v>100</v>
      </c>
      <c r="R407" s="665" t="s">
        <v>1126</v>
      </c>
      <c r="S407" s="670"/>
      <c r="T407" s="671"/>
      <c r="U407" s="695"/>
      <c r="V407" s="386"/>
      <c r="W407" s="386"/>
      <c r="X407" s="386"/>
      <c r="Y407" s="386"/>
      <c r="Z407" s="386"/>
      <c r="AA407" s="386"/>
      <c r="AB407" s="386"/>
      <c r="AC407" s="386"/>
      <c r="AD407" s="386"/>
      <c r="AE407" s="386"/>
      <c r="AF407" s="386"/>
      <c r="AG407" s="386"/>
      <c r="AH407" s="691"/>
      <c r="AI407" s="691"/>
      <c r="AJ407" s="691"/>
      <c r="AK407" s="692"/>
      <c r="AM407" s="696"/>
      <c r="AN407" s="697"/>
      <c r="AO407" s="697"/>
      <c r="AP407" s="697"/>
      <c r="AQ407" s="697"/>
    </row>
    <row r="408" spans="1:2414" s="690" customFormat="1" ht="35.25" hidden="1" customHeight="1" outlineLevel="3" thickTop="1" thickBot="1" x14ac:dyDescent="0.3">
      <c r="A408" s="386"/>
      <c r="B408" s="460" t="s">
        <v>1000</v>
      </c>
      <c r="C408" s="639" t="s">
        <v>83</v>
      </c>
      <c r="D408" s="886" t="s">
        <v>1857</v>
      </c>
      <c r="E408" s="887"/>
      <c r="F408" s="887"/>
      <c r="G408" s="887"/>
      <c r="H408" s="887"/>
      <c r="I408" s="887"/>
      <c r="J408" s="888"/>
      <c r="K408" s="602" t="s">
        <v>226</v>
      </c>
      <c r="L408" s="662"/>
      <c r="M408" s="663">
        <v>100</v>
      </c>
      <c r="N408" s="663">
        <v>100</v>
      </c>
      <c r="O408" s="663">
        <v>100</v>
      </c>
      <c r="P408" s="663">
        <v>100</v>
      </c>
      <c r="Q408" s="664">
        <v>100</v>
      </c>
      <c r="R408" s="665" t="s">
        <v>1126</v>
      </c>
      <c r="S408" s="670"/>
      <c r="T408" s="671"/>
      <c r="U408" s="695"/>
      <c r="V408" s="386"/>
      <c r="W408" s="386"/>
      <c r="X408" s="386"/>
      <c r="Y408" s="386"/>
      <c r="Z408" s="386"/>
      <c r="AA408" s="386"/>
      <c r="AB408" s="386"/>
      <c r="AC408" s="386"/>
      <c r="AD408" s="386"/>
      <c r="AE408" s="386"/>
      <c r="AF408" s="386"/>
      <c r="AG408" s="386"/>
      <c r="AH408" s="691"/>
      <c r="AI408" s="691"/>
      <c r="AJ408" s="691"/>
      <c r="AK408" s="692"/>
      <c r="AM408" s="696"/>
      <c r="AN408" s="697"/>
      <c r="AO408" s="697"/>
      <c r="AP408" s="697"/>
      <c r="AQ408" s="697"/>
    </row>
    <row r="409" spans="1:2414" s="690" customFormat="1" ht="35.25" hidden="1" customHeight="1" outlineLevel="3" thickTop="1" thickBot="1" x14ac:dyDescent="0.3">
      <c r="A409" s="386"/>
      <c r="B409" s="460" t="s">
        <v>1000</v>
      </c>
      <c r="C409" s="639" t="s">
        <v>266</v>
      </c>
      <c r="D409" s="886" t="s">
        <v>1858</v>
      </c>
      <c r="E409" s="887"/>
      <c r="F409" s="887"/>
      <c r="G409" s="887"/>
      <c r="H409" s="887"/>
      <c r="I409" s="887"/>
      <c r="J409" s="888"/>
      <c r="K409" s="602" t="s">
        <v>226</v>
      </c>
      <c r="L409" s="662">
        <v>100</v>
      </c>
      <c r="M409" s="663">
        <v>100</v>
      </c>
      <c r="N409" s="663">
        <v>100</v>
      </c>
      <c r="O409" s="663">
        <v>100</v>
      </c>
      <c r="P409" s="663">
        <v>100</v>
      </c>
      <c r="Q409" s="664">
        <v>100</v>
      </c>
      <c r="R409" s="665" t="s">
        <v>1126</v>
      </c>
      <c r="S409" s="670"/>
      <c r="T409" s="671"/>
      <c r="U409" s="695"/>
      <c r="V409" s="386"/>
      <c r="W409" s="386"/>
      <c r="X409" s="386"/>
      <c r="Y409" s="386"/>
      <c r="Z409" s="386"/>
      <c r="AA409" s="386"/>
      <c r="AB409" s="386"/>
      <c r="AC409" s="386"/>
      <c r="AD409" s="386"/>
      <c r="AE409" s="386"/>
      <c r="AF409" s="386"/>
      <c r="AG409" s="386"/>
      <c r="AH409" s="691"/>
      <c r="AI409" s="691"/>
      <c r="AJ409" s="691"/>
      <c r="AK409" s="692"/>
      <c r="AM409" s="696"/>
      <c r="AN409" s="697"/>
      <c r="AO409" s="697"/>
      <c r="AP409" s="697"/>
      <c r="AQ409" s="697"/>
    </row>
    <row r="410" spans="1:2414" s="690" customFormat="1" ht="35.25" hidden="1" customHeight="1" outlineLevel="3" thickTop="1" thickBot="1" x14ac:dyDescent="0.3">
      <c r="A410" s="386"/>
      <c r="B410" s="460" t="s">
        <v>1000</v>
      </c>
      <c r="C410" s="639" t="s">
        <v>268</v>
      </c>
      <c r="D410" s="886" t="s">
        <v>1859</v>
      </c>
      <c r="E410" s="887"/>
      <c r="F410" s="887"/>
      <c r="G410" s="887"/>
      <c r="H410" s="887"/>
      <c r="I410" s="887"/>
      <c r="J410" s="888"/>
      <c r="K410" s="602" t="s">
        <v>226</v>
      </c>
      <c r="L410" s="662">
        <v>100</v>
      </c>
      <c r="M410" s="663">
        <v>100</v>
      </c>
      <c r="N410" s="663">
        <v>100</v>
      </c>
      <c r="O410" s="663">
        <v>100</v>
      </c>
      <c r="P410" s="663">
        <v>100</v>
      </c>
      <c r="Q410" s="664">
        <v>100</v>
      </c>
      <c r="R410" s="665" t="s">
        <v>1126</v>
      </c>
      <c r="S410" s="670"/>
      <c r="T410" s="671"/>
      <c r="U410" s="695"/>
      <c r="V410" s="386"/>
      <c r="W410" s="386"/>
      <c r="X410" s="386"/>
      <c r="Y410" s="386"/>
      <c r="Z410" s="386"/>
      <c r="AA410" s="386"/>
      <c r="AB410" s="386"/>
      <c r="AC410" s="386"/>
      <c r="AD410" s="386"/>
      <c r="AE410" s="386"/>
      <c r="AF410" s="386"/>
      <c r="AG410" s="386"/>
      <c r="AH410" s="691"/>
      <c r="AI410" s="691"/>
      <c r="AJ410" s="691"/>
      <c r="AK410" s="692"/>
      <c r="AM410" s="696"/>
      <c r="AN410" s="697"/>
      <c r="AO410" s="697"/>
      <c r="AP410" s="697"/>
      <c r="AQ410" s="697"/>
    </row>
    <row r="411" spans="1:2414" s="690" customFormat="1" ht="54" customHeight="1" outlineLevel="2" collapsed="1" thickTop="1" thickBot="1" x14ac:dyDescent="0.3">
      <c r="A411" s="386"/>
      <c r="B411" s="689" t="s">
        <v>1112</v>
      </c>
      <c r="C411" s="453" t="s">
        <v>1089</v>
      </c>
      <c r="D411" s="1039" t="s">
        <v>1194</v>
      </c>
      <c r="E411" s="1013"/>
      <c r="F411" s="721" t="s">
        <v>1022</v>
      </c>
      <c r="G411" s="722" t="s">
        <v>1865</v>
      </c>
      <c r="H411" s="989" t="s">
        <v>1683</v>
      </c>
      <c r="I411" s="990"/>
      <c r="J411" s="991"/>
      <c r="K411" s="453" t="s">
        <v>226</v>
      </c>
      <c r="L411" s="723">
        <v>0</v>
      </c>
      <c r="M411" s="724">
        <v>100</v>
      </c>
      <c r="N411" s="724">
        <v>100</v>
      </c>
      <c r="O411" s="724">
        <v>100</v>
      </c>
      <c r="P411" s="724">
        <v>100</v>
      </c>
      <c r="Q411" s="725">
        <v>100</v>
      </c>
      <c r="R411" s="747" t="s">
        <v>1126</v>
      </c>
      <c r="S411" s="672"/>
      <c r="T411" s="673"/>
      <c r="U411" s="693"/>
      <c r="V411" s="386"/>
      <c r="W411" s="386"/>
      <c r="X411" s="386"/>
      <c r="Y411" s="386"/>
      <c r="Z411" s="386"/>
      <c r="AA411" s="386"/>
      <c r="AB411" s="386"/>
      <c r="AC411" s="386"/>
      <c r="AD411" s="386"/>
      <c r="AE411" s="386"/>
      <c r="AF411" s="386"/>
      <c r="AG411" s="386"/>
      <c r="AH411" s="386"/>
      <c r="AI411" s="386"/>
      <c r="AJ411" s="386"/>
      <c r="AK411" s="694"/>
      <c r="AM411" s="691"/>
      <c r="AN411" s="691"/>
      <c r="AO411" s="691"/>
      <c r="AP411" s="691"/>
      <c r="AQ411" s="691"/>
    </row>
    <row r="412" spans="1:2414" s="690" customFormat="1" ht="35.25" hidden="1" customHeight="1" outlineLevel="3" thickTop="1" thickBot="1" x14ac:dyDescent="0.3">
      <c r="A412" s="386"/>
      <c r="B412" s="460" t="s">
        <v>1000</v>
      </c>
      <c r="C412" s="639" t="s">
        <v>270</v>
      </c>
      <c r="D412" s="891" t="s">
        <v>1860</v>
      </c>
      <c r="E412" s="892"/>
      <c r="F412" s="892"/>
      <c r="G412" s="892"/>
      <c r="H412" s="892"/>
      <c r="I412" s="892"/>
      <c r="J412" s="893"/>
      <c r="K412" s="602" t="s">
        <v>226</v>
      </c>
      <c r="L412" s="727"/>
      <c r="M412" s="728">
        <v>100</v>
      </c>
      <c r="N412" s="728">
        <v>100</v>
      </c>
      <c r="O412" s="728">
        <v>100</v>
      </c>
      <c r="P412" s="728">
        <v>100</v>
      </c>
      <c r="Q412" s="729">
        <v>100</v>
      </c>
      <c r="R412" s="715" t="s">
        <v>1126</v>
      </c>
      <c r="S412" s="670"/>
      <c r="T412" s="671"/>
      <c r="U412" s="695"/>
      <c r="V412" s="386"/>
      <c r="W412" s="386"/>
      <c r="X412" s="386"/>
      <c r="Y412" s="386"/>
      <c r="Z412" s="386"/>
      <c r="AA412" s="386"/>
      <c r="AB412" s="386"/>
      <c r="AC412" s="386"/>
      <c r="AD412" s="386"/>
      <c r="AE412" s="386"/>
      <c r="AF412" s="386"/>
      <c r="AG412" s="386"/>
      <c r="AH412" s="691"/>
      <c r="AI412" s="691"/>
      <c r="AJ412" s="691"/>
      <c r="AK412" s="692"/>
      <c r="AM412" s="696"/>
      <c r="AN412" s="697"/>
      <c r="AO412" s="697"/>
      <c r="AP412" s="697"/>
      <c r="AQ412" s="697"/>
    </row>
    <row r="413" spans="1:2414" s="682" customFormat="1" ht="66" customHeight="1" thickTop="1" thickBot="1" x14ac:dyDescent="0.3">
      <c r="A413" s="386"/>
      <c r="B413" s="683" t="s">
        <v>1547</v>
      </c>
      <c r="C413" s="684" t="s">
        <v>1548</v>
      </c>
      <c r="D413" s="977" t="s">
        <v>601</v>
      </c>
      <c r="E413" s="977"/>
      <c r="F413" s="977"/>
      <c r="G413" s="977"/>
      <c r="H413" s="977"/>
      <c r="I413" s="977"/>
      <c r="J413" s="977"/>
      <c r="K413" s="977"/>
      <c r="L413" s="678"/>
      <c r="M413" s="678"/>
      <c r="N413" s="678"/>
      <c r="O413" s="677"/>
      <c r="P413" s="678"/>
      <c r="Q413" s="678"/>
      <c r="R413" s="678"/>
      <c r="S413" s="677"/>
      <c r="T413" s="678"/>
      <c r="U413" s="678"/>
      <c r="V413" s="386"/>
      <c r="W413" s="386"/>
      <c r="X413" s="386"/>
      <c r="Y413" s="386"/>
      <c r="Z413" s="386"/>
      <c r="AA413" s="386"/>
      <c r="AB413" s="386"/>
      <c r="AC413" s="386"/>
      <c r="AD413" s="680"/>
      <c r="AE413" s="680"/>
      <c r="AF413" s="680"/>
      <c r="AG413" s="680"/>
      <c r="AH413" s="680"/>
      <c r="AI413" s="680"/>
      <c r="AJ413" s="680"/>
      <c r="AK413" s="680"/>
      <c r="AL413" s="680"/>
      <c r="AM413" s="680"/>
      <c r="AN413" s="680"/>
      <c r="AO413" s="680"/>
      <c r="AP413" s="680"/>
      <c r="AQ413" s="680"/>
      <c r="AR413" s="680"/>
      <c r="AS413" s="680"/>
      <c r="AT413" s="680"/>
      <c r="AU413" s="680"/>
      <c r="AV413" s="680"/>
      <c r="AW413" s="680"/>
      <c r="AX413" s="680"/>
      <c r="AY413" s="680"/>
      <c r="AZ413" s="680"/>
      <c r="BA413" s="680"/>
      <c r="BB413" s="680"/>
      <c r="BC413" s="680"/>
      <c r="BD413" s="680"/>
      <c r="BE413" s="680"/>
      <c r="BF413" s="680"/>
      <c r="BG413" s="680"/>
      <c r="BH413" s="680"/>
      <c r="BI413" s="680"/>
      <c r="BJ413" s="680"/>
      <c r="BK413" s="680"/>
      <c r="BL413" s="680"/>
      <c r="BM413" s="680"/>
      <c r="BN413" s="680"/>
      <c r="BO413" s="680"/>
      <c r="BP413" s="680"/>
      <c r="BQ413" s="680"/>
      <c r="BR413" s="680"/>
      <c r="BS413" s="680"/>
      <c r="BT413" s="680"/>
      <c r="BU413" s="680"/>
      <c r="BV413" s="680"/>
      <c r="BW413" s="680"/>
      <c r="BX413" s="680"/>
      <c r="BY413" s="680"/>
      <c r="BZ413" s="680"/>
      <c r="CA413" s="680"/>
      <c r="CB413" s="680"/>
      <c r="CC413" s="680"/>
      <c r="CD413" s="680"/>
      <c r="CE413" s="680"/>
      <c r="CF413" s="680"/>
      <c r="CG413" s="681"/>
      <c r="CH413" s="681"/>
      <c r="CI413" s="681"/>
      <c r="CJ413" s="681"/>
      <c r="CK413" s="681"/>
      <c r="CL413" s="681"/>
      <c r="CM413" s="681"/>
      <c r="CN413" s="681"/>
      <c r="CO413" s="681"/>
      <c r="CP413" s="681"/>
      <c r="CQ413" s="681"/>
      <c r="CR413" s="681"/>
      <c r="CS413" s="681"/>
      <c r="CT413" s="681"/>
      <c r="CU413" s="681"/>
      <c r="CV413" s="681"/>
      <c r="CW413" s="681"/>
      <c r="CX413" s="681"/>
      <c r="CY413" s="681"/>
      <c r="CZ413" s="681"/>
      <c r="DA413" s="681"/>
      <c r="DB413" s="681"/>
      <c r="DC413" s="681"/>
      <c r="DD413" s="681"/>
      <c r="DE413" s="681"/>
      <c r="DF413" s="681"/>
      <c r="DG413" s="681"/>
      <c r="DH413" s="681"/>
      <c r="DI413" s="681"/>
      <c r="DJ413" s="681"/>
      <c r="DK413" s="681"/>
      <c r="DL413" s="681"/>
      <c r="DM413" s="681"/>
      <c r="DN413" s="681"/>
      <c r="DO413" s="681"/>
      <c r="DP413" s="681"/>
      <c r="DQ413" s="681"/>
      <c r="DR413" s="681"/>
      <c r="DS413" s="681"/>
      <c r="DT413" s="681"/>
      <c r="DU413" s="681"/>
      <c r="DV413" s="681"/>
      <c r="DW413" s="681"/>
      <c r="DX413" s="681"/>
      <c r="DY413" s="681"/>
      <c r="DZ413" s="681"/>
      <c r="EA413" s="681"/>
      <c r="EB413" s="681"/>
      <c r="EC413" s="681"/>
      <c r="ED413" s="681"/>
      <c r="EE413" s="681"/>
      <c r="EF413" s="681"/>
      <c r="EG413" s="681"/>
      <c r="EH413" s="681"/>
      <c r="EI413" s="681"/>
      <c r="EJ413" s="681"/>
      <c r="EK413" s="681"/>
      <c r="EL413" s="681"/>
      <c r="EM413" s="681"/>
      <c r="EN413" s="681"/>
      <c r="EO413" s="681"/>
      <c r="EP413" s="681"/>
      <c r="EQ413" s="681"/>
      <c r="ER413" s="681"/>
      <c r="ES413" s="681"/>
      <c r="ET413" s="681"/>
      <c r="EU413" s="681"/>
      <c r="EV413" s="681"/>
      <c r="EW413" s="681"/>
      <c r="EX413" s="681"/>
      <c r="EY413" s="681"/>
      <c r="EZ413" s="681"/>
      <c r="FA413" s="681"/>
      <c r="FB413" s="681"/>
      <c r="FC413" s="681"/>
      <c r="FD413" s="681"/>
      <c r="FE413" s="681"/>
      <c r="FF413" s="681"/>
      <c r="FG413" s="681"/>
      <c r="FH413" s="681"/>
      <c r="FI413" s="681"/>
      <c r="FJ413" s="681"/>
      <c r="FK413" s="681"/>
      <c r="FL413" s="681"/>
      <c r="FM413" s="681"/>
      <c r="FN413" s="681"/>
      <c r="FO413" s="681"/>
      <c r="FP413" s="681"/>
      <c r="FQ413" s="681"/>
      <c r="FR413" s="681"/>
      <c r="FS413" s="681"/>
      <c r="FT413" s="681"/>
      <c r="FU413" s="681"/>
      <c r="FV413" s="681"/>
      <c r="FW413" s="681"/>
      <c r="FX413" s="681"/>
      <c r="FY413" s="681"/>
      <c r="FZ413" s="681"/>
      <c r="GA413" s="681"/>
      <c r="GB413" s="681"/>
      <c r="GC413" s="681"/>
      <c r="GD413" s="681"/>
      <c r="GE413" s="681"/>
      <c r="GF413" s="681"/>
      <c r="GG413" s="681"/>
      <c r="GH413" s="681"/>
      <c r="GI413" s="681"/>
      <c r="GJ413" s="681"/>
      <c r="GK413" s="681"/>
      <c r="GL413" s="681"/>
      <c r="GM413" s="681"/>
      <c r="GN413" s="681"/>
      <c r="GO413" s="681"/>
      <c r="GP413" s="681"/>
      <c r="GQ413" s="681"/>
      <c r="GR413" s="681"/>
      <c r="GS413" s="681"/>
      <c r="GT413" s="681"/>
      <c r="GU413" s="681"/>
      <c r="GV413" s="681"/>
      <c r="GW413" s="681"/>
      <c r="GX413" s="681"/>
      <c r="GY413" s="681"/>
      <c r="GZ413" s="681"/>
      <c r="HA413" s="681"/>
      <c r="HB413" s="681"/>
      <c r="HC413" s="681"/>
      <c r="HD413" s="681"/>
      <c r="HE413" s="681"/>
      <c r="HF413" s="681"/>
      <c r="HG413" s="681"/>
      <c r="HH413" s="681"/>
      <c r="HI413" s="681"/>
      <c r="HJ413" s="681"/>
      <c r="HK413" s="681"/>
      <c r="HL413" s="681"/>
      <c r="HM413" s="681"/>
      <c r="HN413" s="681"/>
      <c r="HO413" s="681"/>
      <c r="HP413" s="681"/>
      <c r="HQ413" s="681"/>
      <c r="HR413" s="681"/>
      <c r="HS413" s="681"/>
      <c r="HT413" s="681"/>
      <c r="HU413" s="681"/>
      <c r="HV413" s="681"/>
      <c r="HW413" s="681"/>
      <c r="HX413" s="681"/>
      <c r="HY413" s="681"/>
      <c r="HZ413" s="681"/>
      <c r="IA413" s="681"/>
      <c r="IB413" s="681"/>
      <c r="IC413" s="681"/>
      <c r="ID413" s="681"/>
      <c r="IE413" s="681"/>
      <c r="IF413" s="681"/>
      <c r="IG413" s="681"/>
      <c r="IH413" s="681"/>
      <c r="II413" s="681"/>
      <c r="IJ413" s="681"/>
      <c r="IK413" s="681"/>
      <c r="IL413" s="681"/>
      <c r="IM413" s="681"/>
      <c r="IN413" s="681"/>
      <c r="IO413" s="681"/>
      <c r="IP413" s="681"/>
      <c r="IQ413" s="681"/>
      <c r="IR413" s="681"/>
      <c r="IS413" s="681"/>
      <c r="IT413" s="681"/>
      <c r="IU413" s="681"/>
      <c r="IV413" s="681"/>
      <c r="IW413" s="681"/>
      <c r="IX413" s="681"/>
      <c r="IY413" s="681"/>
      <c r="IZ413" s="681"/>
      <c r="JA413" s="681"/>
      <c r="JB413" s="681"/>
      <c r="JC413" s="681"/>
      <c r="JD413" s="681"/>
      <c r="JE413" s="681"/>
      <c r="JF413" s="681"/>
      <c r="JG413" s="681"/>
      <c r="JH413" s="681"/>
      <c r="JI413" s="681"/>
      <c r="JJ413" s="681"/>
      <c r="JK413" s="681"/>
      <c r="JL413" s="681"/>
      <c r="JM413" s="681"/>
      <c r="JN413" s="681"/>
      <c r="JO413" s="681"/>
      <c r="JP413" s="681"/>
      <c r="JQ413" s="681"/>
      <c r="JR413" s="681"/>
      <c r="JS413" s="681"/>
      <c r="JT413" s="681"/>
      <c r="JU413" s="681"/>
      <c r="JV413" s="681"/>
      <c r="JW413" s="681"/>
      <c r="JX413" s="681"/>
      <c r="JY413" s="681"/>
      <c r="JZ413" s="681"/>
      <c r="KA413" s="681"/>
      <c r="KB413" s="681"/>
      <c r="KC413" s="681"/>
      <c r="KD413" s="681"/>
      <c r="KE413" s="681"/>
      <c r="KF413" s="681"/>
      <c r="KG413" s="681"/>
      <c r="KH413" s="681"/>
      <c r="KI413" s="681"/>
      <c r="KJ413" s="681"/>
      <c r="KK413" s="681"/>
      <c r="KL413" s="681"/>
      <c r="KM413" s="681"/>
      <c r="KN413" s="681"/>
      <c r="KO413" s="681"/>
      <c r="KP413" s="681"/>
      <c r="KQ413" s="681"/>
      <c r="KR413" s="681"/>
      <c r="KS413" s="681"/>
      <c r="KT413" s="681"/>
      <c r="KU413" s="681"/>
      <c r="KV413" s="681"/>
      <c r="KW413" s="681"/>
      <c r="KX413" s="681"/>
      <c r="KY413" s="681"/>
      <c r="KZ413" s="681"/>
      <c r="LA413" s="681"/>
      <c r="LB413" s="681"/>
      <c r="LC413" s="681"/>
      <c r="LD413" s="681"/>
      <c r="LE413" s="681"/>
      <c r="LF413" s="681"/>
      <c r="LG413" s="681"/>
      <c r="LH413" s="681"/>
      <c r="LI413" s="681"/>
      <c r="LJ413" s="681"/>
      <c r="LK413" s="681"/>
      <c r="LL413" s="681"/>
      <c r="LM413" s="681"/>
      <c r="LN413" s="681"/>
      <c r="LO413" s="681"/>
      <c r="LP413" s="681"/>
      <c r="LQ413" s="681"/>
      <c r="LR413" s="681"/>
      <c r="LS413" s="681"/>
      <c r="LT413" s="681"/>
      <c r="LU413" s="681"/>
      <c r="LV413" s="681"/>
      <c r="LW413" s="681"/>
      <c r="LX413" s="681"/>
      <c r="LY413" s="681"/>
      <c r="LZ413" s="681"/>
      <c r="MA413" s="681"/>
      <c r="MB413" s="681"/>
      <c r="MC413" s="681"/>
      <c r="MD413" s="681"/>
      <c r="ME413" s="681"/>
      <c r="MF413" s="681"/>
      <c r="MG413" s="681"/>
      <c r="MH413" s="681"/>
      <c r="MI413" s="681"/>
      <c r="MJ413" s="681"/>
      <c r="MK413" s="681"/>
      <c r="ML413" s="681"/>
      <c r="MM413" s="681"/>
      <c r="MN413" s="681"/>
      <c r="MO413" s="681"/>
      <c r="MP413" s="681"/>
      <c r="MQ413" s="681"/>
      <c r="MR413" s="681"/>
      <c r="MS413" s="681"/>
      <c r="MT413" s="681"/>
      <c r="MU413" s="681"/>
      <c r="MV413" s="681"/>
      <c r="MW413" s="681"/>
      <c r="MX413" s="681"/>
      <c r="MY413" s="681"/>
      <c r="MZ413" s="681"/>
      <c r="NA413" s="681"/>
      <c r="NB413" s="681"/>
      <c r="NC413" s="681"/>
      <c r="ND413" s="681"/>
      <c r="NE413" s="681"/>
      <c r="NF413" s="681"/>
      <c r="NG413" s="681"/>
      <c r="NH413" s="681"/>
      <c r="NI413" s="681"/>
      <c r="NJ413" s="681"/>
      <c r="NK413" s="681"/>
      <c r="NL413" s="681"/>
      <c r="NM413" s="681"/>
      <c r="NN413" s="681"/>
      <c r="NO413" s="681"/>
      <c r="NP413" s="681"/>
      <c r="NQ413" s="681"/>
      <c r="NR413" s="681"/>
      <c r="NS413" s="681"/>
      <c r="NT413" s="681"/>
      <c r="NU413" s="681"/>
      <c r="NV413" s="681"/>
      <c r="NW413" s="681"/>
      <c r="NX413" s="681"/>
      <c r="NY413" s="681"/>
      <c r="NZ413" s="681"/>
      <c r="OA413" s="681"/>
      <c r="OB413" s="681"/>
      <c r="OC413" s="681"/>
      <c r="OD413" s="681"/>
      <c r="OE413" s="681"/>
      <c r="OF413" s="681"/>
      <c r="OG413" s="681"/>
      <c r="OH413" s="681"/>
      <c r="OI413" s="681"/>
      <c r="OJ413" s="681"/>
      <c r="OK413" s="681"/>
      <c r="OL413" s="681"/>
      <c r="OM413" s="681"/>
      <c r="ON413" s="681"/>
      <c r="OO413" s="681"/>
      <c r="OP413" s="681"/>
      <c r="OQ413" s="681"/>
      <c r="OR413" s="681"/>
      <c r="OS413" s="681"/>
      <c r="OT413" s="681"/>
      <c r="OU413" s="681"/>
      <c r="OV413" s="681"/>
      <c r="OW413" s="681"/>
      <c r="OX413" s="681"/>
      <c r="OY413" s="681"/>
      <c r="OZ413" s="681"/>
      <c r="PA413" s="681"/>
      <c r="PB413" s="681"/>
      <c r="PC413" s="681"/>
      <c r="PD413" s="681"/>
      <c r="PE413" s="681"/>
      <c r="PF413" s="681"/>
      <c r="PG413" s="681"/>
      <c r="PH413" s="681"/>
      <c r="PI413" s="681"/>
      <c r="PJ413" s="681"/>
      <c r="PK413" s="681"/>
      <c r="PL413" s="681"/>
      <c r="PM413" s="681"/>
      <c r="PN413" s="681"/>
      <c r="PO413" s="681"/>
      <c r="PP413" s="681"/>
      <c r="PQ413" s="681"/>
      <c r="PR413" s="681"/>
      <c r="PS413" s="681"/>
      <c r="PT413" s="681"/>
      <c r="PU413" s="681"/>
      <c r="PV413" s="681"/>
      <c r="PW413" s="681"/>
      <c r="PX413" s="681"/>
      <c r="PY413" s="681"/>
      <c r="PZ413" s="681"/>
      <c r="QA413" s="681"/>
      <c r="QB413" s="681"/>
      <c r="QC413" s="681"/>
      <c r="QD413" s="681"/>
      <c r="QE413" s="681"/>
      <c r="QF413" s="681"/>
      <c r="QG413" s="681"/>
      <c r="QH413" s="681"/>
      <c r="QI413" s="681"/>
      <c r="QJ413" s="681"/>
      <c r="QK413" s="681"/>
      <c r="QL413" s="681"/>
      <c r="QM413" s="681"/>
      <c r="QN413" s="681"/>
      <c r="QO413" s="681"/>
      <c r="QP413" s="681"/>
      <c r="QQ413" s="681"/>
      <c r="QR413" s="681"/>
      <c r="QS413" s="681"/>
      <c r="QT413" s="681"/>
      <c r="QU413" s="681"/>
      <c r="QV413" s="681"/>
      <c r="QW413" s="681"/>
      <c r="QX413" s="681"/>
      <c r="QY413" s="681"/>
      <c r="QZ413" s="681"/>
      <c r="RA413" s="681"/>
      <c r="RB413" s="681"/>
      <c r="RC413" s="681"/>
      <c r="RD413" s="681"/>
      <c r="RE413" s="681"/>
      <c r="RF413" s="681"/>
      <c r="RG413" s="681"/>
      <c r="RH413" s="681"/>
      <c r="RI413" s="681"/>
      <c r="RJ413" s="681"/>
      <c r="RK413" s="681"/>
      <c r="RL413" s="681"/>
      <c r="RM413" s="681"/>
      <c r="RN413" s="681"/>
      <c r="RO413" s="681"/>
      <c r="RP413" s="681"/>
      <c r="RQ413" s="681"/>
      <c r="RR413" s="681"/>
      <c r="RS413" s="681"/>
      <c r="RT413" s="681"/>
      <c r="RU413" s="681"/>
      <c r="RV413" s="681"/>
      <c r="RW413" s="681"/>
      <c r="RX413" s="681"/>
      <c r="RY413" s="681"/>
      <c r="RZ413" s="681"/>
      <c r="SA413" s="681"/>
      <c r="SB413" s="681"/>
      <c r="SC413" s="681"/>
      <c r="SD413" s="681"/>
      <c r="SE413" s="681"/>
      <c r="SF413" s="681"/>
      <c r="SG413" s="681"/>
      <c r="SH413" s="681"/>
      <c r="SI413" s="681"/>
      <c r="SJ413" s="681"/>
      <c r="SK413" s="681"/>
      <c r="SL413" s="681"/>
      <c r="SM413" s="681"/>
      <c r="SN413" s="681"/>
      <c r="SO413" s="681"/>
      <c r="SP413" s="681"/>
      <c r="SQ413" s="681"/>
      <c r="SR413" s="681"/>
      <c r="SS413" s="681"/>
      <c r="ST413" s="681"/>
      <c r="SU413" s="681"/>
      <c r="SV413" s="681"/>
      <c r="SW413" s="681"/>
      <c r="SX413" s="681"/>
      <c r="SY413" s="681"/>
      <c r="SZ413" s="681"/>
      <c r="TA413" s="681"/>
      <c r="TB413" s="681"/>
      <c r="TC413" s="681"/>
      <c r="TD413" s="681"/>
      <c r="TE413" s="681"/>
      <c r="TF413" s="681"/>
      <c r="TG413" s="681"/>
      <c r="TH413" s="681"/>
      <c r="TI413" s="681"/>
      <c r="TJ413" s="681"/>
      <c r="TK413" s="681"/>
      <c r="TL413" s="681"/>
      <c r="TM413" s="681"/>
      <c r="TN413" s="681"/>
      <c r="TO413" s="681"/>
      <c r="TP413" s="681"/>
      <c r="TQ413" s="681"/>
      <c r="TR413" s="681"/>
      <c r="TS413" s="681"/>
      <c r="TT413" s="681"/>
      <c r="TU413" s="681"/>
      <c r="TV413" s="681"/>
      <c r="TW413" s="681"/>
      <c r="TX413" s="681"/>
      <c r="TY413" s="681"/>
      <c r="TZ413" s="681"/>
      <c r="UA413" s="681"/>
      <c r="UB413" s="681"/>
      <c r="UC413" s="681"/>
      <c r="UD413" s="681"/>
      <c r="UE413" s="681"/>
      <c r="UF413" s="681"/>
      <c r="UG413" s="681"/>
      <c r="UH413" s="681"/>
      <c r="UI413" s="681"/>
      <c r="UJ413" s="681"/>
      <c r="UK413" s="681"/>
      <c r="UL413" s="681"/>
      <c r="UM413" s="681"/>
      <c r="UN413" s="681"/>
      <c r="UO413" s="681"/>
      <c r="UP413" s="681"/>
      <c r="UQ413" s="681"/>
      <c r="UR413" s="681"/>
      <c r="US413" s="681"/>
      <c r="UT413" s="681"/>
      <c r="UU413" s="681"/>
      <c r="UV413" s="681"/>
      <c r="UW413" s="681"/>
      <c r="UX413" s="681"/>
      <c r="UY413" s="681"/>
      <c r="UZ413" s="681"/>
      <c r="VA413" s="681"/>
      <c r="VB413" s="681"/>
      <c r="VC413" s="681"/>
      <c r="VD413" s="681"/>
      <c r="VE413" s="681"/>
      <c r="VF413" s="681"/>
      <c r="VG413" s="681"/>
      <c r="VH413" s="681"/>
      <c r="VI413" s="681"/>
      <c r="VJ413" s="681"/>
      <c r="VK413" s="681"/>
      <c r="VL413" s="681"/>
      <c r="VM413" s="681"/>
      <c r="VN413" s="681"/>
      <c r="VO413" s="681"/>
      <c r="VP413" s="681"/>
      <c r="VQ413" s="681"/>
      <c r="VR413" s="681"/>
      <c r="VS413" s="681"/>
      <c r="VT413" s="681"/>
      <c r="VU413" s="681"/>
      <c r="VV413" s="681"/>
      <c r="VW413" s="681"/>
      <c r="VX413" s="681"/>
      <c r="VY413" s="681"/>
      <c r="VZ413" s="681"/>
      <c r="WA413" s="681"/>
      <c r="WB413" s="681"/>
      <c r="WC413" s="681"/>
      <c r="WD413" s="681"/>
      <c r="WE413" s="681"/>
      <c r="WF413" s="681"/>
      <c r="WG413" s="681"/>
      <c r="WH413" s="681"/>
      <c r="WI413" s="681"/>
      <c r="WJ413" s="681"/>
      <c r="WK413" s="681"/>
      <c r="WL413" s="681"/>
      <c r="WM413" s="681"/>
      <c r="WN413" s="681"/>
      <c r="WO413" s="681"/>
      <c r="WP413" s="681"/>
      <c r="WQ413" s="681"/>
      <c r="WR413" s="681"/>
      <c r="WS413" s="681"/>
      <c r="WT413" s="681"/>
      <c r="WU413" s="681"/>
      <c r="WV413" s="681"/>
      <c r="WW413" s="681"/>
      <c r="WX413" s="681"/>
      <c r="WY413" s="681"/>
      <c r="WZ413" s="681"/>
      <c r="XA413" s="681"/>
      <c r="XB413" s="681"/>
      <c r="XC413" s="681"/>
      <c r="XD413" s="681"/>
      <c r="XE413" s="681"/>
      <c r="XF413" s="681"/>
      <c r="XG413" s="681"/>
      <c r="XH413" s="681"/>
      <c r="XI413" s="681"/>
      <c r="XJ413" s="681"/>
      <c r="XK413" s="681"/>
      <c r="XL413" s="681"/>
      <c r="XM413" s="681"/>
      <c r="XN413" s="681"/>
      <c r="XO413" s="681"/>
      <c r="XP413" s="681"/>
      <c r="XQ413" s="681"/>
      <c r="XR413" s="681"/>
      <c r="XS413" s="681"/>
      <c r="XT413" s="681"/>
      <c r="XU413" s="681"/>
      <c r="XV413" s="681"/>
      <c r="XW413" s="681"/>
      <c r="XX413" s="681"/>
      <c r="XY413" s="681"/>
      <c r="XZ413" s="681"/>
      <c r="YA413" s="681"/>
      <c r="YB413" s="681"/>
      <c r="YC413" s="681"/>
      <c r="YD413" s="681"/>
      <c r="YE413" s="681"/>
      <c r="YF413" s="681"/>
      <c r="YG413" s="681"/>
      <c r="YH413" s="681"/>
      <c r="YI413" s="681"/>
      <c r="YJ413" s="681"/>
      <c r="YK413" s="681"/>
      <c r="YL413" s="681"/>
      <c r="YM413" s="681"/>
      <c r="YN413" s="681"/>
      <c r="YO413" s="681"/>
      <c r="YP413" s="681"/>
      <c r="YQ413" s="681"/>
      <c r="YR413" s="681"/>
      <c r="YS413" s="681"/>
      <c r="YT413" s="681"/>
      <c r="YU413" s="681"/>
      <c r="YV413" s="681"/>
      <c r="YW413" s="681"/>
      <c r="YX413" s="681"/>
      <c r="YY413" s="681"/>
      <c r="YZ413" s="681"/>
      <c r="ZA413" s="681"/>
      <c r="ZB413" s="681"/>
      <c r="ZC413" s="681"/>
      <c r="ZD413" s="681"/>
      <c r="ZE413" s="681"/>
      <c r="ZF413" s="681"/>
      <c r="ZG413" s="681"/>
      <c r="ZH413" s="681"/>
      <c r="ZI413" s="681"/>
      <c r="ZJ413" s="681"/>
      <c r="ZK413" s="681"/>
      <c r="ZL413" s="681"/>
      <c r="ZM413" s="681"/>
      <c r="ZN413" s="681"/>
      <c r="ZO413" s="681"/>
      <c r="ZP413" s="681"/>
      <c r="ZQ413" s="681"/>
      <c r="ZR413" s="681"/>
      <c r="ZS413" s="681"/>
      <c r="ZT413" s="681"/>
      <c r="ZU413" s="681"/>
      <c r="ZV413" s="681"/>
      <c r="ZW413" s="681"/>
      <c r="ZX413" s="681"/>
      <c r="ZY413" s="681"/>
      <c r="ZZ413" s="681"/>
      <c r="AAA413" s="681"/>
      <c r="AAB413" s="681"/>
      <c r="AAC413" s="681"/>
      <c r="AAD413" s="681"/>
      <c r="AAE413" s="681"/>
      <c r="AAF413" s="681"/>
      <c r="AAG413" s="681"/>
      <c r="AAH413" s="681"/>
      <c r="AAI413" s="681"/>
      <c r="AAJ413" s="681"/>
      <c r="AAK413" s="681"/>
      <c r="AAL413" s="681"/>
      <c r="AAM413" s="681"/>
      <c r="AAN413" s="681"/>
      <c r="AAO413" s="681"/>
      <c r="AAP413" s="681"/>
      <c r="AAQ413" s="681"/>
      <c r="AAR413" s="681"/>
      <c r="AAS413" s="681"/>
      <c r="AAT413" s="681"/>
      <c r="AAU413" s="681"/>
      <c r="AAV413" s="681"/>
      <c r="AAW413" s="681"/>
      <c r="AAX413" s="681"/>
      <c r="AAY413" s="681"/>
      <c r="AAZ413" s="681"/>
      <c r="ABA413" s="681"/>
      <c r="ABB413" s="681"/>
      <c r="ABC413" s="681"/>
      <c r="ABD413" s="681"/>
      <c r="ABE413" s="681"/>
      <c r="ABF413" s="681"/>
      <c r="ABG413" s="681"/>
      <c r="ABH413" s="681"/>
      <c r="ABI413" s="681"/>
      <c r="ABJ413" s="681"/>
      <c r="ABK413" s="681"/>
      <c r="ABL413" s="681"/>
      <c r="ABM413" s="681"/>
      <c r="ABN413" s="681"/>
      <c r="ABO413" s="681"/>
      <c r="ABP413" s="681"/>
      <c r="ABQ413" s="681"/>
      <c r="ABR413" s="681"/>
      <c r="ABS413" s="681"/>
      <c r="ABT413" s="681"/>
      <c r="ABU413" s="681"/>
      <c r="ABV413" s="681"/>
      <c r="ABW413" s="681"/>
      <c r="ABX413" s="681"/>
      <c r="ABY413" s="681"/>
      <c r="ABZ413" s="681"/>
      <c r="ACA413" s="681"/>
      <c r="ACB413" s="681"/>
      <c r="ACC413" s="681"/>
      <c r="ACD413" s="681"/>
      <c r="ACE413" s="681"/>
      <c r="ACF413" s="681"/>
      <c r="ACG413" s="681"/>
      <c r="ACH413" s="681"/>
      <c r="ACI413" s="681"/>
      <c r="ACJ413" s="681"/>
      <c r="ACK413" s="681"/>
      <c r="ACL413" s="681"/>
      <c r="ACM413" s="681"/>
      <c r="ACN413" s="681"/>
      <c r="ACO413" s="681"/>
      <c r="ACP413" s="681"/>
      <c r="ACQ413" s="681"/>
      <c r="ACR413" s="681"/>
      <c r="ACS413" s="681"/>
      <c r="ACT413" s="681"/>
      <c r="ACU413" s="681"/>
      <c r="ACV413" s="681"/>
      <c r="ACW413" s="681"/>
      <c r="ACX413" s="681"/>
      <c r="ACY413" s="681"/>
      <c r="ACZ413" s="681"/>
      <c r="ADA413" s="681"/>
      <c r="ADB413" s="681"/>
      <c r="ADC413" s="681"/>
      <c r="ADD413" s="681"/>
      <c r="ADE413" s="681"/>
      <c r="ADF413" s="681"/>
      <c r="ADG413" s="681"/>
      <c r="ADH413" s="681"/>
      <c r="ADI413" s="681"/>
      <c r="ADJ413" s="681"/>
      <c r="ADK413" s="681"/>
      <c r="ADL413" s="681"/>
      <c r="ADM413" s="681"/>
      <c r="ADN413" s="681"/>
      <c r="ADO413" s="681"/>
      <c r="ADP413" s="681"/>
      <c r="ADQ413" s="681"/>
      <c r="ADR413" s="681"/>
      <c r="ADS413" s="681"/>
      <c r="ADT413" s="681"/>
      <c r="ADU413" s="681"/>
      <c r="ADV413" s="681"/>
      <c r="ADW413" s="681"/>
      <c r="ADX413" s="681"/>
      <c r="ADY413" s="681"/>
      <c r="ADZ413" s="681"/>
      <c r="AEA413" s="681"/>
      <c r="AEB413" s="681"/>
      <c r="AEC413" s="681"/>
      <c r="AED413" s="681"/>
      <c r="AEE413" s="681"/>
      <c r="AEF413" s="681"/>
      <c r="AEG413" s="681"/>
      <c r="AEH413" s="681"/>
      <c r="AEI413" s="681"/>
      <c r="AEJ413" s="681"/>
      <c r="AEK413" s="681"/>
      <c r="AEL413" s="681"/>
      <c r="AEM413" s="681"/>
      <c r="AEN413" s="681"/>
      <c r="AEO413" s="681"/>
      <c r="AEP413" s="681"/>
      <c r="AEQ413" s="681"/>
      <c r="AER413" s="681"/>
      <c r="AES413" s="681"/>
      <c r="AET413" s="681"/>
      <c r="AEU413" s="681"/>
      <c r="AEV413" s="681"/>
      <c r="AEW413" s="681"/>
      <c r="AEX413" s="681"/>
      <c r="AEY413" s="681"/>
      <c r="AEZ413" s="681"/>
      <c r="AFA413" s="681"/>
      <c r="AFB413" s="681"/>
      <c r="AFC413" s="681"/>
      <c r="AFD413" s="681"/>
      <c r="AFE413" s="681"/>
      <c r="AFF413" s="681"/>
      <c r="AFG413" s="681"/>
      <c r="AFH413" s="681"/>
      <c r="AFI413" s="681"/>
      <c r="AFJ413" s="681"/>
      <c r="AFK413" s="681"/>
      <c r="AFL413" s="681"/>
      <c r="AFM413" s="681"/>
      <c r="AFN413" s="681"/>
      <c r="AFO413" s="681"/>
      <c r="AFP413" s="681"/>
      <c r="AFQ413" s="681"/>
      <c r="AFR413" s="681"/>
      <c r="AFS413" s="681"/>
      <c r="AFT413" s="681"/>
      <c r="AFU413" s="681"/>
      <c r="AFV413" s="681"/>
      <c r="AFW413" s="681"/>
      <c r="AFX413" s="681"/>
      <c r="AFY413" s="681"/>
      <c r="AFZ413" s="681"/>
      <c r="AGA413" s="681"/>
      <c r="AGB413" s="681"/>
      <c r="AGC413" s="681"/>
      <c r="AGD413" s="681"/>
      <c r="AGE413" s="681"/>
      <c r="AGF413" s="681"/>
      <c r="AGG413" s="681"/>
      <c r="AGH413" s="681"/>
      <c r="AGI413" s="681"/>
      <c r="AGJ413" s="681"/>
      <c r="AGK413" s="681"/>
      <c r="AGL413" s="681"/>
      <c r="AGM413" s="681"/>
      <c r="AGN413" s="681"/>
      <c r="AGO413" s="681"/>
      <c r="AGP413" s="681"/>
      <c r="AGQ413" s="681"/>
      <c r="AGR413" s="681"/>
      <c r="AGS413" s="681"/>
      <c r="AGT413" s="681"/>
      <c r="AGU413" s="681"/>
      <c r="AGV413" s="681"/>
      <c r="AGW413" s="681"/>
      <c r="AGX413" s="681"/>
      <c r="AGY413" s="681"/>
      <c r="AGZ413" s="681"/>
      <c r="AHA413" s="681"/>
      <c r="AHB413" s="681"/>
      <c r="AHC413" s="681"/>
      <c r="AHD413" s="681"/>
      <c r="AHE413" s="681"/>
      <c r="AHF413" s="681"/>
      <c r="AHG413" s="681"/>
      <c r="AHH413" s="681"/>
      <c r="AHI413" s="681"/>
      <c r="AHJ413" s="681"/>
      <c r="AHK413" s="681"/>
      <c r="AHL413" s="681"/>
      <c r="AHM413" s="681"/>
      <c r="AHN413" s="681"/>
      <c r="AHO413" s="681"/>
      <c r="AHP413" s="681"/>
      <c r="AHQ413" s="681"/>
      <c r="AHR413" s="681"/>
      <c r="AHS413" s="681"/>
      <c r="AHT413" s="681"/>
      <c r="AHU413" s="681"/>
      <c r="AHV413" s="681"/>
      <c r="AHW413" s="681"/>
      <c r="AHX413" s="681"/>
      <c r="AHY413" s="681"/>
      <c r="AHZ413" s="681"/>
      <c r="AIA413" s="681"/>
      <c r="AIB413" s="681"/>
      <c r="AIC413" s="681"/>
      <c r="AID413" s="681"/>
      <c r="AIE413" s="681"/>
      <c r="AIF413" s="681"/>
      <c r="AIG413" s="681"/>
      <c r="AIH413" s="681"/>
      <c r="AII413" s="681"/>
      <c r="AIJ413" s="681"/>
      <c r="AIK413" s="681"/>
      <c r="AIL413" s="681"/>
      <c r="AIM413" s="681"/>
      <c r="AIN413" s="681"/>
      <c r="AIO413" s="681"/>
      <c r="AIP413" s="681"/>
      <c r="AIQ413" s="681"/>
      <c r="AIR413" s="681"/>
      <c r="AIS413" s="681"/>
      <c r="AIT413" s="681"/>
      <c r="AIU413" s="681"/>
      <c r="AIV413" s="681"/>
      <c r="AIW413" s="681"/>
      <c r="AIX413" s="681"/>
      <c r="AIY413" s="681"/>
      <c r="AIZ413" s="681"/>
      <c r="AJA413" s="681"/>
      <c r="AJB413" s="681"/>
      <c r="AJC413" s="681"/>
      <c r="AJD413" s="681"/>
      <c r="AJE413" s="681"/>
      <c r="AJF413" s="681"/>
      <c r="AJG413" s="681"/>
      <c r="AJH413" s="681"/>
      <c r="AJI413" s="681"/>
      <c r="AJJ413" s="681"/>
      <c r="AJK413" s="681"/>
      <c r="AJL413" s="681"/>
      <c r="AJM413" s="681"/>
      <c r="AJN413" s="681"/>
      <c r="AJO413" s="681"/>
      <c r="AJP413" s="681"/>
      <c r="AJQ413" s="681"/>
      <c r="AJR413" s="681"/>
      <c r="AJS413" s="681"/>
      <c r="AJT413" s="681"/>
      <c r="AJU413" s="681"/>
      <c r="AJV413" s="681"/>
      <c r="AJW413" s="681"/>
      <c r="AJX413" s="681"/>
      <c r="AJY413" s="681"/>
      <c r="AJZ413" s="681"/>
      <c r="AKA413" s="681"/>
      <c r="AKB413" s="681"/>
      <c r="AKC413" s="681"/>
      <c r="AKD413" s="681"/>
      <c r="AKE413" s="681"/>
      <c r="AKF413" s="681"/>
      <c r="AKG413" s="681"/>
      <c r="AKH413" s="681"/>
      <c r="AKI413" s="681"/>
      <c r="AKJ413" s="681"/>
      <c r="AKK413" s="681"/>
      <c r="AKL413" s="681"/>
      <c r="AKM413" s="681"/>
      <c r="AKN413" s="681"/>
      <c r="AKO413" s="681"/>
      <c r="AKP413" s="681"/>
      <c r="AKQ413" s="681"/>
      <c r="AKR413" s="681"/>
      <c r="AKS413" s="681"/>
      <c r="AKT413" s="681"/>
      <c r="AKU413" s="681"/>
      <c r="AKV413" s="681"/>
      <c r="AKW413" s="681"/>
      <c r="AKX413" s="681"/>
      <c r="AKY413" s="681"/>
      <c r="AKZ413" s="681"/>
      <c r="ALA413" s="681"/>
      <c r="ALB413" s="681"/>
      <c r="ALC413" s="681"/>
      <c r="ALD413" s="681"/>
      <c r="ALE413" s="681"/>
      <c r="ALF413" s="681"/>
      <c r="ALG413" s="681"/>
      <c r="ALH413" s="681"/>
      <c r="ALI413" s="681"/>
      <c r="ALJ413" s="681"/>
      <c r="ALK413" s="681"/>
      <c r="ALL413" s="681"/>
      <c r="ALM413" s="681"/>
      <c r="ALN413" s="681"/>
      <c r="ALO413" s="681"/>
      <c r="ALP413" s="681"/>
      <c r="ALQ413" s="681"/>
      <c r="ALR413" s="681"/>
      <c r="ALS413" s="681"/>
      <c r="ALT413" s="681"/>
      <c r="ALU413" s="681"/>
      <c r="ALV413" s="681"/>
      <c r="ALW413" s="681"/>
      <c r="ALX413" s="681"/>
      <c r="ALY413" s="681"/>
      <c r="ALZ413" s="681"/>
      <c r="AMA413" s="681"/>
      <c r="AMB413" s="681"/>
      <c r="AMC413" s="681"/>
      <c r="AMD413" s="681"/>
      <c r="AME413" s="681"/>
      <c r="AMF413" s="681"/>
      <c r="AMG413" s="681"/>
      <c r="AMH413" s="681"/>
      <c r="AMI413" s="681"/>
      <c r="AMJ413" s="681"/>
      <c r="AMK413" s="681"/>
      <c r="AML413" s="681"/>
      <c r="AMM413" s="681"/>
      <c r="AMN413" s="681"/>
      <c r="AMO413" s="681"/>
      <c r="AMP413" s="681"/>
      <c r="AMQ413" s="681"/>
      <c r="AMR413" s="681"/>
      <c r="AMS413" s="681"/>
      <c r="AMT413" s="681"/>
      <c r="AMU413" s="681"/>
      <c r="AMV413" s="681"/>
      <c r="AMW413" s="681"/>
      <c r="AMX413" s="681"/>
      <c r="AMY413" s="681"/>
      <c r="AMZ413" s="681"/>
      <c r="ANA413" s="681"/>
      <c r="ANB413" s="681"/>
      <c r="ANC413" s="681"/>
      <c r="AND413" s="681"/>
      <c r="ANE413" s="681"/>
      <c r="ANF413" s="681"/>
      <c r="ANG413" s="681"/>
      <c r="ANH413" s="681"/>
      <c r="ANI413" s="681"/>
      <c r="ANJ413" s="681"/>
      <c r="ANK413" s="681"/>
      <c r="ANL413" s="681"/>
      <c r="ANM413" s="681"/>
      <c r="ANN413" s="681"/>
      <c r="ANO413" s="681"/>
      <c r="ANP413" s="681"/>
      <c r="ANQ413" s="681"/>
      <c r="ANR413" s="681"/>
      <c r="ANS413" s="681"/>
      <c r="ANT413" s="681"/>
      <c r="ANU413" s="681"/>
      <c r="ANV413" s="681"/>
      <c r="ANW413" s="681"/>
      <c r="ANX413" s="681"/>
      <c r="ANY413" s="681"/>
      <c r="ANZ413" s="681"/>
      <c r="AOA413" s="681"/>
      <c r="AOB413" s="681"/>
      <c r="AOC413" s="681"/>
      <c r="AOD413" s="681"/>
      <c r="AOE413" s="681"/>
      <c r="AOF413" s="681"/>
      <c r="AOG413" s="681"/>
      <c r="AOH413" s="681"/>
      <c r="AOI413" s="681"/>
      <c r="AOJ413" s="681"/>
      <c r="AOK413" s="681"/>
      <c r="AOL413" s="681"/>
      <c r="AOM413" s="681"/>
      <c r="AON413" s="681"/>
      <c r="AOO413" s="681"/>
      <c r="AOP413" s="681"/>
      <c r="AOQ413" s="681"/>
      <c r="AOR413" s="681"/>
      <c r="AOS413" s="681"/>
      <c r="AOT413" s="681"/>
      <c r="AOU413" s="681"/>
      <c r="AOV413" s="681"/>
      <c r="AOW413" s="681"/>
      <c r="AOX413" s="681"/>
      <c r="AOY413" s="681"/>
      <c r="AOZ413" s="681"/>
      <c r="APA413" s="681"/>
      <c r="APB413" s="681"/>
      <c r="APC413" s="681"/>
      <c r="APD413" s="681"/>
      <c r="APE413" s="681"/>
      <c r="APF413" s="681"/>
      <c r="APG413" s="681"/>
      <c r="APH413" s="681"/>
      <c r="API413" s="681"/>
      <c r="APJ413" s="681"/>
      <c r="APK413" s="681"/>
      <c r="APL413" s="681"/>
      <c r="APM413" s="681"/>
      <c r="APN413" s="681"/>
      <c r="APO413" s="681"/>
      <c r="APP413" s="681"/>
      <c r="APQ413" s="681"/>
      <c r="APR413" s="681"/>
      <c r="APS413" s="681"/>
      <c r="APT413" s="681"/>
      <c r="APU413" s="681"/>
      <c r="APV413" s="681"/>
      <c r="APW413" s="681"/>
      <c r="APX413" s="681"/>
      <c r="APY413" s="681"/>
      <c r="APZ413" s="681"/>
      <c r="AQA413" s="681"/>
      <c r="AQB413" s="681"/>
      <c r="AQC413" s="681"/>
      <c r="AQD413" s="681"/>
      <c r="AQE413" s="681"/>
      <c r="AQF413" s="681"/>
      <c r="AQG413" s="681"/>
      <c r="AQH413" s="681"/>
      <c r="AQI413" s="681"/>
      <c r="AQJ413" s="681"/>
      <c r="AQK413" s="681"/>
      <c r="AQL413" s="681"/>
      <c r="AQM413" s="681"/>
      <c r="AQN413" s="681"/>
      <c r="AQO413" s="681"/>
      <c r="AQP413" s="681"/>
      <c r="AQQ413" s="681"/>
      <c r="AQR413" s="681"/>
      <c r="AQS413" s="681"/>
      <c r="AQT413" s="681"/>
      <c r="AQU413" s="681"/>
      <c r="AQV413" s="681"/>
      <c r="AQW413" s="681"/>
      <c r="AQX413" s="681"/>
      <c r="AQY413" s="681"/>
      <c r="AQZ413" s="681"/>
      <c r="ARA413" s="681"/>
      <c r="ARB413" s="681"/>
      <c r="ARC413" s="681"/>
      <c r="ARD413" s="681"/>
      <c r="ARE413" s="681"/>
      <c r="ARF413" s="681"/>
      <c r="ARG413" s="681"/>
      <c r="ARH413" s="681"/>
      <c r="ARI413" s="681"/>
      <c r="ARJ413" s="681"/>
      <c r="ARK413" s="681"/>
      <c r="ARL413" s="681"/>
      <c r="ARM413" s="681"/>
      <c r="ARN413" s="681"/>
      <c r="ARO413" s="681"/>
      <c r="ARP413" s="681"/>
      <c r="ARQ413" s="681"/>
      <c r="ARR413" s="681"/>
      <c r="ARS413" s="681"/>
      <c r="ART413" s="681"/>
      <c r="ARU413" s="681"/>
      <c r="ARV413" s="681"/>
      <c r="ARW413" s="681"/>
      <c r="ARX413" s="681"/>
      <c r="ARY413" s="681"/>
      <c r="ARZ413" s="681"/>
      <c r="ASA413" s="681"/>
      <c r="ASB413" s="681"/>
      <c r="ASC413" s="681"/>
      <c r="ASD413" s="681"/>
      <c r="ASE413" s="681"/>
      <c r="ASF413" s="681"/>
      <c r="ASG413" s="681"/>
      <c r="ASH413" s="681"/>
      <c r="ASI413" s="681"/>
      <c r="ASJ413" s="681"/>
      <c r="ASK413" s="681"/>
      <c r="ASL413" s="681"/>
      <c r="ASM413" s="681"/>
      <c r="ASN413" s="681"/>
      <c r="ASO413" s="681"/>
      <c r="ASP413" s="681"/>
      <c r="ASQ413" s="681"/>
      <c r="ASR413" s="681"/>
      <c r="ASS413" s="681"/>
      <c r="AST413" s="681"/>
      <c r="ASU413" s="681"/>
      <c r="ASV413" s="681"/>
      <c r="ASW413" s="681"/>
      <c r="ASX413" s="681"/>
      <c r="ASY413" s="681"/>
      <c r="ASZ413" s="681"/>
      <c r="ATA413" s="681"/>
      <c r="ATB413" s="681"/>
      <c r="ATC413" s="681"/>
      <c r="ATD413" s="681"/>
      <c r="ATE413" s="681"/>
      <c r="ATF413" s="681"/>
      <c r="ATG413" s="681"/>
      <c r="ATH413" s="681"/>
      <c r="ATI413" s="681"/>
      <c r="ATJ413" s="681"/>
      <c r="ATK413" s="681"/>
      <c r="ATL413" s="681"/>
      <c r="ATM413" s="681"/>
      <c r="ATN413" s="681"/>
      <c r="ATO413" s="681"/>
      <c r="ATP413" s="681"/>
      <c r="ATQ413" s="681"/>
      <c r="ATR413" s="681"/>
      <c r="ATS413" s="681"/>
      <c r="ATT413" s="681"/>
      <c r="ATU413" s="681"/>
      <c r="ATV413" s="681"/>
      <c r="ATW413" s="681"/>
      <c r="ATX413" s="681"/>
      <c r="ATY413" s="681"/>
      <c r="ATZ413" s="681"/>
      <c r="AUA413" s="681"/>
      <c r="AUB413" s="681"/>
      <c r="AUC413" s="681"/>
      <c r="AUD413" s="681"/>
      <c r="AUE413" s="681"/>
      <c r="AUF413" s="681"/>
      <c r="AUG413" s="681"/>
      <c r="AUH413" s="681"/>
      <c r="AUI413" s="681"/>
      <c r="AUJ413" s="681"/>
      <c r="AUK413" s="681"/>
      <c r="AUL413" s="681"/>
      <c r="AUM413" s="681"/>
      <c r="AUN413" s="681"/>
      <c r="AUO413" s="681"/>
      <c r="AUP413" s="681"/>
      <c r="AUQ413" s="681"/>
      <c r="AUR413" s="681"/>
      <c r="AUS413" s="681"/>
      <c r="AUT413" s="681"/>
      <c r="AUU413" s="681"/>
      <c r="AUV413" s="681"/>
      <c r="AUW413" s="681"/>
      <c r="AUX413" s="681"/>
      <c r="AUY413" s="681"/>
      <c r="AUZ413" s="681"/>
      <c r="AVA413" s="681"/>
      <c r="AVB413" s="681"/>
      <c r="AVC413" s="681"/>
      <c r="AVD413" s="681"/>
      <c r="AVE413" s="681"/>
      <c r="AVF413" s="681"/>
      <c r="AVG413" s="681"/>
      <c r="AVH413" s="681"/>
      <c r="AVI413" s="681"/>
      <c r="AVJ413" s="681"/>
      <c r="AVK413" s="681"/>
      <c r="AVL413" s="681"/>
      <c r="AVM413" s="681"/>
      <c r="AVN413" s="681"/>
      <c r="AVO413" s="681"/>
      <c r="AVP413" s="681"/>
      <c r="AVQ413" s="681"/>
      <c r="AVR413" s="681"/>
      <c r="AVS413" s="681"/>
      <c r="AVT413" s="681"/>
      <c r="AVU413" s="681"/>
      <c r="AVV413" s="681"/>
      <c r="AVW413" s="681"/>
      <c r="AVX413" s="681"/>
      <c r="AVY413" s="681"/>
      <c r="AVZ413" s="681"/>
      <c r="AWA413" s="681"/>
      <c r="AWB413" s="681"/>
      <c r="AWC413" s="681"/>
      <c r="AWD413" s="681"/>
      <c r="AWE413" s="681"/>
      <c r="AWF413" s="681"/>
      <c r="AWG413" s="681"/>
      <c r="AWH413" s="681"/>
      <c r="AWI413" s="681"/>
      <c r="AWJ413" s="681"/>
      <c r="AWK413" s="681"/>
      <c r="AWL413" s="681"/>
      <c r="AWM413" s="681"/>
      <c r="AWN413" s="681"/>
      <c r="AWO413" s="681"/>
      <c r="AWP413" s="681"/>
      <c r="AWQ413" s="681"/>
      <c r="AWR413" s="681"/>
      <c r="AWS413" s="681"/>
      <c r="AWT413" s="681"/>
      <c r="AWU413" s="681"/>
      <c r="AWV413" s="681"/>
      <c r="AWW413" s="681"/>
      <c r="AWX413" s="681"/>
      <c r="AWY413" s="681"/>
      <c r="AWZ413" s="681"/>
      <c r="AXA413" s="681"/>
      <c r="AXB413" s="681"/>
      <c r="AXC413" s="681"/>
      <c r="AXD413" s="681"/>
      <c r="AXE413" s="681"/>
      <c r="AXF413" s="681"/>
      <c r="AXG413" s="681"/>
      <c r="AXH413" s="681"/>
      <c r="AXI413" s="681"/>
      <c r="AXJ413" s="681"/>
      <c r="AXK413" s="681"/>
      <c r="AXL413" s="681"/>
      <c r="AXM413" s="681"/>
      <c r="AXN413" s="681"/>
      <c r="AXO413" s="681"/>
      <c r="AXP413" s="681"/>
      <c r="AXQ413" s="681"/>
      <c r="AXR413" s="681"/>
      <c r="AXS413" s="681"/>
      <c r="AXT413" s="681"/>
      <c r="AXU413" s="681"/>
      <c r="AXV413" s="681"/>
      <c r="AXW413" s="681"/>
      <c r="AXX413" s="681"/>
      <c r="AXY413" s="681"/>
      <c r="AXZ413" s="681"/>
      <c r="AYA413" s="681"/>
      <c r="AYB413" s="681"/>
      <c r="AYC413" s="681"/>
      <c r="AYD413" s="681"/>
      <c r="AYE413" s="681"/>
      <c r="AYF413" s="681"/>
      <c r="AYG413" s="681"/>
      <c r="AYH413" s="681"/>
      <c r="AYI413" s="681"/>
      <c r="AYJ413" s="681"/>
      <c r="AYK413" s="681"/>
      <c r="AYL413" s="681"/>
      <c r="AYM413" s="681"/>
      <c r="AYN413" s="681"/>
      <c r="AYO413" s="681"/>
      <c r="AYP413" s="681"/>
      <c r="AYQ413" s="681"/>
      <c r="AYR413" s="681"/>
      <c r="AYS413" s="681"/>
      <c r="AYT413" s="681"/>
      <c r="AYU413" s="681"/>
      <c r="AYV413" s="681"/>
      <c r="AYW413" s="681"/>
      <c r="AYX413" s="681"/>
      <c r="AYY413" s="681"/>
      <c r="AYZ413" s="681"/>
      <c r="AZA413" s="681"/>
      <c r="AZB413" s="681"/>
      <c r="AZC413" s="681"/>
      <c r="AZD413" s="681"/>
      <c r="AZE413" s="681"/>
      <c r="AZF413" s="681"/>
      <c r="AZG413" s="681"/>
      <c r="AZH413" s="681"/>
      <c r="AZI413" s="681"/>
      <c r="AZJ413" s="681"/>
      <c r="AZK413" s="681"/>
      <c r="AZL413" s="681"/>
      <c r="AZM413" s="681"/>
      <c r="AZN413" s="681"/>
      <c r="AZO413" s="681"/>
      <c r="AZP413" s="681"/>
      <c r="AZQ413" s="681"/>
      <c r="AZR413" s="681"/>
      <c r="AZS413" s="681"/>
      <c r="AZT413" s="681"/>
      <c r="AZU413" s="681"/>
      <c r="AZV413" s="681"/>
      <c r="AZW413" s="681"/>
      <c r="AZX413" s="681"/>
      <c r="AZY413" s="681"/>
      <c r="AZZ413" s="681"/>
      <c r="BAA413" s="681"/>
      <c r="BAB413" s="681"/>
      <c r="BAC413" s="681"/>
      <c r="BAD413" s="681"/>
      <c r="BAE413" s="681"/>
      <c r="BAF413" s="681"/>
      <c r="BAG413" s="681"/>
      <c r="BAH413" s="681"/>
      <c r="BAI413" s="681"/>
      <c r="BAJ413" s="681"/>
      <c r="BAK413" s="681"/>
      <c r="BAL413" s="681"/>
      <c r="BAM413" s="681"/>
      <c r="BAN413" s="681"/>
      <c r="BAO413" s="681"/>
      <c r="BAP413" s="681"/>
      <c r="BAQ413" s="681"/>
      <c r="BAR413" s="681"/>
      <c r="BAS413" s="681"/>
      <c r="BAT413" s="681"/>
      <c r="BAU413" s="681"/>
      <c r="BAV413" s="681"/>
      <c r="BAW413" s="681"/>
      <c r="BAX413" s="681"/>
      <c r="BAY413" s="681"/>
      <c r="BAZ413" s="681"/>
      <c r="BBA413" s="681"/>
      <c r="BBB413" s="681"/>
      <c r="BBC413" s="681"/>
      <c r="BBD413" s="681"/>
      <c r="BBE413" s="681"/>
      <c r="BBF413" s="681"/>
      <c r="BBG413" s="681"/>
      <c r="BBH413" s="681"/>
      <c r="BBI413" s="681"/>
      <c r="BBJ413" s="681"/>
      <c r="BBK413" s="681"/>
      <c r="BBL413" s="681"/>
      <c r="BBM413" s="681"/>
      <c r="BBN413" s="681"/>
      <c r="BBO413" s="681"/>
      <c r="BBP413" s="681"/>
      <c r="BBQ413" s="681"/>
      <c r="BBR413" s="681"/>
      <c r="BBS413" s="681"/>
      <c r="BBT413" s="681"/>
      <c r="BBU413" s="681"/>
      <c r="BBV413" s="681"/>
      <c r="BBW413" s="681"/>
      <c r="BBX413" s="681"/>
      <c r="BBY413" s="681"/>
      <c r="BBZ413" s="681"/>
      <c r="BCA413" s="681"/>
      <c r="BCB413" s="681"/>
      <c r="BCC413" s="681"/>
      <c r="BCD413" s="681"/>
      <c r="BCE413" s="681"/>
      <c r="BCF413" s="681"/>
      <c r="BCG413" s="681"/>
      <c r="BCH413" s="681"/>
      <c r="BCI413" s="681"/>
      <c r="BCJ413" s="681"/>
      <c r="BCK413" s="681"/>
      <c r="BCL413" s="681"/>
      <c r="BCM413" s="681"/>
      <c r="BCN413" s="681"/>
      <c r="BCO413" s="681"/>
      <c r="BCP413" s="681"/>
      <c r="BCQ413" s="681"/>
      <c r="BCR413" s="681"/>
      <c r="BCS413" s="681"/>
      <c r="BCT413" s="681"/>
      <c r="BCU413" s="681"/>
      <c r="BCV413" s="681"/>
      <c r="BCW413" s="681"/>
      <c r="BCX413" s="681"/>
      <c r="BCY413" s="681"/>
      <c r="BCZ413" s="681"/>
      <c r="BDA413" s="681"/>
      <c r="BDB413" s="681"/>
      <c r="BDC413" s="681"/>
      <c r="BDD413" s="681"/>
      <c r="BDE413" s="681"/>
      <c r="BDF413" s="681"/>
      <c r="BDG413" s="681"/>
      <c r="BDH413" s="681"/>
      <c r="BDI413" s="681"/>
      <c r="BDJ413" s="681"/>
      <c r="BDK413" s="681"/>
      <c r="BDL413" s="681"/>
      <c r="BDM413" s="681"/>
      <c r="BDN413" s="681"/>
      <c r="BDO413" s="681"/>
      <c r="BDP413" s="681"/>
      <c r="BDQ413" s="681"/>
      <c r="BDR413" s="681"/>
      <c r="BDS413" s="681"/>
      <c r="BDT413" s="681"/>
      <c r="BDU413" s="681"/>
      <c r="BDV413" s="681"/>
      <c r="BDW413" s="681"/>
      <c r="BDX413" s="681"/>
      <c r="BDY413" s="681"/>
      <c r="BDZ413" s="681"/>
      <c r="BEA413" s="681"/>
      <c r="BEB413" s="681"/>
      <c r="BEC413" s="681"/>
      <c r="BED413" s="681"/>
      <c r="BEE413" s="681"/>
      <c r="BEF413" s="681"/>
      <c r="BEG413" s="681"/>
      <c r="BEH413" s="681"/>
      <c r="BEI413" s="681"/>
      <c r="BEJ413" s="681"/>
      <c r="BEK413" s="681"/>
      <c r="BEL413" s="681"/>
      <c r="BEM413" s="681"/>
      <c r="BEN413" s="681"/>
      <c r="BEO413" s="681"/>
      <c r="BEP413" s="681"/>
      <c r="BEQ413" s="681"/>
      <c r="BER413" s="681"/>
      <c r="BES413" s="681"/>
      <c r="BET413" s="681"/>
      <c r="BEU413" s="681"/>
      <c r="BEV413" s="681"/>
      <c r="BEW413" s="681"/>
      <c r="BEX413" s="681"/>
      <c r="BEY413" s="681"/>
      <c r="BEZ413" s="681"/>
      <c r="BFA413" s="681"/>
      <c r="BFB413" s="681"/>
      <c r="BFC413" s="681"/>
      <c r="BFD413" s="681"/>
      <c r="BFE413" s="681"/>
      <c r="BFF413" s="681"/>
      <c r="BFG413" s="681"/>
      <c r="BFH413" s="681"/>
      <c r="BFI413" s="681"/>
      <c r="BFJ413" s="681"/>
      <c r="BFK413" s="681"/>
      <c r="BFL413" s="681"/>
      <c r="BFM413" s="681"/>
      <c r="BFN413" s="681"/>
      <c r="BFO413" s="681"/>
      <c r="BFP413" s="681"/>
      <c r="BFQ413" s="681"/>
      <c r="BFR413" s="681"/>
      <c r="BFS413" s="681"/>
      <c r="BFT413" s="681"/>
      <c r="BFU413" s="681"/>
      <c r="BFV413" s="681"/>
      <c r="BFW413" s="681"/>
      <c r="BFX413" s="681"/>
      <c r="BFY413" s="681"/>
      <c r="BFZ413" s="681"/>
      <c r="BGA413" s="681"/>
      <c r="BGB413" s="681"/>
      <c r="BGC413" s="681"/>
      <c r="BGD413" s="681"/>
      <c r="BGE413" s="681"/>
      <c r="BGF413" s="681"/>
      <c r="BGG413" s="681"/>
      <c r="BGH413" s="681"/>
      <c r="BGI413" s="681"/>
      <c r="BGJ413" s="681"/>
      <c r="BGK413" s="681"/>
      <c r="BGL413" s="681"/>
      <c r="BGM413" s="681"/>
      <c r="BGN413" s="681"/>
      <c r="BGO413" s="681"/>
      <c r="BGP413" s="681"/>
      <c r="BGQ413" s="681"/>
      <c r="BGR413" s="681"/>
      <c r="BGS413" s="681"/>
      <c r="BGT413" s="681"/>
      <c r="BGU413" s="681"/>
      <c r="BGV413" s="681"/>
      <c r="BGW413" s="681"/>
      <c r="BGX413" s="681"/>
      <c r="BGY413" s="681"/>
      <c r="BGZ413" s="681"/>
      <c r="BHA413" s="681"/>
      <c r="BHB413" s="681"/>
      <c r="BHC413" s="681"/>
      <c r="BHD413" s="681"/>
      <c r="BHE413" s="681"/>
      <c r="BHF413" s="681"/>
      <c r="BHG413" s="681"/>
      <c r="BHH413" s="681"/>
      <c r="BHI413" s="681"/>
      <c r="BHJ413" s="681"/>
      <c r="BHK413" s="681"/>
      <c r="BHL413" s="681"/>
      <c r="BHM413" s="681"/>
      <c r="BHN413" s="681"/>
      <c r="BHO413" s="681"/>
      <c r="BHP413" s="681"/>
      <c r="BHQ413" s="681"/>
      <c r="BHR413" s="681"/>
      <c r="BHS413" s="681"/>
      <c r="BHT413" s="681"/>
      <c r="BHU413" s="681"/>
      <c r="BHV413" s="681"/>
      <c r="BHW413" s="681"/>
      <c r="BHX413" s="681"/>
      <c r="BHY413" s="681"/>
      <c r="BHZ413" s="681"/>
      <c r="BIA413" s="681"/>
      <c r="BIB413" s="681"/>
      <c r="BIC413" s="681"/>
      <c r="BID413" s="681"/>
      <c r="BIE413" s="681"/>
      <c r="BIF413" s="681"/>
      <c r="BIG413" s="681"/>
      <c r="BIH413" s="681"/>
      <c r="BII413" s="681"/>
      <c r="BIJ413" s="681"/>
      <c r="BIK413" s="681"/>
      <c r="BIL413" s="681"/>
      <c r="BIM413" s="681"/>
      <c r="BIN413" s="681"/>
      <c r="BIO413" s="681"/>
      <c r="BIP413" s="681"/>
      <c r="BIQ413" s="681"/>
      <c r="BIR413" s="681"/>
      <c r="BIS413" s="681"/>
      <c r="BIT413" s="681"/>
      <c r="BIU413" s="681"/>
      <c r="BIV413" s="681"/>
      <c r="BIW413" s="681"/>
      <c r="BIX413" s="681"/>
      <c r="BIY413" s="681"/>
      <c r="BIZ413" s="681"/>
      <c r="BJA413" s="681"/>
      <c r="BJB413" s="681"/>
      <c r="BJC413" s="681"/>
      <c r="BJD413" s="681"/>
      <c r="BJE413" s="681"/>
      <c r="BJF413" s="681"/>
      <c r="BJG413" s="681"/>
      <c r="BJH413" s="681"/>
      <c r="BJI413" s="681"/>
      <c r="BJJ413" s="681"/>
      <c r="BJK413" s="681"/>
      <c r="BJL413" s="681"/>
      <c r="BJM413" s="681"/>
      <c r="BJN413" s="681"/>
      <c r="BJO413" s="681"/>
      <c r="BJP413" s="681"/>
      <c r="BJQ413" s="681"/>
      <c r="BJR413" s="681"/>
      <c r="BJS413" s="681"/>
      <c r="BJT413" s="681"/>
      <c r="BJU413" s="681"/>
      <c r="BJV413" s="681"/>
      <c r="BJW413" s="681"/>
      <c r="BJX413" s="681"/>
      <c r="BJY413" s="681"/>
      <c r="BJZ413" s="681"/>
      <c r="BKA413" s="681"/>
      <c r="BKB413" s="681"/>
      <c r="BKC413" s="681"/>
      <c r="BKD413" s="681"/>
      <c r="BKE413" s="681"/>
      <c r="BKF413" s="681"/>
      <c r="BKG413" s="681"/>
      <c r="BKH413" s="681"/>
      <c r="BKI413" s="681"/>
      <c r="BKJ413" s="681"/>
      <c r="BKK413" s="681"/>
      <c r="BKL413" s="681"/>
      <c r="BKM413" s="681"/>
      <c r="BKN413" s="681"/>
      <c r="BKO413" s="681"/>
      <c r="BKP413" s="681"/>
      <c r="BKQ413" s="681"/>
      <c r="BKR413" s="681"/>
      <c r="BKS413" s="681"/>
      <c r="BKT413" s="681"/>
      <c r="BKU413" s="681"/>
      <c r="BKV413" s="681"/>
      <c r="BKW413" s="681"/>
      <c r="BKX413" s="681"/>
      <c r="BKY413" s="681"/>
      <c r="BKZ413" s="681"/>
      <c r="BLA413" s="681"/>
      <c r="BLB413" s="681"/>
      <c r="BLC413" s="681"/>
      <c r="BLD413" s="681"/>
      <c r="BLE413" s="681"/>
      <c r="BLF413" s="681"/>
      <c r="BLG413" s="681"/>
      <c r="BLH413" s="681"/>
      <c r="BLI413" s="681"/>
      <c r="BLJ413" s="681"/>
      <c r="BLK413" s="681"/>
      <c r="BLL413" s="681"/>
      <c r="BLM413" s="681"/>
      <c r="BLN413" s="681"/>
      <c r="BLO413" s="681"/>
      <c r="BLP413" s="681"/>
      <c r="BLQ413" s="681"/>
      <c r="BLR413" s="681"/>
      <c r="BLS413" s="681"/>
      <c r="BLT413" s="681"/>
      <c r="BLU413" s="681"/>
      <c r="BLV413" s="681"/>
      <c r="BLW413" s="681"/>
      <c r="BLX413" s="681"/>
      <c r="BLY413" s="681"/>
      <c r="BLZ413" s="681"/>
      <c r="BMA413" s="681"/>
      <c r="BMB413" s="681"/>
      <c r="BMC413" s="681"/>
      <c r="BMD413" s="681"/>
      <c r="BME413" s="681"/>
      <c r="BMF413" s="681"/>
      <c r="BMG413" s="681"/>
      <c r="BMH413" s="681"/>
      <c r="BMI413" s="681"/>
      <c r="BMJ413" s="681"/>
      <c r="BMK413" s="681"/>
      <c r="BML413" s="681"/>
      <c r="BMM413" s="681"/>
      <c r="BMN413" s="681"/>
      <c r="BMO413" s="681"/>
      <c r="BMP413" s="681"/>
      <c r="BMQ413" s="681"/>
      <c r="BMR413" s="681"/>
      <c r="BMS413" s="681"/>
      <c r="BMT413" s="681"/>
      <c r="BMU413" s="681"/>
      <c r="BMV413" s="681"/>
      <c r="BMW413" s="681"/>
      <c r="BMX413" s="681"/>
      <c r="BMY413" s="681"/>
      <c r="BMZ413" s="681"/>
      <c r="BNA413" s="681"/>
      <c r="BNB413" s="681"/>
      <c r="BNC413" s="681"/>
      <c r="BND413" s="681"/>
      <c r="BNE413" s="681"/>
      <c r="BNF413" s="681"/>
      <c r="BNG413" s="681"/>
      <c r="BNH413" s="681"/>
      <c r="BNI413" s="681"/>
      <c r="BNJ413" s="681"/>
      <c r="BNK413" s="681"/>
      <c r="BNL413" s="681"/>
      <c r="BNM413" s="681"/>
      <c r="BNN413" s="681"/>
      <c r="BNO413" s="681"/>
      <c r="BNP413" s="681"/>
      <c r="BNQ413" s="681"/>
      <c r="BNR413" s="681"/>
      <c r="BNS413" s="681"/>
      <c r="BNT413" s="681"/>
      <c r="BNU413" s="681"/>
      <c r="BNV413" s="681"/>
      <c r="BNW413" s="681"/>
      <c r="BNX413" s="681"/>
      <c r="BNY413" s="681"/>
      <c r="BNZ413" s="681"/>
      <c r="BOA413" s="681"/>
      <c r="BOB413" s="681"/>
      <c r="BOC413" s="681"/>
      <c r="BOD413" s="681"/>
      <c r="BOE413" s="681"/>
      <c r="BOF413" s="681"/>
      <c r="BOG413" s="681"/>
      <c r="BOH413" s="681"/>
      <c r="BOI413" s="681"/>
      <c r="BOJ413" s="681"/>
      <c r="BOK413" s="681"/>
      <c r="BOL413" s="681"/>
      <c r="BOM413" s="681"/>
      <c r="BON413" s="681"/>
      <c r="BOO413" s="681"/>
      <c r="BOP413" s="681"/>
      <c r="BOQ413" s="681"/>
      <c r="BOR413" s="681"/>
      <c r="BOS413" s="681"/>
      <c r="BOT413" s="681"/>
      <c r="BOU413" s="681"/>
      <c r="BOV413" s="681"/>
      <c r="BOW413" s="681"/>
      <c r="BOX413" s="681"/>
      <c r="BOY413" s="681"/>
      <c r="BOZ413" s="681"/>
      <c r="BPA413" s="681"/>
      <c r="BPB413" s="681"/>
      <c r="BPC413" s="681"/>
      <c r="BPD413" s="681"/>
      <c r="BPE413" s="681"/>
      <c r="BPF413" s="681"/>
      <c r="BPG413" s="681"/>
      <c r="BPH413" s="681"/>
      <c r="BPI413" s="681"/>
      <c r="BPJ413" s="681"/>
      <c r="BPK413" s="681"/>
      <c r="BPL413" s="681"/>
      <c r="BPM413" s="681"/>
      <c r="BPN413" s="681"/>
      <c r="BPO413" s="681"/>
      <c r="BPP413" s="681"/>
      <c r="BPQ413" s="681"/>
      <c r="BPR413" s="681"/>
      <c r="BPS413" s="681"/>
      <c r="BPT413" s="681"/>
      <c r="BPU413" s="681"/>
      <c r="BPV413" s="681"/>
      <c r="BPW413" s="681"/>
      <c r="BPX413" s="681"/>
      <c r="BPY413" s="681"/>
      <c r="BPZ413" s="681"/>
      <c r="BQA413" s="681"/>
      <c r="BQB413" s="681"/>
      <c r="BQC413" s="681"/>
      <c r="BQD413" s="681"/>
      <c r="BQE413" s="681"/>
      <c r="BQF413" s="681"/>
      <c r="BQG413" s="681"/>
      <c r="BQH413" s="681"/>
      <c r="BQI413" s="681"/>
      <c r="BQJ413" s="681"/>
      <c r="BQK413" s="681"/>
      <c r="BQL413" s="681"/>
      <c r="BQM413" s="681"/>
      <c r="BQN413" s="681"/>
      <c r="BQO413" s="681"/>
      <c r="BQP413" s="681"/>
      <c r="BQQ413" s="681"/>
      <c r="BQR413" s="681"/>
      <c r="BQS413" s="681"/>
      <c r="BQT413" s="681"/>
      <c r="BQU413" s="681"/>
      <c r="BQV413" s="681"/>
      <c r="BQW413" s="681"/>
      <c r="BQX413" s="681"/>
      <c r="BQY413" s="681"/>
      <c r="BQZ413" s="681"/>
      <c r="BRA413" s="681"/>
      <c r="BRB413" s="681"/>
      <c r="BRC413" s="681"/>
      <c r="BRD413" s="681"/>
      <c r="BRE413" s="681"/>
      <c r="BRF413" s="681"/>
      <c r="BRG413" s="681"/>
      <c r="BRH413" s="681"/>
      <c r="BRI413" s="681"/>
      <c r="BRJ413" s="681"/>
      <c r="BRK413" s="681"/>
      <c r="BRL413" s="681"/>
      <c r="BRM413" s="681"/>
      <c r="BRN413" s="681"/>
      <c r="BRO413" s="681"/>
      <c r="BRP413" s="681"/>
      <c r="BRQ413" s="681"/>
      <c r="BRR413" s="681"/>
      <c r="BRS413" s="681"/>
      <c r="BRT413" s="681"/>
      <c r="BRU413" s="681"/>
      <c r="BRV413" s="681"/>
      <c r="BRW413" s="681"/>
      <c r="BRX413" s="681"/>
      <c r="BRY413" s="681"/>
      <c r="BRZ413" s="681"/>
      <c r="BSA413" s="681"/>
      <c r="BSB413" s="681"/>
      <c r="BSC413" s="681"/>
      <c r="BSD413" s="681"/>
      <c r="BSE413" s="681"/>
      <c r="BSF413" s="681"/>
      <c r="BSG413" s="681"/>
      <c r="BSH413" s="681"/>
      <c r="BSI413" s="681"/>
      <c r="BSJ413" s="681"/>
      <c r="BSK413" s="681"/>
      <c r="BSL413" s="681"/>
      <c r="BSM413" s="681"/>
      <c r="BSN413" s="681"/>
      <c r="BSO413" s="681"/>
      <c r="BSP413" s="681"/>
      <c r="BSQ413" s="681"/>
      <c r="BSR413" s="681"/>
      <c r="BSS413" s="681"/>
      <c r="BST413" s="681"/>
      <c r="BSU413" s="681"/>
      <c r="BSV413" s="681"/>
      <c r="BSW413" s="681"/>
      <c r="BSX413" s="681"/>
      <c r="BSY413" s="681"/>
      <c r="BSZ413" s="681"/>
      <c r="BTA413" s="681"/>
      <c r="BTB413" s="681"/>
      <c r="BTC413" s="681"/>
      <c r="BTD413" s="681"/>
      <c r="BTE413" s="681"/>
      <c r="BTF413" s="681"/>
      <c r="BTG413" s="681"/>
      <c r="BTH413" s="681"/>
      <c r="BTI413" s="681"/>
      <c r="BTJ413" s="681"/>
      <c r="BTK413" s="681"/>
      <c r="BTL413" s="681"/>
      <c r="BTM413" s="681"/>
      <c r="BTN413" s="681"/>
      <c r="BTO413" s="681"/>
      <c r="BTP413" s="681"/>
      <c r="BTQ413" s="681"/>
      <c r="BTR413" s="681"/>
      <c r="BTS413" s="681"/>
      <c r="BTT413" s="681"/>
      <c r="BTU413" s="681"/>
      <c r="BTV413" s="681"/>
      <c r="BTW413" s="681"/>
      <c r="BTX413" s="681"/>
      <c r="BTY413" s="681"/>
      <c r="BTZ413" s="681"/>
      <c r="BUA413" s="681"/>
      <c r="BUB413" s="681"/>
      <c r="BUC413" s="681"/>
      <c r="BUD413" s="681"/>
      <c r="BUE413" s="681"/>
      <c r="BUF413" s="681"/>
      <c r="BUG413" s="681"/>
      <c r="BUH413" s="681"/>
      <c r="BUI413" s="681"/>
      <c r="BUJ413" s="681"/>
      <c r="BUK413" s="681"/>
      <c r="BUL413" s="681"/>
      <c r="BUM413" s="681"/>
      <c r="BUN413" s="681"/>
      <c r="BUO413" s="681"/>
      <c r="BUP413" s="681"/>
      <c r="BUQ413" s="681"/>
      <c r="BUR413" s="681"/>
      <c r="BUS413" s="681"/>
      <c r="BUT413" s="681"/>
      <c r="BUU413" s="681"/>
      <c r="BUV413" s="681"/>
      <c r="BUW413" s="681"/>
      <c r="BUX413" s="681"/>
      <c r="BUY413" s="681"/>
      <c r="BUZ413" s="681"/>
      <c r="BVA413" s="681"/>
      <c r="BVB413" s="681"/>
      <c r="BVC413" s="681"/>
      <c r="BVD413" s="681"/>
      <c r="BVE413" s="681"/>
      <c r="BVF413" s="681"/>
      <c r="BVG413" s="681"/>
      <c r="BVH413" s="681"/>
      <c r="BVI413" s="681"/>
      <c r="BVJ413" s="681"/>
      <c r="BVK413" s="681"/>
      <c r="BVL413" s="681"/>
      <c r="BVM413" s="681"/>
      <c r="BVN413" s="681"/>
      <c r="BVO413" s="681"/>
      <c r="BVP413" s="681"/>
      <c r="BVQ413" s="681"/>
      <c r="BVR413" s="681"/>
      <c r="BVS413" s="681"/>
      <c r="BVT413" s="681"/>
      <c r="BVU413" s="681"/>
      <c r="BVV413" s="681"/>
      <c r="BVW413" s="681"/>
      <c r="BVX413" s="681"/>
      <c r="BVY413" s="681"/>
      <c r="BVZ413" s="681"/>
      <c r="BWA413" s="681"/>
      <c r="BWB413" s="681"/>
      <c r="BWC413" s="681"/>
      <c r="BWD413" s="681"/>
      <c r="BWE413" s="681"/>
      <c r="BWF413" s="681"/>
      <c r="BWG413" s="681"/>
      <c r="BWH413" s="681"/>
      <c r="BWI413" s="681"/>
      <c r="BWJ413" s="681"/>
      <c r="BWK413" s="681"/>
      <c r="BWL413" s="681"/>
      <c r="BWM413" s="681"/>
      <c r="BWN413" s="681"/>
      <c r="BWO413" s="681"/>
      <c r="BWP413" s="681"/>
      <c r="BWQ413" s="681"/>
      <c r="BWR413" s="681"/>
      <c r="BWS413" s="681"/>
      <c r="BWT413" s="681"/>
      <c r="BWU413" s="681"/>
      <c r="BWV413" s="681"/>
      <c r="BWW413" s="681"/>
      <c r="BWX413" s="681"/>
      <c r="BWY413" s="681"/>
      <c r="BWZ413" s="681"/>
      <c r="BXA413" s="681"/>
      <c r="BXB413" s="681"/>
      <c r="BXC413" s="681"/>
      <c r="BXD413" s="681"/>
      <c r="BXE413" s="681"/>
      <c r="BXF413" s="681"/>
      <c r="BXG413" s="681"/>
      <c r="BXH413" s="681"/>
      <c r="BXI413" s="681"/>
      <c r="BXJ413" s="681"/>
      <c r="BXK413" s="681"/>
      <c r="BXL413" s="681"/>
      <c r="BXM413" s="681"/>
      <c r="BXN413" s="681"/>
      <c r="BXO413" s="681"/>
      <c r="BXP413" s="681"/>
      <c r="BXQ413" s="681"/>
      <c r="BXR413" s="681"/>
      <c r="BXS413" s="681"/>
      <c r="BXT413" s="681"/>
      <c r="BXU413" s="681"/>
      <c r="BXV413" s="681"/>
      <c r="BXW413" s="681"/>
      <c r="BXX413" s="681"/>
      <c r="BXY413" s="681"/>
      <c r="BXZ413" s="681"/>
      <c r="BYA413" s="681"/>
      <c r="BYB413" s="681"/>
      <c r="BYC413" s="681"/>
      <c r="BYD413" s="681"/>
      <c r="BYE413" s="681"/>
      <c r="BYF413" s="681"/>
      <c r="BYG413" s="681"/>
      <c r="BYH413" s="681"/>
      <c r="BYI413" s="681"/>
      <c r="BYJ413" s="681"/>
      <c r="BYK413" s="681"/>
      <c r="BYL413" s="681"/>
      <c r="BYM413" s="681"/>
      <c r="BYN413" s="681"/>
      <c r="BYO413" s="681"/>
      <c r="BYP413" s="681"/>
      <c r="BYQ413" s="681"/>
      <c r="BYR413" s="681"/>
      <c r="BYS413" s="681"/>
      <c r="BYT413" s="681"/>
      <c r="BYU413" s="681"/>
      <c r="BYV413" s="681"/>
      <c r="BYW413" s="681"/>
      <c r="BYX413" s="681"/>
      <c r="BYY413" s="681"/>
      <c r="BYZ413" s="681"/>
      <c r="BZA413" s="681"/>
      <c r="BZB413" s="681"/>
      <c r="BZC413" s="681"/>
      <c r="BZD413" s="681"/>
      <c r="BZE413" s="681"/>
      <c r="BZF413" s="681"/>
      <c r="BZG413" s="681"/>
      <c r="BZH413" s="681"/>
      <c r="BZI413" s="681"/>
      <c r="BZJ413" s="681"/>
      <c r="BZK413" s="681"/>
      <c r="BZL413" s="681"/>
      <c r="BZM413" s="681"/>
      <c r="BZN413" s="681"/>
      <c r="BZO413" s="681"/>
      <c r="BZP413" s="681"/>
      <c r="BZQ413" s="681"/>
      <c r="BZR413" s="681"/>
      <c r="BZS413" s="681"/>
      <c r="BZT413" s="681"/>
      <c r="BZU413" s="681"/>
      <c r="BZV413" s="681"/>
      <c r="BZW413" s="681"/>
      <c r="BZX413" s="681"/>
      <c r="BZY413" s="681"/>
      <c r="BZZ413" s="681"/>
      <c r="CAA413" s="681"/>
      <c r="CAB413" s="681"/>
      <c r="CAC413" s="681"/>
      <c r="CAD413" s="681"/>
      <c r="CAE413" s="681"/>
      <c r="CAF413" s="681"/>
      <c r="CAG413" s="681"/>
      <c r="CAH413" s="681"/>
      <c r="CAI413" s="681"/>
      <c r="CAJ413" s="681"/>
      <c r="CAK413" s="681"/>
      <c r="CAL413" s="681"/>
      <c r="CAM413" s="681"/>
      <c r="CAN413" s="681"/>
      <c r="CAO413" s="681"/>
      <c r="CAP413" s="681"/>
      <c r="CAQ413" s="681"/>
      <c r="CAR413" s="681"/>
      <c r="CAS413" s="681"/>
      <c r="CAT413" s="681"/>
      <c r="CAU413" s="681"/>
      <c r="CAV413" s="681"/>
      <c r="CAW413" s="681"/>
      <c r="CAX413" s="681"/>
      <c r="CAY413" s="681"/>
      <c r="CAZ413" s="681"/>
      <c r="CBA413" s="681"/>
      <c r="CBB413" s="681"/>
      <c r="CBC413" s="681"/>
      <c r="CBD413" s="681"/>
      <c r="CBE413" s="681"/>
      <c r="CBF413" s="681"/>
      <c r="CBG413" s="681"/>
      <c r="CBH413" s="681"/>
      <c r="CBI413" s="681"/>
      <c r="CBJ413" s="681"/>
      <c r="CBK413" s="681"/>
      <c r="CBL413" s="681"/>
      <c r="CBM413" s="681"/>
      <c r="CBN413" s="681"/>
      <c r="CBO413" s="681"/>
      <c r="CBP413" s="681"/>
      <c r="CBQ413" s="681"/>
      <c r="CBR413" s="681"/>
      <c r="CBS413" s="681"/>
      <c r="CBT413" s="681"/>
      <c r="CBU413" s="681"/>
      <c r="CBV413" s="681"/>
      <c r="CBW413" s="681"/>
      <c r="CBX413" s="681"/>
      <c r="CBY413" s="681"/>
      <c r="CBZ413" s="681"/>
      <c r="CCA413" s="681"/>
      <c r="CCB413" s="681"/>
      <c r="CCC413" s="681"/>
      <c r="CCD413" s="681"/>
      <c r="CCE413" s="681"/>
      <c r="CCF413" s="681"/>
      <c r="CCG413" s="681"/>
      <c r="CCH413" s="681"/>
      <c r="CCI413" s="681"/>
      <c r="CCJ413" s="681"/>
      <c r="CCK413" s="681"/>
      <c r="CCL413" s="681"/>
      <c r="CCM413" s="681"/>
      <c r="CCN413" s="681"/>
      <c r="CCO413" s="681"/>
      <c r="CCP413" s="681"/>
      <c r="CCQ413" s="681"/>
      <c r="CCR413" s="681"/>
      <c r="CCS413" s="681"/>
      <c r="CCT413" s="681"/>
      <c r="CCU413" s="681"/>
      <c r="CCV413" s="681"/>
      <c r="CCW413" s="681"/>
      <c r="CCX413" s="681"/>
      <c r="CCY413" s="681"/>
      <c r="CCZ413" s="681"/>
      <c r="CDA413" s="681"/>
      <c r="CDB413" s="681"/>
      <c r="CDC413" s="681"/>
      <c r="CDD413" s="681"/>
      <c r="CDE413" s="681"/>
      <c r="CDF413" s="681"/>
      <c r="CDG413" s="681"/>
      <c r="CDH413" s="681"/>
      <c r="CDI413" s="681"/>
      <c r="CDJ413" s="681"/>
      <c r="CDK413" s="681"/>
      <c r="CDL413" s="681"/>
      <c r="CDM413" s="681"/>
      <c r="CDN413" s="681"/>
      <c r="CDO413" s="681"/>
      <c r="CDP413" s="681"/>
      <c r="CDQ413" s="681"/>
      <c r="CDR413" s="681"/>
      <c r="CDS413" s="681"/>
      <c r="CDT413" s="681"/>
      <c r="CDU413" s="681"/>
      <c r="CDV413" s="681"/>
      <c r="CDW413" s="681"/>
      <c r="CDX413" s="681"/>
      <c r="CDY413" s="681"/>
      <c r="CDZ413" s="681"/>
      <c r="CEA413" s="681"/>
      <c r="CEB413" s="681"/>
      <c r="CEC413" s="681"/>
      <c r="CED413" s="681"/>
      <c r="CEE413" s="681"/>
      <c r="CEF413" s="681"/>
      <c r="CEG413" s="681"/>
      <c r="CEH413" s="681"/>
      <c r="CEI413" s="681"/>
      <c r="CEJ413" s="681"/>
      <c r="CEK413" s="681"/>
      <c r="CEL413" s="681"/>
      <c r="CEM413" s="681"/>
      <c r="CEN413" s="681"/>
      <c r="CEO413" s="681"/>
      <c r="CEP413" s="681"/>
      <c r="CEQ413" s="681"/>
      <c r="CER413" s="681"/>
      <c r="CES413" s="681"/>
      <c r="CET413" s="681"/>
      <c r="CEU413" s="681"/>
      <c r="CEV413" s="681"/>
      <c r="CEW413" s="681"/>
      <c r="CEX413" s="681"/>
      <c r="CEY413" s="681"/>
      <c r="CEZ413" s="681"/>
      <c r="CFA413" s="681"/>
      <c r="CFB413" s="681"/>
      <c r="CFC413" s="681"/>
      <c r="CFD413" s="681"/>
      <c r="CFE413" s="681"/>
      <c r="CFF413" s="681"/>
      <c r="CFG413" s="681"/>
      <c r="CFH413" s="681"/>
      <c r="CFI413" s="681"/>
      <c r="CFJ413" s="681"/>
      <c r="CFK413" s="681"/>
      <c r="CFL413" s="681"/>
      <c r="CFM413" s="681"/>
      <c r="CFN413" s="681"/>
      <c r="CFO413" s="681"/>
      <c r="CFP413" s="681"/>
      <c r="CFQ413" s="681"/>
      <c r="CFR413" s="681"/>
      <c r="CFS413" s="681"/>
      <c r="CFT413" s="681"/>
      <c r="CFU413" s="681"/>
      <c r="CFV413" s="681"/>
      <c r="CFW413" s="681"/>
      <c r="CFX413" s="681"/>
      <c r="CFY413" s="681"/>
      <c r="CFZ413" s="681"/>
      <c r="CGA413" s="681"/>
      <c r="CGB413" s="681"/>
      <c r="CGC413" s="681"/>
      <c r="CGD413" s="681"/>
      <c r="CGE413" s="681"/>
      <c r="CGF413" s="681"/>
      <c r="CGG413" s="681"/>
      <c r="CGH413" s="681"/>
      <c r="CGI413" s="681"/>
      <c r="CGJ413" s="681"/>
      <c r="CGK413" s="681"/>
      <c r="CGL413" s="681"/>
      <c r="CGM413" s="681"/>
      <c r="CGN413" s="681"/>
      <c r="CGO413" s="681"/>
      <c r="CGP413" s="681"/>
      <c r="CGQ413" s="681"/>
      <c r="CGR413" s="681"/>
      <c r="CGS413" s="681"/>
      <c r="CGT413" s="681"/>
      <c r="CGU413" s="681"/>
      <c r="CGV413" s="681"/>
      <c r="CGW413" s="681"/>
      <c r="CGX413" s="681"/>
      <c r="CGY413" s="681"/>
      <c r="CGZ413" s="681"/>
      <c r="CHA413" s="681"/>
      <c r="CHB413" s="681"/>
      <c r="CHC413" s="681"/>
      <c r="CHD413" s="681"/>
      <c r="CHE413" s="681"/>
      <c r="CHF413" s="681"/>
      <c r="CHG413" s="681"/>
      <c r="CHH413" s="681"/>
      <c r="CHI413" s="681"/>
      <c r="CHJ413" s="681"/>
      <c r="CHK413" s="681"/>
      <c r="CHL413" s="681"/>
      <c r="CHM413" s="681"/>
      <c r="CHN413" s="681"/>
      <c r="CHO413" s="681"/>
      <c r="CHP413" s="681"/>
      <c r="CHQ413" s="681"/>
      <c r="CHR413" s="681"/>
      <c r="CHS413" s="681"/>
      <c r="CHT413" s="681"/>
      <c r="CHU413" s="681"/>
      <c r="CHV413" s="681"/>
      <c r="CHW413" s="681"/>
      <c r="CHX413" s="681"/>
      <c r="CHY413" s="681"/>
      <c r="CHZ413" s="681"/>
      <c r="CIA413" s="681"/>
      <c r="CIB413" s="681"/>
      <c r="CIC413" s="681"/>
      <c r="CID413" s="681"/>
      <c r="CIE413" s="681"/>
      <c r="CIF413" s="681"/>
      <c r="CIG413" s="681"/>
      <c r="CIH413" s="681"/>
      <c r="CII413" s="681"/>
      <c r="CIJ413" s="681"/>
      <c r="CIK413" s="681"/>
      <c r="CIL413" s="681"/>
      <c r="CIM413" s="681"/>
      <c r="CIN413" s="681"/>
      <c r="CIO413" s="681"/>
      <c r="CIP413" s="681"/>
      <c r="CIQ413" s="681"/>
      <c r="CIR413" s="681"/>
      <c r="CIS413" s="681"/>
      <c r="CIT413" s="681"/>
      <c r="CIU413" s="681"/>
      <c r="CIV413" s="681"/>
      <c r="CIW413" s="681"/>
      <c r="CIX413" s="681"/>
      <c r="CIY413" s="681"/>
      <c r="CIZ413" s="681"/>
      <c r="CJA413" s="681"/>
      <c r="CJB413" s="681"/>
      <c r="CJC413" s="681"/>
      <c r="CJD413" s="681"/>
      <c r="CJE413" s="681"/>
      <c r="CJF413" s="681"/>
      <c r="CJG413" s="681"/>
      <c r="CJH413" s="681"/>
      <c r="CJI413" s="681"/>
      <c r="CJJ413" s="681"/>
      <c r="CJK413" s="681"/>
      <c r="CJL413" s="681"/>
      <c r="CJM413" s="681"/>
      <c r="CJN413" s="681"/>
      <c r="CJO413" s="681"/>
      <c r="CJP413" s="681"/>
      <c r="CJQ413" s="681"/>
      <c r="CJR413" s="681"/>
      <c r="CJS413" s="681"/>
      <c r="CJT413" s="681"/>
      <c r="CJU413" s="681"/>
      <c r="CJV413" s="681"/>
      <c r="CJW413" s="681"/>
      <c r="CJX413" s="681"/>
      <c r="CJY413" s="681"/>
      <c r="CJZ413" s="681"/>
      <c r="CKA413" s="681"/>
      <c r="CKB413" s="681"/>
      <c r="CKC413" s="681"/>
      <c r="CKD413" s="681"/>
      <c r="CKE413" s="681"/>
      <c r="CKF413" s="681"/>
      <c r="CKG413" s="681"/>
      <c r="CKH413" s="681"/>
      <c r="CKI413" s="681"/>
      <c r="CKJ413" s="681"/>
      <c r="CKK413" s="681"/>
      <c r="CKL413" s="681"/>
      <c r="CKM413" s="681"/>
      <c r="CKN413" s="681"/>
      <c r="CKO413" s="681"/>
      <c r="CKP413" s="681"/>
      <c r="CKQ413" s="681"/>
      <c r="CKR413" s="681"/>
      <c r="CKS413" s="681"/>
      <c r="CKT413" s="681"/>
      <c r="CKU413" s="681"/>
      <c r="CKV413" s="681"/>
      <c r="CKW413" s="681"/>
      <c r="CKX413" s="681"/>
      <c r="CKY413" s="681"/>
      <c r="CKZ413" s="681"/>
      <c r="CLA413" s="681"/>
      <c r="CLB413" s="681"/>
      <c r="CLC413" s="681"/>
      <c r="CLD413" s="681"/>
      <c r="CLE413" s="681"/>
      <c r="CLF413" s="681"/>
      <c r="CLG413" s="681"/>
      <c r="CLH413" s="681"/>
      <c r="CLI413" s="681"/>
      <c r="CLJ413" s="681"/>
      <c r="CLK413" s="681"/>
      <c r="CLL413" s="681"/>
      <c r="CLM413" s="681"/>
      <c r="CLN413" s="681"/>
      <c r="CLO413" s="681"/>
      <c r="CLP413" s="681"/>
      <c r="CLQ413" s="681"/>
      <c r="CLR413" s="681"/>
      <c r="CLS413" s="681"/>
      <c r="CLT413" s="681"/>
      <c r="CLU413" s="681"/>
      <c r="CLV413" s="681"/>
      <c r="CLW413" s="681"/>
      <c r="CLX413" s="681"/>
      <c r="CLY413" s="681"/>
      <c r="CLZ413" s="681"/>
      <c r="CMA413" s="681"/>
      <c r="CMB413" s="681"/>
      <c r="CMC413" s="681"/>
      <c r="CMD413" s="681"/>
      <c r="CME413" s="681"/>
      <c r="CMF413" s="681"/>
      <c r="CMG413" s="681"/>
      <c r="CMH413" s="681"/>
      <c r="CMI413" s="681"/>
      <c r="CMJ413" s="681"/>
      <c r="CMK413" s="681"/>
      <c r="CML413" s="681"/>
      <c r="CMM413" s="681"/>
      <c r="CMN413" s="681"/>
      <c r="CMO413" s="681"/>
      <c r="CMP413" s="681"/>
      <c r="CMQ413" s="681"/>
      <c r="CMR413" s="681"/>
      <c r="CMS413" s="681"/>
      <c r="CMT413" s="681"/>
      <c r="CMU413" s="681"/>
      <c r="CMV413" s="681"/>
      <c r="CMW413" s="681"/>
      <c r="CMX413" s="681"/>
      <c r="CMY413" s="681"/>
      <c r="CMZ413" s="681"/>
      <c r="CNA413" s="681"/>
      <c r="CNB413" s="681"/>
      <c r="CNC413" s="681"/>
      <c r="CND413" s="681"/>
      <c r="CNE413" s="681"/>
      <c r="CNF413" s="681"/>
      <c r="CNG413" s="681"/>
      <c r="CNH413" s="681"/>
      <c r="CNI413" s="681"/>
      <c r="CNJ413" s="681"/>
      <c r="CNK413" s="681"/>
      <c r="CNL413" s="681"/>
      <c r="CNM413" s="681"/>
      <c r="CNN413" s="681"/>
      <c r="CNO413" s="681"/>
      <c r="CNP413" s="681"/>
      <c r="CNQ413" s="681"/>
      <c r="CNR413" s="681"/>
      <c r="CNS413" s="681"/>
      <c r="CNT413" s="681"/>
      <c r="CNU413" s="681"/>
      <c r="CNV413" s="681"/>
    </row>
    <row r="414" spans="1:2414" s="682" customFormat="1" ht="45.75" customHeight="1" thickTop="1" thickBot="1" x14ac:dyDescent="0.3">
      <c r="A414" s="386"/>
      <c r="B414" s="683" t="s">
        <v>1324</v>
      </c>
      <c r="C414" s="684" t="s">
        <v>1549</v>
      </c>
      <c r="D414" s="1014" t="s">
        <v>1577</v>
      </c>
      <c r="E414" s="1014"/>
      <c r="F414" s="1014"/>
      <c r="G414" s="1014"/>
      <c r="H414" s="1014"/>
      <c r="I414" s="1014"/>
      <c r="J414" s="1014"/>
      <c r="K414" s="1014"/>
      <c r="L414" s="730"/>
      <c r="M414" s="731"/>
      <c r="N414" s="731"/>
      <c r="O414" s="731"/>
      <c r="P414" s="731"/>
      <c r="Q414" s="731"/>
      <c r="R414" s="731"/>
      <c r="S414" s="731"/>
      <c r="T414" s="732"/>
      <c r="U414" s="678"/>
      <c r="V414" s="386"/>
      <c r="W414" s="386"/>
      <c r="X414" s="386"/>
      <c r="Y414" s="386"/>
      <c r="Z414" s="386"/>
      <c r="AA414" s="386"/>
      <c r="AB414" s="386"/>
      <c r="AC414" s="386"/>
      <c r="AD414" s="386"/>
      <c r="AE414" s="386"/>
      <c r="AF414" s="386"/>
      <c r="AG414" s="386"/>
      <c r="AH414" s="386"/>
      <c r="AI414" s="386"/>
      <c r="AJ414" s="386"/>
      <c r="AK414" s="386"/>
      <c r="AL414" s="386"/>
      <c r="AM414" s="386"/>
      <c r="AN414" s="386"/>
      <c r="AO414" s="386"/>
      <c r="AP414" s="386"/>
      <c r="AQ414" s="386"/>
      <c r="AR414" s="680"/>
      <c r="AS414" s="680"/>
      <c r="AT414" s="680"/>
      <c r="AU414" s="680"/>
      <c r="AV414" s="680"/>
      <c r="AW414" s="680"/>
      <c r="AX414" s="680"/>
      <c r="AY414" s="680"/>
      <c r="AZ414" s="680"/>
      <c r="BA414" s="680"/>
      <c r="BB414" s="680"/>
      <c r="BC414" s="680"/>
      <c r="BD414" s="680"/>
      <c r="BE414" s="680"/>
      <c r="BF414" s="680"/>
      <c r="BG414" s="680"/>
      <c r="BH414" s="680"/>
      <c r="BI414" s="680"/>
      <c r="BJ414" s="680"/>
      <c r="BK414" s="680"/>
      <c r="BL414" s="680"/>
      <c r="BM414" s="680"/>
      <c r="BN414" s="680"/>
      <c r="BO414" s="680"/>
      <c r="BP414" s="680"/>
      <c r="BQ414" s="680"/>
      <c r="BR414" s="680"/>
      <c r="BS414" s="680"/>
      <c r="BT414" s="680"/>
      <c r="BU414" s="680"/>
      <c r="BV414" s="680"/>
      <c r="BW414" s="680"/>
      <c r="BX414" s="680"/>
      <c r="BY414" s="680"/>
      <c r="BZ414" s="680"/>
      <c r="CA414" s="680"/>
      <c r="CB414" s="680"/>
      <c r="CC414" s="680"/>
      <c r="CD414" s="680"/>
      <c r="CE414" s="680"/>
      <c r="CF414" s="680"/>
      <c r="CG414" s="681"/>
      <c r="CH414" s="681"/>
      <c r="CI414" s="681"/>
      <c r="CJ414" s="681"/>
      <c r="CK414" s="681"/>
      <c r="CL414" s="681"/>
      <c r="CM414" s="681"/>
      <c r="CN414" s="681"/>
      <c r="CO414" s="681"/>
      <c r="CP414" s="681"/>
      <c r="CQ414" s="681"/>
      <c r="CR414" s="681"/>
      <c r="CS414" s="681"/>
      <c r="CT414" s="681"/>
      <c r="CU414" s="681"/>
      <c r="CV414" s="681"/>
      <c r="CW414" s="681"/>
      <c r="CX414" s="681"/>
      <c r="CY414" s="681"/>
      <c r="CZ414" s="681"/>
      <c r="DA414" s="681"/>
      <c r="DB414" s="681"/>
      <c r="DC414" s="681"/>
      <c r="DD414" s="681"/>
      <c r="DE414" s="681"/>
      <c r="DF414" s="681"/>
      <c r="DG414" s="681"/>
      <c r="DH414" s="681"/>
      <c r="DI414" s="681"/>
      <c r="DJ414" s="681"/>
      <c r="DK414" s="681"/>
      <c r="DL414" s="681"/>
      <c r="DM414" s="681"/>
      <c r="DN414" s="681"/>
      <c r="DO414" s="681"/>
      <c r="DP414" s="681"/>
      <c r="DQ414" s="681"/>
      <c r="DR414" s="681"/>
      <c r="DS414" s="681"/>
      <c r="DT414" s="681"/>
      <c r="DU414" s="681"/>
      <c r="DV414" s="681"/>
      <c r="DW414" s="681"/>
      <c r="DX414" s="681"/>
      <c r="DY414" s="681"/>
      <c r="DZ414" s="681"/>
      <c r="EA414" s="681"/>
      <c r="EB414" s="681"/>
      <c r="EC414" s="681"/>
      <c r="ED414" s="681"/>
      <c r="EE414" s="681"/>
      <c r="EF414" s="681"/>
      <c r="EG414" s="681"/>
      <c r="EH414" s="681"/>
      <c r="EI414" s="681"/>
      <c r="EJ414" s="681"/>
      <c r="EK414" s="681"/>
      <c r="EL414" s="681"/>
      <c r="EM414" s="681"/>
      <c r="EN414" s="681"/>
      <c r="EO414" s="681"/>
      <c r="EP414" s="681"/>
      <c r="EQ414" s="681"/>
      <c r="ER414" s="681"/>
      <c r="ES414" s="681"/>
      <c r="ET414" s="681"/>
      <c r="EU414" s="681"/>
      <c r="EV414" s="681"/>
      <c r="EW414" s="681"/>
      <c r="EX414" s="681"/>
      <c r="EY414" s="681"/>
      <c r="EZ414" s="681"/>
      <c r="FA414" s="681"/>
      <c r="FB414" s="681"/>
      <c r="FC414" s="681"/>
      <c r="FD414" s="681"/>
      <c r="FE414" s="681"/>
      <c r="FF414" s="681"/>
      <c r="FG414" s="681"/>
      <c r="FH414" s="681"/>
      <c r="FI414" s="681"/>
      <c r="FJ414" s="681"/>
      <c r="FK414" s="681"/>
      <c r="FL414" s="681"/>
      <c r="FM414" s="681"/>
      <c r="FN414" s="681"/>
      <c r="FO414" s="681"/>
      <c r="FP414" s="681"/>
      <c r="FQ414" s="681"/>
      <c r="FR414" s="681"/>
      <c r="FS414" s="681"/>
      <c r="FT414" s="681"/>
      <c r="FU414" s="681"/>
      <c r="FV414" s="681"/>
      <c r="FW414" s="681"/>
      <c r="FX414" s="681"/>
      <c r="FY414" s="681"/>
      <c r="FZ414" s="681"/>
      <c r="GA414" s="681"/>
      <c r="GB414" s="681"/>
      <c r="GC414" s="681"/>
      <c r="GD414" s="681"/>
      <c r="GE414" s="681"/>
      <c r="GF414" s="681"/>
      <c r="GG414" s="681"/>
      <c r="GH414" s="681"/>
      <c r="GI414" s="681"/>
      <c r="GJ414" s="681"/>
      <c r="GK414" s="681"/>
      <c r="GL414" s="681"/>
      <c r="GM414" s="681"/>
      <c r="GN414" s="681"/>
      <c r="GO414" s="681"/>
      <c r="GP414" s="681"/>
      <c r="GQ414" s="681"/>
      <c r="GR414" s="681"/>
      <c r="GS414" s="681"/>
      <c r="GT414" s="681"/>
      <c r="GU414" s="681"/>
      <c r="GV414" s="681"/>
      <c r="GW414" s="681"/>
      <c r="GX414" s="681"/>
      <c r="GY414" s="681"/>
      <c r="GZ414" s="681"/>
      <c r="HA414" s="681"/>
      <c r="HB414" s="681"/>
      <c r="HC414" s="681"/>
      <c r="HD414" s="681"/>
      <c r="HE414" s="681"/>
      <c r="HF414" s="681"/>
      <c r="HG414" s="681"/>
      <c r="HH414" s="681"/>
      <c r="HI414" s="681"/>
      <c r="HJ414" s="681"/>
      <c r="HK414" s="681"/>
      <c r="HL414" s="681"/>
      <c r="HM414" s="681"/>
      <c r="HN414" s="681"/>
      <c r="HO414" s="681"/>
      <c r="HP414" s="681"/>
      <c r="HQ414" s="681"/>
      <c r="HR414" s="681"/>
      <c r="HS414" s="681"/>
      <c r="HT414" s="681"/>
      <c r="HU414" s="681"/>
      <c r="HV414" s="681"/>
      <c r="HW414" s="681"/>
      <c r="HX414" s="681"/>
      <c r="HY414" s="681"/>
      <c r="HZ414" s="681"/>
      <c r="IA414" s="681"/>
      <c r="IB414" s="681"/>
      <c r="IC414" s="681"/>
      <c r="ID414" s="681"/>
      <c r="IE414" s="681"/>
      <c r="IF414" s="681"/>
      <c r="IG414" s="681"/>
      <c r="IH414" s="681"/>
      <c r="II414" s="681"/>
      <c r="IJ414" s="681"/>
      <c r="IK414" s="681"/>
      <c r="IL414" s="681"/>
      <c r="IM414" s="681"/>
      <c r="IN414" s="681"/>
      <c r="IO414" s="681"/>
      <c r="IP414" s="681"/>
      <c r="IQ414" s="681"/>
      <c r="IR414" s="681"/>
      <c r="IS414" s="681"/>
      <c r="IT414" s="681"/>
      <c r="IU414" s="681"/>
      <c r="IV414" s="681"/>
      <c r="IW414" s="681"/>
      <c r="IX414" s="681"/>
      <c r="IY414" s="681"/>
      <c r="IZ414" s="681"/>
      <c r="JA414" s="681"/>
      <c r="JB414" s="681"/>
      <c r="JC414" s="681"/>
      <c r="JD414" s="681"/>
      <c r="JE414" s="681"/>
      <c r="JF414" s="681"/>
      <c r="JG414" s="681"/>
      <c r="JH414" s="681"/>
      <c r="JI414" s="681"/>
      <c r="JJ414" s="681"/>
      <c r="JK414" s="681"/>
      <c r="JL414" s="681"/>
      <c r="JM414" s="681"/>
      <c r="JN414" s="681"/>
      <c r="JO414" s="681"/>
      <c r="JP414" s="681"/>
      <c r="JQ414" s="681"/>
      <c r="JR414" s="681"/>
      <c r="JS414" s="681"/>
      <c r="JT414" s="681"/>
      <c r="JU414" s="681"/>
      <c r="JV414" s="681"/>
      <c r="JW414" s="681"/>
      <c r="JX414" s="681"/>
      <c r="JY414" s="681"/>
      <c r="JZ414" s="681"/>
      <c r="KA414" s="681"/>
      <c r="KB414" s="681"/>
      <c r="KC414" s="681"/>
      <c r="KD414" s="681"/>
      <c r="KE414" s="681"/>
      <c r="KF414" s="681"/>
      <c r="KG414" s="681"/>
      <c r="KH414" s="681"/>
      <c r="KI414" s="681"/>
      <c r="KJ414" s="681"/>
      <c r="KK414" s="681"/>
      <c r="KL414" s="681"/>
      <c r="KM414" s="681"/>
      <c r="KN414" s="681"/>
      <c r="KO414" s="681"/>
      <c r="KP414" s="681"/>
      <c r="KQ414" s="681"/>
      <c r="KR414" s="681"/>
      <c r="KS414" s="681"/>
      <c r="KT414" s="681"/>
      <c r="KU414" s="681"/>
      <c r="KV414" s="681"/>
      <c r="KW414" s="681"/>
      <c r="KX414" s="681"/>
      <c r="KY414" s="681"/>
      <c r="KZ414" s="681"/>
      <c r="LA414" s="681"/>
      <c r="LB414" s="681"/>
      <c r="LC414" s="681"/>
      <c r="LD414" s="681"/>
      <c r="LE414" s="681"/>
      <c r="LF414" s="681"/>
      <c r="LG414" s="681"/>
      <c r="LH414" s="681"/>
      <c r="LI414" s="681"/>
      <c r="LJ414" s="681"/>
      <c r="LK414" s="681"/>
      <c r="LL414" s="681"/>
      <c r="LM414" s="681"/>
      <c r="LN414" s="681"/>
      <c r="LO414" s="681"/>
      <c r="LP414" s="681"/>
      <c r="LQ414" s="681"/>
      <c r="LR414" s="681"/>
      <c r="LS414" s="681"/>
      <c r="LT414" s="681"/>
      <c r="LU414" s="681"/>
      <c r="LV414" s="681"/>
      <c r="LW414" s="681"/>
      <c r="LX414" s="681"/>
      <c r="LY414" s="681"/>
      <c r="LZ414" s="681"/>
      <c r="MA414" s="681"/>
      <c r="MB414" s="681"/>
      <c r="MC414" s="681"/>
      <c r="MD414" s="681"/>
      <c r="ME414" s="681"/>
      <c r="MF414" s="681"/>
      <c r="MG414" s="681"/>
      <c r="MH414" s="681"/>
      <c r="MI414" s="681"/>
      <c r="MJ414" s="681"/>
      <c r="MK414" s="681"/>
      <c r="ML414" s="681"/>
      <c r="MM414" s="681"/>
      <c r="MN414" s="681"/>
      <c r="MO414" s="681"/>
      <c r="MP414" s="681"/>
      <c r="MQ414" s="681"/>
      <c r="MR414" s="681"/>
      <c r="MS414" s="681"/>
      <c r="MT414" s="681"/>
      <c r="MU414" s="681"/>
      <c r="MV414" s="681"/>
      <c r="MW414" s="681"/>
      <c r="MX414" s="681"/>
      <c r="MY414" s="681"/>
      <c r="MZ414" s="681"/>
      <c r="NA414" s="681"/>
      <c r="NB414" s="681"/>
      <c r="NC414" s="681"/>
      <c r="ND414" s="681"/>
      <c r="NE414" s="681"/>
      <c r="NF414" s="681"/>
      <c r="NG414" s="681"/>
      <c r="NH414" s="681"/>
      <c r="NI414" s="681"/>
      <c r="NJ414" s="681"/>
      <c r="NK414" s="681"/>
      <c r="NL414" s="681"/>
      <c r="NM414" s="681"/>
      <c r="NN414" s="681"/>
      <c r="NO414" s="681"/>
      <c r="NP414" s="681"/>
      <c r="NQ414" s="681"/>
      <c r="NR414" s="681"/>
      <c r="NS414" s="681"/>
      <c r="NT414" s="681"/>
      <c r="NU414" s="681"/>
      <c r="NV414" s="681"/>
      <c r="NW414" s="681"/>
      <c r="NX414" s="681"/>
      <c r="NY414" s="681"/>
      <c r="NZ414" s="681"/>
      <c r="OA414" s="681"/>
      <c r="OB414" s="681"/>
      <c r="OC414" s="681"/>
      <c r="OD414" s="681"/>
      <c r="OE414" s="681"/>
      <c r="OF414" s="681"/>
      <c r="OG414" s="681"/>
      <c r="OH414" s="681"/>
      <c r="OI414" s="681"/>
      <c r="OJ414" s="681"/>
      <c r="OK414" s="681"/>
      <c r="OL414" s="681"/>
      <c r="OM414" s="681"/>
      <c r="ON414" s="681"/>
      <c r="OO414" s="681"/>
      <c r="OP414" s="681"/>
      <c r="OQ414" s="681"/>
      <c r="OR414" s="681"/>
      <c r="OS414" s="681"/>
      <c r="OT414" s="681"/>
      <c r="OU414" s="681"/>
      <c r="OV414" s="681"/>
      <c r="OW414" s="681"/>
      <c r="OX414" s="681"/>
      <c r="OY414" s="681"/>
      <c r="OZ414" s="681"/>
      <c r="PA414" s="681"/>
      <c r="PB414" s="681"/>
      <c r="PC414" s="681"/>
      <c r="PD414" s="681"/>
      <c r="PE414" s="681"/>
      <c r="PF414" s="681"/>
      <c r="PG414" s="681"/>
      <c r="PH414" s="681"/>
      <c r="PI414" s="681"/>
      <c r="PJ414" s="681"/>
      <c r="PK414" s="681"/>
      <c r="PL414" s="681"/>
      <c r="PM414" s="681"/>
      <c r="PN414" s="681"/>
      <c r="PO414" s="681"/>
      <c r="PP414" s="681"/>
      <c r="PQ414" s="681"/>
      <c r="PR414" s="681"/>
      <c r="PS414" s="681"/>
      <c r="PT414" s="681"/>
      <c r="PU414" s="681"/>
      <c r="PV414" s="681"/>
      <c r="PW414" s="681"/>
      <c r="PX414" s="681"/>
      <c r="PY414" s="681"/>
      <c r="PZ414" s="681"/>
      <c r="QA414" s="681"/>
      <c r="QB414" s="681"/>
      <c r="QC414" s="681"/>
      <c r="QD414" s="681"/>
      <c r="QE414" s="681"/>
      <c r="QF414" s="681"/>
      <c r="QG414" s="681"/>
      <c r="QH414" s="681"/>
      <c r="QI414" s="681"/>
      <c r="QJ414" s="681"/>
      <c r="QK414" s="681"/>
      <c r="QL414" s="681"/>
      <c r="QM414" s="681"/>
      <c r="QN414" s="681"/>
      <c r="QO414" s="681"/>
      <c r="QP414" s="681"/>
      <c r="QQ414" s="681"/>
      <c r="QR414" s="681"/>
      <c r="QS414" s="681"/>
      <c r="QT414" s="681"/>
      <c r="QU414" s="681"/>
      <c r="QV414" s="681"/>
      <c r="QW414" s="681"/>
      <c r="QX414" s="681"/>
      <c r="QY414" s="681"/>
      <c r="QZ414" s="681"/>
      <c r="RA414" s="681"/>
      <c r="RB414" s="681"/>
      <c r="RC414" s="681"/>
      <c r="RD414" s="681"/>
      <c r="RE414" s="681"/>
      <c r="RF414" s="681"/>
      <c r="RG414" s="681"/>
      <c r="RH414" s="681"/>
      <c r="RI414" s="681"/>
      <c r="RJ414" s="681"/>
      <c r="RK414" s="681"/>
      <c r="RL414" s="681"/>
      <c r="RM414" s="681"/>
      <c r="RN414" s="681"/>
      <c r="RO414" s="681"/>
      <c r="RP414" s="681"/>
      <c r="RQ414" s="681"/>
      <c r="RR414" s="681"/>
      <c r="RS414" s="681"/>
      <c r="RT414" s="681"/>
      <c r="RU414" s="681"/>
      <c r="RV414" s="681"/>
      <c r="RW414" s="681"/>
      <c r="RX414" s="681"/>
      <c r="RY414" s="681"/>
      <c r="RZ414" s="681"/>
      <c r="SA414" s="681"/>
      <c r="SB414" s="681"/>
      <c r="SC414" s="681"/>
      <c r="SD414" s="681"/>
      <c r="SE414" s="681"/>
      <c r="SF414" s="681"/>
      <c r="SG414" s="681"/>
      <c r="SH414" s="681"/>
      <c r="SI414" s="681"/>
      <c r="SJ414" s="681"/>
      <c r="SK414" s="681"/>
      <c r="SL414" s="681"/>
      <c r="SM414" s="681"/>
      <c r="SN414" s="681"/>
      <c r="SO414" s="681"/>
      <c r="SP414" s="681"/>
      <c r="SQ414" s="681"/>
      <c r="SR414" s="681"/>
      <c r="SS414" s="681"/>
      <c r="ST414" s="681"/>
      <c r="SU414" s="681"/>
      <c r="SV414" s="681"/>
      <c r="SW414" s="681"/>
      <c r="SX414" s="681"/>
      <c r="SY414" s="681"/>
      <c r="SZ414" s="681"/>
      <c r="TA414" s="681"/>
      <c r="TB414" s="681"/>
      <c r="TC414" s="681"/>
      <c r="TD414" s="681"/>
      <c r="TE414" s="681"/>
      <c r="TF414" s="681"/>
      <c r="TG414" s="681"/>
      <c r="TH414" s="681"/>
      <c r="TI414" s="681"/>
      <c r="TJ414" s="681"/>
      <c r="TK414" s="681"/>
      <c r="TL414" s="681"/>
      <c r="TM414" s="681"/>
      <c r="TN414" s="681"/>
      <c r="TO414" s="681"/>
      <c r="TP414" s="681"/>
      <c r="TQ414" s="681"/>
      <c r="TR414" s="681"/>
      <c r="TS414" s="681"/>
      <c r="TT414" s="681"/>
      <c r="TU414" s="681"/>
      <c r="TV414" s="681"/>
      <c r="TW414" s="681"/>
      <c r="TX414" s="681"/>
      <c r="TY414" s="681"/>
      <c r="TZ414" s="681"/>
      <c r="UA414" s="681"/>
      <c r="UB414" s="681"/>
      <c r="UC414" s="681"/>
      <c r="UD414" s="681"/>
      <c r="UE414" s="681"/>
      <c r="UF414" s="681"/>
      <c r="UG414" s="681"/>
      <c r="UH414" s="681"/>
      <c r="UI414" s="681"/>
      <c r="UJ414" s="681"/>
      <c r="UK414" s="681"/>
      <c r="UL414" s="681"/>
      <c r="UM414" s="681"/>
      <c r="UN414" s="681"/>
      <c r="UO414" s="681"/>
      <c r="UP414" s="681"/>
      <c r="UQ414" s="681"/>
      <c r="UR414" s="681"/>
      <c r="US414" s="681"/>
      <c r="UT414" s="681"/>
      <c r="UU414" s="681"/>
      <c r="UV414" s="681"/>
      <c r="UW414" s="681"/>
      <c r="UX414" s="681"/>
      <c r="UY414" s="681"/>
      <c r="UZ414" s="681"/>
      <c r="VA414" s="681"/>
      <c r="VB414" s="681"/>
      <c r="VC414" s="681"/>
      <c r="VD414" s="681"/>
      <c r="VE414" s="681"/>
      <c r="VF414" s="681"/>
      <c r="VG414" s="681"/>
      <c r="VH414" s="681"/>
      <c r="VI414" s="681"/>
      <c r="VJ414" s="681"/>
      <c r="VK414" s="681"/>
      <c r="VL414" s="681"/>
      <c r="VM414" s="681"/>
      <c r="VN414" s="681"/>
      <c r="VO414" s="681"/>
      <c r="VP414" s="681"/>
      <c r="VQ414" s="681"/>
      <c r="VR414" s="681"/>
      <c r="VS414" s="681"/>
      <c r="VT414" s="681"/>
      <c r="VU414" s="681"/>
      <c r="VV414" s="681"/>
      <c r="VW414" s="681"/>
      <c r="VX414" s="681"/>
      <c r="VY414" s="681"/>
      <c r="VZ414" s="681"/>
      <c r="WA414" s="681"/>
      <c r="WB414" s="681"/>
      <c r="WC414" s="681"/>
      <c r="WD414" s="681"/>
      <c r="WE414" s="681"/>
      <c r="WF414" s="681"/>
      <c r="WG414" s="681"/>
      <c r="WH414" s="681"/>
      <c r="WI414" s="681"/>
      <c r="WJ414" s="681"/>
      <c r="WK414" s="681"/>
      <c r="WL414" s="681"/>
      <c r="WM414" s="681"/>
      <c r="WN414" s="681"/>
      <c r="WO414" s="681"/>
      <c r="WP414" s="681"/>
      <c r="WQ414" s="681"/>
      <c r="WR414" s="681"/>
      <c r="WS414" s="681"/>
      <c r="WT414" s="681"/>
      <c r="WU414" s="681"/>
      <c r="WV414" s="681"/>
      <c r="WW414" s="681"/>
      <c r="WX414" s="681"/>
      <c r="WY414" s="681"/>
      <c r="WZ414" s="681"/>
      <c r="XA414" s="681"/>
      <c r="XB414" s="681"/>
      <c r="XC414" s="681"/>
      <c r="XD414" s="681"/>
      <c r="XE414" s="681"/>
      <c r="XF414" s="681"/>
      <c r="XG414" s="681"/>
      <c r="XH414" s="681"/>
      <c r="XI414" s="681"/>
      <c r="XJ414" s="681"/>
      <c r="XK414" s="681"/>
      <c r="XL414" s="681"/>
      <c r="XM414" s="681"/>
      <c r="XN414" s="681"/>
      <c r="XO414" s="681"/>
      <c r="XP414" s="681"/>
      <c r="XQ414" s="681"/>
      <c r="XR414" s="681"/>
      <c r="XS414" s="681"/>
      <c r="XT414" s="681"/>
      <c r="XU414" s="681"/>
      <c r="XV414" s="681"/>
      <c r="XW414" s="681"/>
      <c r="XX414" s="681"/>
      <c r="XY414" s="681"/>
      <c r="XZ414" s="681"/>
      <c r="YA414" s="681"/>
      <c r="YB414" s="681"/>
      <c r="YC414" s="681"/>
      <c r="YD414" s="681"/>
      <c r="YE414" s="681"/>
      <c r="YF414" s="681"/>
      <c r="YG414" s="681"/>
      <c r="YH414" s="681"/>
      <c r="YI414" s="681"/>
      <c r="YJ414" s="681"/>
      <c r="YK414" s="681"/>
      <c r="YL414" s="681"/>
      <c r="YM414" s="681"/>
      <c r="YN414" s="681"/>
      <c r="YO414" s="681"/>
      <c r="YP414" s="681"/>
      <c r="YQ414" s="681"/>
      <c r="YR414" s="681"/>
      <c r="YS414" s="681"/>
      <c r="YT414" s="681"/>
      <c r="YU414" s="681"/>
      <c r="YV414" s="681"/>
      <c r="YW414" s="681"/>
      <c r="YX414" s="681"/>
      <c r="YY414" s="681"/>
      <c r="YZ414" s="681"/>
      <c r="ZA414" s="681"/>
      <c r="ZB414" s="681"/>
      <c r="ZC414" s="681"/>
      <c r="ZD414" s="681"/>
      <c r="ZE414" s="681"/>
      <c r="ZF414" s="681"/>
      <c r="ZG414" s="681"/>
      <c r="ZH414" s="681"/>
      <c r="ZI414" s="681"/>
      <c r="ZJ414" s="681"/>
      <c r="ZK414" s="681"/>
      <c r="ZL414" s="681"/>
      <c r="ZM414" s="681"/>
      <c r="ZN414" s="681"/>
      <c r="ZO414" s="681"/>
      <c r="ZP414" s="681"/>
      <c r="ZQ414" s="681"/>
      <c r="ZR414" s="681"/>
      <c r="ZS414" s="681"/>
      <c r="ZT414" s="681"/>
      <c r="ZU414" s="681"/>
      <c r="ZV414" s="681"/>
      <c r="ZW414" s="681"/>
      <c r="ZX414" s="681"/>
      <c r="ZY414" s="681"/>
      <c r="ZZ414" s="681"/>
      <c r="AAA414" s="681"/>
      <c r="AAB414" s="681"/>
      <c r="AAC414" s="681"/>
      <c r="AAD414" s="681"/>
      <c r="AAE414" s="681"/>
      <c r="AAF414" s="681"/>
      <c r="AAG414" s="681"/>
      <c r="AAH414" s="681"/>
      <c r="AAI414" s="681"/>
      <c r="AAJ414" s="681"/>
      <c r="AAK414" s="681"/>
      <c r="AAL414" s="681"/>
      <c r="AAM414" s="681"/>
      <c r="AAN414" s="681"/>
      <c r="AAO414" s="681"/>
      <c r="AAP414" s="681"/>
      <c r="AAQ414" s="681"/>
      <c r="AAR414" s="681"/>
      <c r="AAS414" s="681"/>
      <c r="AAT414" s="681"/>
      <c r="AAU414" s="681"/>
      <c r="AAV414" s="681"/>
      <c r="AAW414" s="681"/>
      <c r="AAX414" s="681"/>
      <c r="AAY414" s="681"/>
      <c r="AAZ414" s="681"/>
      <c r="ABA414" s="681"/>
      <c r="ABB414" s="681"/>
      <c r="ABC414" s="681"/>
      <c r="ABD414" s="681"/>
      <c r="ABE414" s="681"/>
      <c r="ABF414" s="681"/>
      <c r="ABG414" s="681"/>
      <c r="ABH414" s="681"/>
      <c r="ABI414" s="681"/>
      <c r="ABJ414" s="681"/>
      <c r="ABK414" s="681"/>
      <c r="ABL414" s="681"/>
      <c r="ABM414" s="681"/>
      <c r="ABN414" s="681"/>
      <c r="ABO414" s="681"/>
      <c r="ABP414" s="681"/>
      <c r="ABQ414" s="681"/>
      <c r="ABR414" s="681"/>
      <c r="ABS414" s="681"/>
      <c r="ABT414" s="681"/>
      <c r="ABU414" s="681"/>
      <c r="ABV414" s="681"/>
      <c r="ABW414" s="681"/>
      <c r="ABX414" s="681"/>
      <c r="ABY414" s="681"/>
      <c r="ABZ414" s="681"/>
      <c r="ACA414" s="681"/>
      <c r="ACB414" s="681"/>
      <c r="ACC414" s="681"/>
      <c r="ACD414" s="681"/>
      <c r="ACE414" s="681"/>
      <c r="ACF414" s="681"/>
      <c r="ACG414" s="681"/>
      <c r="ACH414" s="681"/>
      <c r="ACI414" s="681"/>
      <c r="ACJ414" s="681"/>
      <c r="ACK414" s="681"/>
      <c r="ACL414" s="681"/>
      <c r="ACM414" s="681"/>
      <c r="ACN414" s="681"/>
      <c r="ACO414" s="681"/>
      <c r="ACP414" s="681"/>
      <c r="ACQ414" s="681"/>
      <c r="ACR414" s="681"/>
      <c r="ACS414" s="681"/>
      <c r="ACT414" s="681"/>
      <c r="ACU414" s="681"/>
      <c r="ACV414" s="681"/>
      <c r="ACW414" s="681"/>
      <c r="ACX414" s="681"/>
      <c r="ACY414" s="681"/>
      <c r="ACZ414" s="681"/>
      <c r="ADA414" s="681"/>
      <c r="ADB414" s="681"/>
      <c r="ADC414" s="681"/>
      <c r="ADD414" s="681"/>
      <c r="ADE414" s="681"/>
      <c r="ADF414" s="681"/>
      <c r="ADG414" s="681"/>
      <c r="ADH414" s="681"/>
      <c r="ADI414" s="681"/>
      <c r="ADJ414" s="681"/>
      <c r="ADK414" s="681"/>
      <c r="ADL414" s="681"/>
      <c r="ADM414" s="681"/>
      <c r="ADN414" s="681"/>
      <c r="ADO414" s="681"/>
      <c r="ADP414" s="681"/>
      <c r="ADQ414" s="681"/>
      <c r="ADR414" s="681"/>
      <c r="ADS414" s="681"/>
      <c r="ADT414" s="681"/>
      <c r="ADU414" s="681"/>
      <c r="ADV414" s="681"/>
      <c r="ADW414" s="681"/>
      <c r="ADX414" s="681"/>
      <c r="ADY414" s="681"/>
      <c r="ADZ414" s="681"/>
      <c r="AEA414" s="681"/>
      <c r="AEB414" s="681"/>
      <c r="AEC414" s="681"/>
      <c r="AED414" s="681"/>
      <c r="AEE414" s="681"/>
      <c r="AEF414" s="681"/>
      <c r="AEG414" s="681"/>
      <c r="AEH414" s="681"/>
      <c r="AEI414" s="681"/>
      <c r="AEJ414" s="681"/>
      <c r="AEK414" s="681"/>
      <c r="AEL414" s="681"/>
      <c r="AEM414" s="681"/>
      <c r="AEN414" s="681"/>
      <c r="AEO414" s="681"/>
      <c r="AEP414" s="681"/>
      <c r="AEQ414" s="681"/>
      <c r="AER414" s="681"/>
      <c r="AES414" s="681"/>
      <c r="AET414" s="681"/>
      <c r="AEU414" s="681"/>
      <c r="AEV414" s="681"/>
      <c r="AEW414" s="681"/>
      <c r="AEX414" s="681"/>
      <c r="AEY414" s="681"/>
      <c r="AEZ414" s="681"/>
      <c r="AFA414" s="681"/>
      <c r="AFB414" s="681"/>
      <c r="AFC414" s="681"/>
      <c r="AFD414" s="681"/>
      <c r="AFE414" s="681"/>
      <c r="AFF414" s="681"/>
      <c r="AFG414" s="681"/>
      <c r="AFH414" s="681"/>
      <c r="AFI414" s="681"/>
      <c r="AFJ414" s="681"/>
      <c r="AFK414" s="681"/>
      <c r="AFL414" s="681"/>
      <c r="AFM414" s="681"/>
      <c r="AFN414" s="681"/>
      <c r="AFO414" s="681"/>
      <c r="AFP414" s="681"/>
      <c r="AFQ414" s="681"/>
      <c r="AFR414" s="681"/>
      <c r="AFS414" s="681"/>
      <c r="AFT414" s="681"/>
      <c r="AFU414" s="681"/>
      <c r="AFV414" s="681"/>
      <c r="AFW414" s="681"/>
      <c r="AFX414" s="681"/>
      <c r="AFY414" s="681"/>
      <c r="AFZ414" s="681"/>
      <c r="AGA414" s="681"/>
      <c r="AGB414" s="681"/>
      <c r="AGC414" s="681"/>
      <c r="AGD414" s="681"/>
      <c r="AGE414" s="681"/>
      <c r="AGF414" s="681"/>
      <c r="AGG414" s="681"/>
      <c r="AGH414" s="681"/>
      <c r="AGI414" s="681"/>
      <c r="AGJ414" s="681"/>
      <c r="AGK414" s="681"/>
      <c r="AGL414" s="681"/>
      <c r="AGM414" s="681"/>
      <c r="AGN414" s="681"/>
      <c r="AGO414" s="681"/>
      <c r="AGP414" s="681"/>
      <c r="AGQ414" s="681"/>
      <c r="AGR414" s="681"/>
      <c r="AGS414" s="681"/>
      <c r="AGT414" s="681"/>
      <c r="AGU414" s="681"/>
      <c r="AGV414" s="681"/>
      <c r="AGW414" s="681"/>
      <c r="AGX414" s="681"/>
      <c r="AGY414" s="681"/>
      <c r="AGZ414" s="681"/>
      <c r="AHA414" s="681"/>
      <c r="AHB414" s="681"/>
      <c r="AHC414" s="681"/>
      <c r="AHD414" s="681"/>
      <c r="AHE414" s="681"/>
      <c r="AHF414" s="681"/>
      <c r="AHG414" s="681"/>
      <c r="AHH414" s="681"/>
      <c r="AHI414" s="681"/>
      <c r="AHJ414" s="681"/>
      <c r="AHK414" s="681"/>
      <c r="AHL414" s="681"/>
      <c r="AHM414" s="681"/>
      <c r="AHN414" s="681"/>
      <c r="AHO414" s="681"/>
      <c r="AHP414" s="681"/>
      <c r="AHQ414" s="681"/>
      <c r="AHR414" s="681"/>
      <c r="AHS414" s="681"/>
      <c r="AHT414" s="681"/>
      <c r="AHU414" s="681"/>
      <c r="AHV414" s="681"/>
      <c r="AHW414" s="681"/>
      <c r="AHX414" s="681"/>
      <c r="AHY414" s="681"/>
      <c r="AHZ414" s="681"/>
      <c r="AIA414" s="681"/>
      <c r="AIB414" s="681"/>
      <c r="AIC414" s="681"/>
      <c r="AID414" s="681"/>
      <c r="AIE414" s="681"/>
      <c r="AIF414" s="681"/>
      <c r="AIG414" s="681"/>
      <c r="AIH414" s="681"/>
      <c r="AII414" s="681"/>
      <c r="AIJ414" s="681"/>
      <c r="AIK414" s="681"/>
      <c r="AIL414" s="681"/>
      <c r="AIM414" s="681"/>
      <c r="AIN414" s="681"/>
      <c r="AIO414" s="681"/>
      <c r="AIP414" s="681"/>
      <c r="AIQ414" s="681"/>
      <c r="AIR414" s="681"/>
      <c r="AIS414" s="681"/>
      <c r="AIT414" s="681"/>
      <c r="AIU414" s="681"/>
      <c r="AIV414" s="681"/>
      <c r="AIW414" s="681"/>
      <c r="AIX414" s="681"/>
      <c r="AIY414" s="681"/>
      <c r="AIZ414" s="681"/>
      <c r="AJA414" s="681"/>
      <c r="AJB414" s="681"/>
      <c r="AJC414" s="681"/>
      <c r="AJD414" s="681"/>
      <c r="AJE414" s="681"/>
      <c r="AJF414" s="681"/>
      <c r="AJG414" s="681"/>
      <c r="AJH414" s="681"/>
      <c r="AJI414" s="681"/>
      <c r="AJJ414" s="681"/>
      <c r="AJK414" s="681"/>
      <c r="AJL414" s="681"/>
      <c r="AJM414" s="681"/>
      <c r="AJN414" s="681"/>
      <c r="AJO414" s="681"/>
      <c r="AJP414" s="681"/>
      <c r="AJQ414" s="681"/>
      <c r="AJR414" s="681"/>
      <c r="AJS414" s="681"/>
      <c r="AJT414" s="681"/>
      <c r="AJU414" s="681"/>
      <c r="AJV414" s="681"/>
      <c r="AJW414" s="681"/>
      <c r="AJX414" s="681"/>
      <c r="AJY414" s="681"/>
      <c r="AJZ414" s="681"/>
      <c r="AKA414" s="681"/>
      <c r="AKB414" s="681"/>
      <c r="AKC414" s="681"/>
      <c r="AKD414" s="681"/>
      <c r="AKE414" s="681"/>
      <c r="AKF414" s="681"/>
      <c r="AKG414" s="681"/>
      <c r="AKH414" s="681"/>
      <c r="AKI414" s="681"/>
      <c r="AKJ414" s="681"/>
      <c r="AKK414" s="681"/>
      <c r="AKL414" s="681"/>
      <c r="AKM414" s="681"/>
      <c r="AKN414" s="681"/>
      <c r="AKO414" s="681"/>
      <c r="AKP414" s="681"/>
      <c r="AKQ414" s="681"/>
      <c r="AKR414" s="681"/>
      <c r="AKS414" s="681"/>
      <c r="AKT414" s="681"/>
      <c r="AKU414" s="681"/>
      <c r="AKV414" s="681"/>
      <c r="AKW414" s="681"/>
      <c r="AKX414" s="681"/>
      <c r="AKY414" s="681"/>
      <c r="AKZ414" s="681"/>
      <c r="ALA414" s="681"/>
      <c r="ALB414" s="681"/>
      <c r="ALC414" s="681"/>
      <c r="ALD414" s="681"/>
      <c r="ALE414" s="681"/>
      <c r="ALF414" s="681"/>
      <c r="ALG414" s="681"/>
      <c r="ALH414" s="681"/>
      <c r="ALI414" s="681"/>
      <c r="ALJ414" s="681"/>
      <c r="ALK414" s="681"/>
      <c r="ALL414" s="681"/>
      <c r="ALM414" s="681"/>
      <c r="ALN414" s="681"/>
      <c r="ALO414" s="681"/>
      <c r="ALP414" s="681"/>
      <c r="ALQ414" s="681"/>
      <c r="ALR414" s="681"/>
      <c r="ALS414" s="681"/>
      <c r="ALT414" s="681"/>
      <c r="ALU414" s="681"/>
      <c r="ALV414" s="681"/>
      <c r="ALW414" s="681"/>
      <c r="ALX414" s="681"/>
      <c r="ALY414" s="681"/>
      <c r="ALZ414" s="681"/>
      <c r="AMA414" s="681"/>
      <c r="AMB414" s="681"/>
      <c r="AMC414" s="681"/>
      <c r="AMD414" s="681"/>
      <c r="AME414" s="681"/>
      <c r="AMF414" s="681"/>
      <c r="AMG414" s="681"/>
      <c r="AMH414" s="681"/>
      <c r="AMI414" s="681"/>
      <c r="AMJ414" s="681"/>
      <c r="AMK414" s="681"/>
      <c r="AML414" s="681"/>
      <c r="AMM414" s="681"/>
      <c r="AMN414" s="681"/>
      <c r="AMO414" s="681"/>
      <c r="AMP414" s="681"/>
      <c r="AMQ414" s="681"/>
      <c r="AMR414" s="681"/>
      <c r="AMS414" s="681"/>
      <c r="AMT414" s="681"/>
      <c r="AMU414" s="681"/>
      <c r="AMV414" s="681"/>
      <c r="AMW414" s="681"/>
      <c r="AMX414" s="681"/>
      <c r="AMY414" s="681"/>
      <c r="AMZ414" s="681"/>
      <c r="ANA414" s="681"/>
      <c r="ANB414" s="681"/>
      <c r="ANC414" s="681"/>
      <c r="AND414" s="681"/>
      <c r="ANE414" s="681"/>
      <c r="ANF414" s="681"/>
      <c r="ANG414" s="681"/>
      <c r="ANH414" s="681"/>
      <c r="ANI414" s="681"/>
      <c r="ANJ414" s="681"/>
      <c r="ANK414" s="681"/>
      <c r="ANL414" s="681"/>
      <c r="ANM414" s="681"/>
      <c r="ANN414" s="681"/>
      <c r="ANO414" s="681"/>
      <c r="ANP414" s="681"/>
      <c r="ANQ414" s="681"/>
      <c r="ANR414" s="681"/>
      <c r="ANS414" s="681"/>
      <c r="ANT414" s="681"/>
      <c r="ANU414" s="681"/>
      <c r="ANV414" s="681"/>
      <c r="ANW414" s="681"/>
      <c r="ANX414" s="681"/>
      <c r="ANY414" s="681"/>
      <c r="ANZ414" s="681"/>
      <c r="AOA414" s="681"/>
      <c r="AOB414" s="681"/>
      <c r="AOC414" s="681"/>
      <c r="AOD414" s="681"/>
      <c r="AOE414" s="681"/>
      <c r="AOF414" s="681"/>
      <c r="AOG414" s="681"/>
      <c r="AOH414" s="681"/>
      <c r="AOI414" s="681"/>
      <c r="AOJ414" s="681"/>
      <c r="AOK414" s="681"/>
      <c r="AOL414" s="681"/>
      <c r="AOM414" s="681"/>
      <c r="AON414" s="681"/>
      <c r="AOO414" s="681"/>
      <c r="AOP414" s="681"/>
      <c r="AOQ414" s="681"/>
      <c r="AOR414" s="681"/>
      <c r="AOS414" s="681"/>
      <c r="AOT414" s="681"/>
      <c r="AOU414" s="681"/>
      <c r="AOV414" s="681"/>
      <c r="AOW414" s="681"/>
      <c r="AOX414" s="681"/>
      <c r="AOY414" s="681"/>
      <c r="AOZ414" s="681"/>
      <c r="APA414" s="681"/>
      <c r="APB414" s="681"/>
      <c r="APC414" s="681"/>
      <c r="APD414" s="681"/>
      <c r="APE414" s="681"/>
      <c r="APF414" s="681"/>
      <c r="APG414" s="681"/>
      <c r="APH414" s="681"/>
      <c r="API414" s="681"/>
      <c r="APJ414" s="681"/>
      <c r="APK414" s="681"/>
      <c r="APL414" s="681"/>
      <c r="APM414" s="681"/>
      <c r="APN414" s="681"/>
      <c r="APO414" s="681"/>
      <c r="APP414" s="681"/>
      <c r="APQ414" s="681"/>
      <c r="APR414" s="681"/>
      <c r="APS414" s="681"/>
      <c r="APT414" s="681"/>
      <c r="APU414" s="681"/>
      <c r="APV414" s="681"/>
      <c r="APW414" s="681"/>
      <c r="APX414" s="681"/>
      <c r="APY414" s="681"/>
      <c r="APZ414" s="681"/>
      <c r="AQA414" s="681"/>
      <c r="AQB414" s="681"/>
      <c r="AQC414" s="681"/>
      <c r="AQD414" s="681"/>
      <c r="AQE414" s="681"/>
      <c r="AQF414" s="681"/>
      <c r="AQG414" s="681"/>
      <c r="AQH414" s="681"/>
      <c r="AQI414" s="681"/>
      <c r="AQJ414" s="681"/>
      <c r="AQK414" s="681"/>
      <c r="AQL414" s="681"/>
      <c r="AQM414" s="681"/>
      <c r="AQN414" s="681"/>
      <c r="AQO414" s="681"/>
      <c r="AQP414" s="681"/>
      <c r="AQQ414" s="681"/>
      <c r="AQR414" s="681"/>
      <c r="AQS414" s="681"/>
      <c r="AQT414" s="681"/>
      <c r="AQU414" s="681"/>
      <c r="AQV414" s="681"/>
      <c r="AQW414" s="681"/>
      <c r="AQX414" s="681"/>
      <c r="AQY414" s="681"/>
      <c r="AQZ414" s="681"/>
      <c r="ARA414" s="681"/>
      <c r="ARB414" s="681"/>
      <c r="ARC414" s="681"/>
      <c r="ARD414" s="681"/>
      <c r="ARE414" s="681"/>
      <c r="ARF414" s="681"/>
      <c r="ARG414" s="681"/>
      <c r="ARH414" s="681"/>
      <c r="ARI414" s="681"/>
      <c r="ARJ414" s="681"/>
      <c r="ARK414" s="681"/>
      <c r="ARL414" s="681"/>
      <c r="ARM414" s="681"/>
      <c r="ARN414" s="681"/>
      <c r="ARO414" s="681"/>
      <c r="ARP414" s="681"/>
      <c r="ARQ414" s="681"/>
      <c r="ARR414" s="681"/>
      <c r="ARS414" s="681"/>
      <c r="ART414" s="681"/>
      <c r="ARU414" s="681"/>
      <c r="ARV414" s="681"/>
      <c r="ARW414" s="681"/>
      <c r="ARX414" s="681"/>
      <c r="ARY414" s="681"/>
      <c r="ARZ414" s="681"/>
      <c r="ASA414" s="681"/>
      <c r="ASB414" s="681"/>
      <c r="ASC414" s="681"/>
      <c r="ASD414" s="681"/>
      <c r="ASE414" s="681"/>
      <c r="ASF414" s="681"/>
      <c r="ASG414" s="681"/>
      <c r="ASH414" s="681"/>
      <c r="ASI414" s="681"/>
      <c r="ASJ414" s="681"/>
      <c r="ASK414" s="681"/>
      <c r="ASL414" s="681"/>
      <c r="ASM414" s="681"/>
      <c r="ASN414" s="681"/>
      <c r="ASO414" s="681"/>
      <c r="ASP414" s="681"/>
      <c r="ASQ414" s="681"/>
      <c r="ASR414" s="681"/>
      <c r="ASS414" s="681"/>
      <c r="AST414" s="681"/>
      <c r="ASU414" s="681"/>
      <c r="ASV414" s="681"/>
      <c r="ASW414" s="681"/>
      <c r="ASX414" s="681"/>
      <c r="ASY414" s="681"/>
      <c r="ASZ414" s="681"/>
      <c r="ATA414" s="681"/>
      <c r="ATB414" s="681"/>
      <c r="ATC414" s="681"/>
      <c r="ATD414" s="681"/>
      <c r="ATE414" s="681"/>
      <c r="ATF414" s="681"/>
      <c r="ATG414" s="681"/>
      <c r="ATH414" s="681"/>
      <c r="ATI414" s="681"/>
      <c r="ATJ414" s="681"/>
      <c r="ATK414" s="681"/>
      <c r="ATL414" s="681"/>
      <c r="ATM414" s="681"/>
      <c r="ATN414" s="681"/>
      <c r="ATO414" s="681"/>
      <c r="ATP414" s="681"/>
      <c r="ATQ414" s="681"/>
      <c r="ATR414" s="681"/>
      <c r="ATS414" s="681"/>
      <c r="ATT414" s="681"/>
      <c r="ATU414" s="681"/>
      <c r="ATV414" s="681"/>
      <c r="ATW414" s="681"/>
      <c r="ATX414" s="681"/>
      <c r="ATY414" s="681"/>
      <c r="ATZ414" s="681"/>
      <c r="AUA414" s="681"/>
      <c r="AUB414" s="681"/>
      <c r="AUC414" s="681"/>
      <c r="AUD414" s="681"/>
      <c r="AUE414" s="681"/>
      <c r="AUF414" s="681"/>
      <c r="AUG414" s="681"/>
      <c r="AUH414" s="681"/>
      <c r="AUI414" s="681"/>
      <c r="AUJ414" s="681"/>
      <c r="AUK414" s="681"/>
      <c r="AUL414" s="681"/>
      <c r="AUM414" s="681"/>
      <c r="AUN414" s="681"/>
      <c r="AUO414" s="681"/>
      <c r="AUP414" s="681"/>
      <c r="AUQ414" s="681"/>
      <c r="AUR414" s="681"/>
      <c r="AUS414" s="681"/>
      <c r="AUT414" s="681"/>
      <c r="AUU414" s="681"/>
      <c r="AUV414" s="681"/>
      <c r="AUW414" s="681"/>
      <c r="AUX414" s="681"/>
      <c r="AUY414" s="681"/>
      <c r="AUZ414" s="681"/>
      <c r="AVA414" s="681"/>
      <c r="AVB414" s="681"/>
      <c r="AVC414" s="681"/>
      <c r="AVD414" s="681"/>
      <c r="AVE414" s="681"/>
      <c r="AVF414" s="681"/>
      <c r="AVG414" s="681"/>
      <c r="AVH414" s="681"/>
      <c r="AVI414" s="681"/>
      <c r="AVJ414" s="681"/>
      <c r="AVK414" s="681"/>
      <c r="AVL414" s="681"/>
      <c r="AVM414" s="681"/>
      <c r="AVN414" s="681"/>
      <c r="AVO414" s="681"/>
      <c r="AVP414" s="681"/>
      <c r="AVQ414" s="681"/>
      <c r="AVR414" s="681"/>
      <c r="AVS414" s="681"/>
      <c r="AVT414" s="681"/>
      <c r="AVU414" s="681"/>
      <c r="AVV414" s="681"/>
      <c r="AVW414" s="681"/>
      <c r="AVX414" s="681"/>
      <c r="AVY414" s="681"/>
      <c r="AVZ414" s="681"/>
      <c r="AWA414" s="681"/>
      <c r="AWB414" s="681"/>
      <c r="AWC414" s="681"/>
      <c r="AWD414" s="681"/>
      <c r="AWE414" s="681"/>
      <c r="AWF414" s="681"/>
      <c r="AWG414" s="681"/>
      <c r="AWH414" s="681"/>
      <c r="AWI414" s="681"/>
      <c r="AWJ414" s="681"/>
      <c r="AWK414" s="681"/>
      <c r="AWL414" s="681"/>
      <c r="AWM414" s="681"/>
      <c r="AWN414" s="681"/>
      <c r="AWO414" s="681"/>
      <c r="AWP414" s="681"/>
      <c r="AWQ414" s="681"/>
      <c r="AWR414" s="681"/>
      <c r="AWS414" s="681"/>
      <c r="AWT414" s="681"/>
      <c r="AWU414" s="681"/>
      <c r="AWV414" s="681"/>
      <c r="AWW414" s="681"/>
      <c r="AWX414" s="681"/>
      <c r="AWY414" s="681"/>
      <c r="AWZ414" s="681"/>
      <c r="AXA414" s="681"/>
      <c r="AXB414" s="681"/>
      <c r="AXC414" s="681"/>
      <c r="AXD414" s="681"/>
      <c r="AXE414" s="681"/>
      <c r="AXF414" s="681"/>
      <c r="AXG414" s="681"/>
      <c r="AXH414" s="681"/>
      <c r="AXI414" s="681"/>
      <c r="AXJ414" s="681"/>
      <c r="AXK414" s="681"/>
      <c r="AXL414" s="681"/>
      <c r="AXM414" s="681"/>
      <c r="AXN414" s="681"/>
      <c r="AXO414" s="681"/>
      <c r="AXP414" s="681"/>
      <c r="AXQ414" s="681"/>
      <c r="AXR414" s="681"/>
      <c r="AXS414" s="681"/>
      <c r="AXT414" s="681"/>
      <c r="AXU414" s="681"/>
      <c r="AXV414" s="681"/>
      <c r="AXW414" s="681"/>
      <c r="AXX414" s="681"/>
      <c r="AXY414" s="681"/>
      <c r="AXZ414" s="681"/>
      <c r="AYA414" s="681"/>
      <c r="AYB414" s="681"/>
      <c r="AYC414" s="681"/>
      <c r="AYD414" s="681"/>
      <c r="AYE414" s="681"/>
      <c r="AYF414" s="681"/>
      <c r="AYG414" s="681"/>
      <c r="AYH414" s="681"/>
      <c r="AYI414" s="681"/>
      <c r="AYJ414" s="681"/>
      <c r="AYK414" s="681"/>
      <c r="AYL414" s="681"/>
      <c r="AYM414" s="681"/>
      <c r="AYN414" s="681"/>
      <c r="AYO414" s="681"/>
      <c r="AYP414" s="681"/>
      <c r="AYQ414" s="681"/>
      <c r="AYR414" s="681"/>
      <c r="AYS414" s="681"/>
      <c r="AYT414" s="681"/>
      <c r="AYU414" s="681"/>
      <c r="AYV414" s="681"/>
      <c r="AYW414" s="681"/>
      <c r="AYX414" s="681"/>
      <c r="AYY414" s="681"/>
      <c r="AYZ414" s="681"/>
      <c r="AZA414" s="681"/>
      <c r="AZB414" s="681"/>
      <c r="AZC414" s="681"/>
      <c r="AZD414" s="681"/>
      <c r="AZE414" s="681"/>
      <c r="AZF414" s="681"/>
      <c r="AZG414" s="681"/>
      <c r="AZH414" s="681"/>
      <c r="AZI414" s="681"/>
      <c r="AZJ414" s="681"/>
      <c r="AZK414" s="681"/>
      <c r="AZL414" s="681"/>
      <c r="AZM414" s="681"/>
      <c r="AZN414" s="681"/>
      <c r="AZO414" s="681"/>
      <c r="AZP414" s="681"/>
      <c r="AZQ414" s="681"/>
      <c r="AZR414" s="681"/>
      <c r="AZS414" s="681"/>
      <c r="AZT414" s="681"/>
      <c r="AZU414" s="681"/>
      <c r="AZV414" s="681"/>
      <c r="AZW414" s="681"/>
      <c r="AZX414" s="681"/>
      <c r="AZY414" s="681"/>
      <c r="AZZ414" s="681"/>
      <c r="BAA414" s="681"/>
      <c r="BAB414" s="681"/>
      <c r="BAC414" s="681"/>
      <c r="BAD414" s="681"/>
      <c r="BAE414" s="681"/>
      <c r="BAF414" s="681"/>
      <c r="BAG414" s="681"/>
      <c r="BAH414" s="681"/>
      <c r="BAI414" s="681"/>
      <c r="BAJ414" s="681"/>
      <c r="BAK414" s="681"/>
      <c r="BAL414" s="681"/>
      <c r="BAM414" s="681"/>
      <c r="BAN414" s="681"/>
      <c r="BAO414" s="681"/>
      <c r="BAP414" s="681"/>
      <c r="BAQ414" s="681"/>
      <c r="BAR414" s="681"/>
      <c r="BAS414" s="681"/>
      <c r="BAT414" s="681"/>
      <c r="BAU414" s="681"/>
      <c r="BAV414" s="681"/>
      <c r="BAW414" s="681"/>
      <c r="BAX414" s="681"/>
      <c r="BAY414" s="681"/>
      <c r="BAZ414" s="681"/>
      <c r="BBA414" s="681"/>
      <c r="BBB414" s="681"/>
      <c r="BBC414" s="681"/>
      <c r="BBD414" s="681"/>
      <c r="BBE414" s="681"/>
      <c r="BBF414" s="681"/>
      <c r="BBG414" s="681"/>
      <c r="BBH414" s="681"/>
      <c r="BBI414" s="681"/>
      <c r="BBJ414" s="681"/>
      <c r="BBK414" s="681"/>
      <c r="BBL414" s="681"/>
      <c r="BBM414" s="681"/>
      <c r="BBN414" s="681"/>
      <c r="BBO414" s="681"/>
      <c r="BBP414" s="681"/>
      <c r="BBQ414" s="681"/>
      <c r="BBR414" s="681"/>
      <c r="BBS414" s="681"/>
      <c r="BBT414" s="681"/>
      <c r="BBU414" s="681"/>
      <c r="BBV414" s="681"/>
      <c r="BBW414" s="681"/>
      <c r="BBX414" s="681"/>
      <c r="BBY414" s="681"/>
      <c r="BBZ414" s="681"/>
      <c r="BCA414" s="681"/>
      <c r="BCB414" s="681"/>
      <c r="BCC414" s="681"/>
      <c r="BCD414" s="681"/>
      <c r="BCE414" s="681"/>
      <c r="BCF414" s="681"/>
      <c r="BCG414" s="681"/>
      <c r="BCH414" s="681"/>
      <c r="BCI414" s="681"/>
      <c r="BCJ414" s="681"/>
      <c r="BCK414" s="681"/>
      <c r="BCL414" s="681"/>
      <c r="BCM414" s="681"/>
      <c r="BCN414" s="681"/>
      <c r="BCO414" s="681"/>
      <c r="BCP414" s="681"/>
      <c r="BCQ414" s="681"/>
      <c r="BCR414" s="681"/>
      <c r="BCS414" s="681"/>
      <c r="BCT414" s="681"/>
      <c r="BCU414" s="681"/>
      <c r="BCV414" s="681"/>
      <c r="BCW414" s="681"/>
      <c r="BCX414" s="681"/>
      <c r="BCY414" s="681"/>
      <c r="BCZ414" s="681"/>
      <c r="BDA414" s="681"/>
      <c r="BDB414" s="681"/>
      <c r="BDC414" s="681"/>
      <c r="BDD414" s="681"/>
      <c r="BDE414" s="681"/>
      <c r="BDF414" s="681"/>
      <c r="BDG414" s="681"/>
      <c r="BDH414" s="681"/>
      <c r="BDI414" s="681"/>
      <c r="BDJ414" s="681"/>
      <c r="BDK414" s="681"/>
      <c r="BDL414" s="681"/>
      <c r="BDM414" s="681"/>
      <c r="BDN414" s="681"/>
      <c r="BDO414" s="681"/>
      <c r="BDP414" s="681"/>
      <c r="BDQ414" s="681"/>
      <c r="BDR414" s="681"/>
      <c r="BDS414" s="681"/>
      <c r="BDT414" s="681"/>
      <c r="BDU414" s="681"/>
      <c r="BDV414" s="681"/>
      <c r="BDW414" s="681"/>
      <c r="BDX414" s="681"/>
      <c r="BDY414" s="681"/>
      <c r="BDZ414" s="681"/>
      <c r="BEA414" s="681"/>
      <c r="BEB414" s="681"/>
      <c r="BEC414" s="681"/>
      <c r="BED414" s="681"/>
      <c r="BEE414" s="681"/>
      <c r="BEF414" s="681"/>
      <c r="BEG414" s="681"/>
      <c r="BEH414" s="681"/>
      <c r="BEI414" s="681"/>
      <c r="BEJ414" s="681"/>
      <c r="BEK414" s="681"/>
      <c r="BEL414" s="681"/>
      <c r="BEM414" s="681"/>
      <c r="BEN414" s="681"/>
      <c r="BEO414" s="681"/>
      <c r="BEP414" s="681"/>
      <c r="BEQ414" s="681"/>
      <c r="BER414" s="681"/>
      <c r="BES414" s="681"/>
      <c r="BET414" s="681"/>
      <c r="BEU414" s="681"/>
      <c r="BEV414" s="681"/>
      <c r="BEW414" s="681"/>
      <c r="BEX414" s="681"/>
      <c r="BEY414" s="681"/>
      <c r="BEZ414" s="681"/>
      <c r="BFA414" s="681"/>
      <c r="BFB414" s="681"/>
      <c r="BFC414" s="681"/>
      <c r="BFD414" s="681"/>
      <c r="BFE414" s="681"/>
      <c r="BFF414" s="681"/>
      <c r="BFG414" s="681"/>
      <c r="BFH414" s="681"/>
      <c r="BFI414" s="681"/>
      <c r="BFJ414" s="681"/>
      <c r="BFK414" s="681"/>
      <c r="BFL414" s="681"/>
      <c r="BFM414" s="681"/>
      <c r="BFN414" s="681"/>
      <c r="BFO414" s="681"/>
      <c r="BFP414" s="681"/>
      <c r="BFQ414" s="681"/>
      <c r="BFR414" s="681"/>
      <c r="BFS414" s="681"/>
      <c r="BFT414" s="681"/>
      <c r="BFU414" s="681"/>
      <c r="BFV414" s="681"/>
      <c r="BFW414" s="681"/>
      <c r="BFX414" s="681"/>
      <c r="BFY414" s="681"/>
      <c r="BFZ414" s="681"/>
      <c r="BGA414" s="681"/>
      <c r="BGB414" s="681"/>
      <c r="BGC414" s="681"/>
      <c r="BGD414" s="681"/>
      <c r="BGE414" s="681"/>
      <c r="BGF414" s="681"/>
      <c r="BGG414" s="681"/>
      <c r="BGH414" s="681"/>
      <c r="BGI414" s="681"/>
      <c r="BGJ414" s="681"/>
      <c r="BGK414" s="681"/>
      <c r="BGL414" s="681"/>
      <c r="BGM414" s="681"/>
      <c r="BGN414" s="681"/>
      <c r="BGO414" s="681"/>
      <c r="BGP414" s="681"/>
      <c r="BGQ414" s="681"/>
      <c r="BGR414" s="681"/>
      <c r="BGS414" s="681"/>
      <c r="BGT414" s="681"/>
      <c r="BGU414" s="681"/>
      <c r="BGV414" s="681"/>
      <c r="BGW414" s="681"/>
      <c r="BGX414" s="681"/>
      <c r="BGY414" s="681"/>
      <c r="BGZ414" s="681"/>
      <c r="BHA414" s="681"/>
      <c r="BHB414" s="681"/>
      <c r="BHC414" s="681"/>
      <c r="BHD414" s="681"/>
      <c r="BHE414" s="681"/>
      <c r="BHF414" s="681"/>
      <c r="BHG414" s="681"/>
      <c r="BHH414" s="681"/>
      <c r="BHI414" s="681"/>
      <c r="BHJ414" s="681"/>
      <c r="BHK414" s="681"/>
      <c r="BHL414" s="681"/>
      <c r="BHM414" s="681"/>
      <c r="BHN414" s="681"/>
      <c r="BHO414" s="681"/>
      <c r="BHP414" s="681"/>
      <c r="BHQ414" s="681"/>
      <c r="BHR414" s="681"/>
      <c r="BHS414" s="681"/>
      <c r="BHT414" s="681"/>
      <c r="BHU414" s="681"/>
      <c r="BHV414" s="681"/>
      <c r="BHW414" s="681"/>
      <c r="BHX414" s="681"/>
      <c r="BHY414" s="681"/>
      <c r="BHZ414" s="681"/>
      <c r="BIA414" s="681"/>
      <c r="BIB414" s="681"/>
      <c r="BIC414" s="681"/>
      <c r="BID414" s="681"/>
      <c r="BIE414" s="681"/>
      <c r="BIF414" s="681"/>
      <c r="BIG414" s="681"/>
      <c r="BIH414" s="681"/>
      <c r="BII414" s="681"/>
      <c r="BIJ414" s="681"/>
      <c r="BIK414" s="681"/>
      <c r="BIL414" s="681"/>
      <c r="BIM414" s="681"/>
      <c r="BIN414" s="681"/>
      <c r="BIO414" s="681"/>
      <c r="BIP414" s="681"/>
      <c r="BIQ414" s="681"/>
      <c r="BIR414" s="681"/>
      <c r="BIS414" s="681"/>
      <c r="BIT414" s="681"/>
      <c r="BIU414" s="681"/>
      <c r="BIV414" s="681"/>
      <c r="BIW414" s="681"/>
      <c r="BIX414" s="681"/>
      <c r="BIY414" s="681"/>
      <c r="BIZ414" s="681"/>
      <c r="BJA414" s="681"/>
      <c r="BJB414" s="681"/>
      <c r="BJC414" s="681"/>
      <c r="BJD414" s="681"/>
      <c r="BJE414" s="681"/>
      <c r="BJF414" s="681"/>
      <c r="BJG414" s="681"/>
      <c r="BJH414" s="681"/>
      <c r="BJI414" s="681"/>
      <c r="BJJ414" s="681"/>
      <c r="BJK414" s="681"/>
      <c r="BJL414" s="681"/>
      <c r="BJM414" s="681"/>
      <c r="BJN414" s="681"/>
      <c r="BJO414" s="681"/>
      <c r="BJP414" s="681"/>
      <c r="BJQ414" s="681"/>
      <c r="BJR414" s="681"/>
      <c r="BJS414" s="681"/>
      <c r="BJT414" s="681"/>
      <c r="BJU414" s="681"/>
      <c r="BJV414" s="681"/>
      <c r="BJW414" s="681"/>
      <c r="BJX414" s="681"/>
      <c r="BJY414" s="681"/>
      <c r="BJZ414" s="681"/>
      <c r="BKA414" s="681"/>
      <c r="BKB414" s="681"/>
      <c r="BKC414" s="681"/>
      <c r="BKD414" s="681"/>
      <c r="BKE414" s="681"/>
      <c r="BKF414" s="681"/>
      <c r="BKG414" s="681"/>
      <c r="BKH414" s="681"/>
      <c r="BKI414" s="681"/>
      <c r="BKJ414" s="681"/>
      <c r="BKK414" s="681"/>
      <c r="BKL414" s="681"/>
      <c r="BKM414" s="681"/>
      <c r="BKN414" s="681"/>
      <c r="BKO414" s="681"/>
      <c r="BKP414" s="681"/>
      <c r="BKQ414" s="681"/>
      <c r="BKR414" s="681"/>
      <c r="BKS414" s="681"/>
      <c r="BKT414" s="681"/>
      <c r="BKU414" s="681"/>
      <c r="BKV414" s="681"/>
      <c r="BKW414" s="681"/>
      <c r="BKX414" s="681"/>
      <c r="BKY414" s="681"/>
      <c r="BKZ414" s="681"/>
      <c r="BLA414" s="681"/>
      <c r="BLB414" s="681"/>
      <c r="BLC414" s="681"/>
      <c r="BLD414" s="681"/>
      <c r="BLE414" s="681"/>
      <c r="BLF414" s="681"/>
      <c r="BLG414" s="681"/>
      <c r="BLH414" s="681"/>
      <c r="BLI414" s="681"/>
      <c r="BLJ414" s="681"/>
      <c r="BLK414" s="681"/>
      <c r="BLL414" s="681"/>
      <c r="BLM414" s="681"/>
      <c r="BLN414" s="681"/>
      <c r="BLO414" s="681"/>
      <c r="BLP414" s="681"/>
      <c r="BLQ414" s="681"/>
      <c r="BLR414" s="681"/>
      <c r="BLS414" s="681"/>
      <c r="BLT414" s="681"/>
      <c r="BLU414" s="681"/>
      <c r="BLV414" s="681"/>
      <c r="BLW414" s="681"/>
      <c r="BLX414" s="681"/>
      <c r="BLY414" s="681"/>
      <c r="BLZ414" s="681"/>
      <c r="BMA414" s="681"/>
      <c r="BMB414" s="681"/>
      <c r="BMC414" s="681"/>
      <c r="BMD414" s="681"/>
      <c r="BME414" s="681"/>
      <c r="BMF414" s="681"/>
      <c r="BMG414" s="681"/>
      <c r="BMH414" s="681"/>
      <c r="BMI414" s="681"/>
      <c r="BMJ414" s="681"/>
      <c r="BMK414" s="681"/>
      <c r="BML414" s="681"/>
      <c r="BMM414" s="681"/>
      <c r="BMN414" s="681"/>
      <c r="BMO414" s="681"/>
      <c r="BMP414" s="681"/>
      <c r="BMQ414" s="681"/>
      <c r="BMR414" s="681"/>
      <c r="BMS414" s="681"/>
      <c r="BMT414" s="681"/>
      <c r="BMU414" s="681"/>
      <c r="BMV414" s="681"/>
      <c r="BMW414" s="681"/>
      <c r="BMX414" s="681"/>
      <c r="BMY414" s="681"/>
      <c r="BMZ414" s="681"/>
      <c r="BNA414" s="681"/>
      <c r="BNB414" s="681"/>
      <c r="BNC414" s="681"/>
      <c r="BND414" s="681"/>
      <c r="BNE414" s="681"/>
      <c r="BNF414" s="681"/>
      <c r="BNG414" s="681"/>
      <c r="BNH414" s="681"/>
      <c r="BNI414" s="681"/>
      <c r="BNJ414" s="681"/>
      <c r="BNK414" s="681"/>
      <c r="BNL414" s="681"/>
      <c r="BNM414" s="681"/>
      <c r="BNN414" s="681"/>
      <c r="BNO414" s="681"/>
      <c r="BNP414" s="681"/>
      <c r="BNQ414" s="681"/>
      <c r="BNR414" s="681"/>
      <c r="BNS414" s="681"/>
      <c r="BNT414" s="681"/>
      <c r="BNU414" s="681"/>
      <c r="BNV414" s="681"/>
      <c r="BNW414" s="681"/>
      <c r="BNX414" s="681"/>
      <c r="BNY414" s="681"/>
      <c r="BNZ414" s="681"/>
      <c r="BOA414" s="681"/>
      <c r="BOB414" s="681"/>
      <c r="BOC414" s="681"/>
      <c r="BOD414" s="681"/>
      <c r="BOE414" s="681"/>
      <c r="BOF414" s="681"/>
      <c r="BOG414" s="681"/>
      <c r="BOH414" s="681"/>
      <c r="BOI414" s="681"/>
      <c r="BOJ414" s="681"/>
      <c r="BOK414" s="681"/>
      <c r="BOL414" s="681"/>
      <c r="BOM414" s="681"/>
      <c r="BON414" s="681"/>
      <c r="BOO414" s="681"/>
      <c r="BOP414" s="681"/>
      <c r="BOQ414" s="681"/>
      <c r="BOR414" s="681"/>
      <c r="BOS414" s="681"/>
      <c r="BOT414" s="681"/>
      <c r="BOU414" s="681"/>
      <c r="BOV414" s="681"/>
      <c r="BOW414" s="681"/>
      <c r="BOX414" s="681"/>
      <c r="BOY414" s="681"/>
      <c r="BOZ414" s="681"/>
      <c r="BPA414" s="681"/>
      <c r="BPB414" s="681"/>
      <c r="BPC414" s="681"/>
      <c r="BPD414" s="681"/>
      <c r="BPE414" s="681"/>
      <c r="BPF414" s="681"/>
      <c r="BPG414" s="681"/>
      <c r="BPH414" s="681"/>
      <c r="BPI414" s="681"/>
      <c r="BPJ414" s="681"/>
      <c r="BPK414" s="681"/>
      <c r="BPL414" s="681"/>
      <c r="BPM414" s="681"/>
      <c r="BPN414" s="681"/>
      <c r="BPO414" s="681"/>
      <c r="BPP414" s="681"/>
      <c r="BPQ414" s="681"/>
      <c r="BPR414" s="681"/>
      <c r="BPS414" s="681"/>
      <c r="BPT414" s="681"/>
      <c r="BPU414" s="681"/>
      <c r="BPV414" s="681"/>
      <c r="BPW414" s="681"/>
      <c r="BPX414" s="681"/>
      <c r="BPY414" s="681"/>
      <c r="BPZ414" s="681"/>
      <c r="BQA414" s="681"/>
      <c r="BQB414" s="681"/>
      <c r="BQC414" s="681"/>
      <c r="BQD414" s="681"/>
      <c r="BQE414" s="681"/>
      <c r="BQF414" s="681"/>
      <c r="BQG414" s="681"/>
      <c r="BQH414" s="681"/>
      <c r="BQI414" s="681"/>
      <c r="BQJ414" s="681"/>
      <c r="BQK414" s="681"/>
      <c r="BQL414" s="681"/>
      <c r="BQM414" s="681"/>
      <c r="BQN414" s="681"/>
      <c r="BQO414" s="681"/>
      <c r="BQP414" s="681"/>
      <c r="BQQ414" s="681"/>
      <c r="BQR414" s="681"/>
      <c r="BQS414" s="681"/>
      <c r="BQT414" s="681"/>
      <c r="BQU414" s="681"/>
      <c r="BQV414" s="681"/>
      <c r="BQW414" s="681"/>
      <c r="BQX414" s="681"/>
      <c r="BQY414" s="681"/>
      <c r="BQZ414" s="681"/>
      <c r="BRA414" s="681"/>
      <c r="BRB414" s="681"/>
      <c r="BRC414" s="681"/>
      <c r="BRD414" s="681"/>
      <c r="BRE414" s="681"/>
      <c r="BRF414" s="681"/>
      <c r="BRG414" s="681"/>
      <c r="BRH414" s="681"/>
      <c r="BRI414" s="681"/>
      <c r="BRJ414" s="681"/>
      <c r="BRK414" s="681"/>
      <c r="BRL414" s="681"/>
      <c r="BRM414" s="681"/>
      <c r="BRN414" s="681"/>
      <c r="BRO414" s="681"/>
      <c r="BRP414" s="681"/>
      <c r="BRQ414" s="681"/>
      <c r="BRR414" s="681"/>
      <c r="BRS414" s="681"/>
      <c r="BRT414" s="681"/>
      <c r="BRU414" s="681"/>
      <c r="BRV414" s="681"/>
      <c r="BRW414" s="681"/>
      <c r="BRX414" s="681"/>
      <c r="BRY414" s="681"/>
      <c r="BRZ414" s="681"/>
      <c r="BSA414" s="681"/>
      <c r="BSB414" s="681"/>
      <c r="BSC414" s="681"/>
      <c r="BSD414" s="681"/>
      <c r="BSE414" s="681"/>
      <c r="BSF414" s="681"/>
      <c r="BSG414" s="681"/>
      <c r="BSH414" s="681"/>
      <c r="BSI414" s="681"/>
      <c r="BSJ414" s="681"/>
      <c r="BSK414" s="681"/>
      <c r="BSL414" s="681"/>
      <c r="BSM414" s="681"/>
      <c r="BSN414" s="681"/>
      <c r="BSO414" s="681"/>
      <c r="BSP414" s="681"/>
      <c r="BSQ414" s="681"/>
      <c r="BSR414" s="681"/>
      <c r="BSS414" s="681"/>
      <c r="BST414" s="681"/>
      <c r="BSU414" s="681"/>
      <c r="BSV414" s="681"/>
      <c r="BSW414" s="681"/>
      <c r="BSX414" s="681"/>
      <c r="BSY414" s="681"/>
      <c r="BSZ414" s="681"/>
      <c r="BTA414" s="681"/>
      <c r="BTB414" s="681"/>
      <c r="BTC414" s="681"/>
      <c r="BTD414" s="681"/>
      <c r="BTE414" s="681"/>
      <c r="BTF414" s="681"/>
      <c r="BTG414" s="681"/>
      <c r="BTH414" s="681"/>
      <c r="BTI414" s="681"/>
      <c r="BTJ414" s="681"/>
      <c r="BTK414" s="681"/>
      <c r="BTL414" s="681"/>
      <c r="BTM414" s="681"/>
      <c r="BTN414" s="681"/>
      <c r="BTO414" s="681"/>
      <c r="BTP414" s="681"/>
      <c r="BTQ414" s="681"/>
      <c r="BTR414" s="681"/>
      <c r="BTS414" s="681"/>
      <c r="BTT414" s="681"/>
      <c r="BTU414" s="681"/>
      <c r="BTV414" s="681"/>
      <c r="BTW414" s="681"/>
      <c r="BTX414" s="681"/>
      <c r="BTY414" s="681"/>
      <c r="BTZ414" s="681"/>
      <c r="BUA414" s="681"/>
      <c r="BUB414" s="681"/>
      <c r="BUC414" s="681"/>
      <c r="BUD414" s="681"/>
      <c r="BUE414" s="681"/>
      <c r="BUF414" s="681"/>
      <c r="BUG414" s="681"/>
      <c r="BUH414" s="681"/>
      <c r="BUI414" s="681"/>
      <c r="BUJ414" s="681"/>
      <c r="BUK414" s="681"/>
      <c r="BUL414" s="681"/>
      <c r="BUM414" s="681"/>
      <c r="BUN414" s="681"/>
      <c r="BUO414" s="681"/>
      <c r="BUP414" s="681"/>
      <c r="BUQ414" s="681"/>
      <c r="BUR414" s="681"/>
      <c r="BUS414" s="681"/>
      <c r="BUT414" s="681"/>
      <c r="BUU414" s="681"/>
      <c r="BUV414" s="681"/>
      <c r="BUW414" s="681"/>
      <c r="BUX414" s="681"/>
      <c r="BUY414" s="681"/>
      <c r="BUZ414" s="681"/>
      <c r="BVA414" s="681"/>
      <c r="BVB414" s="681"/>
      <c r="BVC414" s="681"/>
      <c r="BVD414" s="681"/>
      <c r="BVE414" s="681"/>
      <c r="BVF414" s="681"/>
      <c r="BVG414" s="681"/>
      <c r="BVH414" s="681"/>
      <c r="BVI414" s="681"/>
      <c r="BVJ414" s="681"/>
      <c r="BVK414" s="681"/>
      <c r="BVL414" s="681"/>
      <c r="BVM414" s="681"/>
      <c r="BVN414" s="681"/>
      <c r="BVO414" s="681"/>
      <c r="BVP414" s="681"/>
      <c r="BVQ414" s="681"/>
      <c r="BVR414" s="681"/>
      <c r="BVS414" s="681"/>
      <c r="BVT414" s="681"/>
      <c r="BVU414" s="681"/>
      <c r="BVV414" s="681"/>
      <c r="BVW414" s="681"/>
      <c r="BVX414" s="681"/>
      <c r="BVY414" s="681"/>
      <c r="BVZ414" s="681"/>
      <c r="BWA414" s="681"/>
      <c r="BWB414" s="681"/>
      <c r="BWC414" s="681"/>
      <c r="BWD414" s="681"/>
      <c r="BWE414" s="681"/>
      <c r="BWF414" s="681"/>
      <c r="BWG414" s="681"/>
      <c r="BWH414" s="681"/>
      <c r="BWI414" s="681"/>
      <c r="BWJ414" s="681"/>
      <c r="BWK414" s="681"/>
      <c r="BWL414" s="681"/>
      <c r="BWM414" s="681"/>
      <c r="BWN414" s="681"/>
      <c r="BWO414" s="681"/>
      <c r="BWP414" s="681"/>
      <c r="BWQ414" s="681"/>
      <c r="BWR414" s="681"/>
      <c r="BWS414" s="681"/>
      <c r="BWT414" s="681"/>
      <c r="BWU414" s="681"/>
      <c r="BWV414" s="681"/>
      <c r="BWW414" s="681"/>
      <c r="BWX414" s="681"/>
      <c r="BWY414" s="681"/>
      <c r="BWZ414" s="681"/>
      <c r="BXA414" s="681"/>
      <c r="BXB414" s="681"/>
      <c r="BXC414" s="681"/>
      <c r="BXD414" s="681"/>
      <c r="BXE414" s="681"/>
      <c r="BXF414" s="681"/>
      <c r="BXG414" s="681"/>
      <c r="BXH414" s="681"/>
      <c r="BXI414" s="681"/>
      <c r="BXJ414" s="681"/>
      <c r="BXK414" s="681"/>
      <c r="BXL414" s="681"/>
      <c r="BXM414" s="681"/>
      <c r="BXN414" s="681"/>
      <c r="BXO414" s="681"/>
      <c r="BXP414" s="681"/>
      <c r="BXQ414" s="681"/>
      <c r="BXR414" s="681"/>
      <c r="BXS414" s="681"/>
      <c r="BXT414" s="681"/>
      <c r="BXU414" s="681"/>
      <c r="BXV414" s="681"/>
      <c r="BXW414" s="681"/>
      <c r="BXX414" s="681"/>
      <c r="BXY414" s="681"/>
      <c r="BXZ414" s="681"/>
      <c r="BYA414" s="681"/>
      <c r="BYB414" s="681"/>
      <c r="BYC414" s="681"/>
      <c r="BYD414" s="681"/>
      <c r="BYE414" s="681"/>
      <c r="BYF414" s="681"/>
      <c r="BYG414" s="681"/>
      <c r="BYH414" s="681"/>
      <c r="BYI414" s="681"/>
      <c r="BYJ414" s="681"/>
      <c r="BYK414" s="681"/>
      <c r="BYL414" s="681"/>
      <c r="BYM414" s="681"/>
      <c r="BYN414" s="681"/>
      <c r="BYO414" s="681"/>
      <c r="BYP414" s="681"/>
      <c r="BYQ414" s="681"/>
      <c r="BYR414" s="681"/>
      <c r="BYS414" s="681"/>
      <c r="BYT414" s="681"/>
      <c r="BYU414" s="681"/>
      <c r="BYV414" s="681"/>
      <c r="BYW414" s="681"/>
      <c r="BYX414" s="681"/>
      <c r="BYY414" s="681"/>
      <c r="BYZ414" s="681"/>
      <c r="BZA414" s="681"/>
      <c r="BZB414" s="681"/>
      <c r="BZC414" s="681"/>
      <c r="BZD414" s="681"/>
      <c r="BZE414" s="681"/>
      <c r="BZF414" s="681"/>
      <c r="BZG414" s="681"/>
      <c r="BZH414" s="681"/>
      <c r="BZI414" s="681"/>
      <c r="BZJ414" s="681"/>
      <c r="BZK414" s="681"/>
      <c r="BZL414" s="681"/>
      <c r="BZM414" s="681"/>
      <c r="BZN414" s="681"/>
      <c r="BZO414" s="681"/>
      <c r="BZP414" s="681"/>
      <c r="BZQ414" s="681"/>
      <c r="BZR414" s="681"/>
      <c r="BZS414" s="681"/>
      <c r="BZT414" s="681"/>
      <c r="BZU414" s="681"/>
      <c r="BZV414" s="681"/>
      <c r="BZW414" s="681"/>
      <c r="BZX414" s="681"/>
      <c r="BZY414" s="681"/>
      <c r="BZZ414" s="681"/>
      <c r="CAA414" s="681"/>
      <c r="CAB414" s="681"/>
      <c r="CAC414" s="681"/>
      <c r="CAD414" s="681"/>
      <c r="CAE414" s="681"/>
      <c r="CAF414" s="681"/>
      <c r="CAG414" s="681"/>
      <c r="CAH414" s="681"/>
      <c r="CAI414" s="681"/>
      <c r="CAJ414" s="681"/>
      <c r="CAK414" s="681"/>
      <c r="CAL414" s="681"/>
      <c r="CAM414" s="681"/>
      <c r="CAN414" s="681"/>
      <c r="CAO414" s="681"/>
      <c r="CAP414" s="681"/>
      <c r="CAQ414" s="681"/>
      <c r="CAR414" s="681"/>
      <c r="CAS414" s="681"/>
      <c r="CAT414" s="681"/>
      <c r="CAU414" s="681"/>
      <c r="CAV414" s="681"/>
      <c r="CAW414" s="681"/>
      <c r="CAX414" s="681"/>
      <c r="CAY414" s="681"/>
      <c r="CAZ414" s="681"/>
      <c r="CBA414" s="681"/>
      <c r="CBB414" s="681"/>
      <c r="CBC414" s="681"/>
      <c r="CBD414" s="681"/>
      <c r="CBE414" s="681"/>
      <c r="CBF414" s="681"/>
      <c r="CBG414" s="681"/>
      <c r="CBH414" s="681"/>
      <c r="CBI414" s="681"/>
      <c r="CBJ414" s="681"/>
      <c r="CBK414" s="681"/>
      <c r="CBL414" s="681"/>
      <c r="CBM414" s="681"/>
      <c r="CBN414" s="681"/>
      <c r="CBO414" s="681"/>
      <c r="CBP414" s="681"/>
      <c r="CBQ414" s="681"/>
      <c r="CBR414" s="681"/>
      <c r="CBS414" s="681"/>
      <c r="CBT414" s="681"/>
      <c r="CBU414" s="681"/>
      <c r="CBV414" s="681"/>
      <c r="CBW414" s="681"/>
      <c r="CBX414" s="681"/>
      <c r="CBY414" s="681"/>
      <c r="CBZ414" s="681"/>
      <c r="CCA414" s="681"/>
      <c r="CCB414" s="681"/>
      <c r="CCC414" s="681"/>
      <c r="CCD414" s="681"/>
      <c r="CCE414" s="681"/>
      <c r="CCF414" s="681"/>
      <c r="CCG414" s="681"/>
      <c r="CCH414" s="681"/>
      <c r="CCI414" s="681"/>
      <c r="CCJ414" s="681"/>
      <c r="CCK414" s="681"/>
      <c r="CCL414" s="681"/>
      <c r="CCM414" s="681"/>
      <c r="CCN414" s="681"/>
      <c r="CCO414" s="681"/>
      <c r="CCP414" s="681"/>
      <c r="CCQ414" s="681"/>
      <c r="CCR414" s="681"/>
      <c r="CCS414" s="681"/>
      <c r="CCT414" s="681"/>
      <c r="CCU414" s="681"/>
      <c r="CCV414" s="681"/>
      <c r="CCW414" s="681"/>
      <c r="CCX414" s="681"/>
      <c r="CCY414" s="681"/>
      <c r="CCZ414" s="681"/>
      <c r="CDA414" s="681"/>
      <c r="CDB414" s="681"/>
      <c r="CDC414" s="681"/>
      <c r="CDD414" s="681"/>
      <c r="CDE414" s="681"/>
      <c r="CDF414" s="681"/>
      <c r="CDG414" s="681"/>
      <c r="CDH414" s="681"/>
      <c r="CDI414" s="681"/>
      <c r="CDJ414" s="681"/>
      <c r="CDK414" s="681"/>
      <c r="CDL414" s="681"/>
      <c r="CDM414" s="681"/>
      <c r="CDN414" s="681"/>
      <c r="CDO414" s="681"/>
      <c r="CDP414" s="681"/>
      <c r="CDQ414" s="681"/>
      <c r="CDR414" s="681"/>
      <c r="CDS414" s="681"/>
      <c r="CDT414" s="681"/>
      <c r="CDU414" s="681"/>
      <c r="CDV414" s="681"/>
      <c r="CDW414" s="681"/>
      <c r="CDX414" s="681"/>
      <c r="CDY414" s="681"/>
      <c r="CDZ414" s="681"/>
      <c r="CEA414" s="681"/>
      <c r="CEB414" s="681"/>
      <c r="CEC414" s="681"/>
      <c r="CED414" s="681"/>
      <c r="CEE414" s="681"/>
      <c r="CEF414" s="681"/>
      <c r="CEG414" s="681"/>
      <c r="CEH414" s="681"/>
      <c r="CEI414" s="681"/>
      <c r="CEJ414" s="681"/>
      <c r="CEK414" s="681"/>
      <c r="CEL414" s="681"/>
      <c r="CEM414" s="681"/>
      <c r="CEN414" s="681"/>
      <c r="CEO414" s="681"/>
      <c r="CEP414" s="681"/>
      <c r="CEQ414" s="681"/>
      <c r="CER414" s="681"/>
      <c r="CES414" s="681"/>
      <c r="CET414" s="681"/>
      <c r="CEU414" s="681"/>
      <c r="CEV414" s="681"/>
      <c r="CEW414" s="681"/>
      <c r="CEX414" s="681"/>
      <c r="CEY414" s="681"/>
      <c r="CEZ414" s="681"/>
      <c r="CFA414" s="681"/>
      <c r="CFB414" s="681"/>
      <c r="CFC414" s="681"/>
      <c r="CFD414" s="681"/>
      <c r="CFE414" s="681"/>
      <c r="CFF414" s="681"/>
      <c r="CFG414" s="681"/>
      <c r="CFH414" s="681"/>
      <c r="CFI414" s="681"/>
      <c r="CFJ414" s="681"/>
      <c r="CFK414" s="681"/>
      <c r="CFL414" s="681"/>
      <c r="CFM414" s="681"/>
      <c r="CFN414" s="681"/>
      <c r="CFO414" s="681"/>
      <c r="CFP414" s="681"/>
      <c r="CFQ414" s="681"/>
      <c r="CFR414" s="681"/>
      <c r="CFS414" s="681"/>
      <c r="CFT414" s="681"/>
      <c r="CFU414" s="681"/>
      <c r="CFV414" s="681"/>
      <c r="CFW414" s="681"/>
      <c r="CFX414" s="681"/>
      <c r="CFY414" s="681"/>
      <c r="CFZ414" s="681"/>
      <c r="CGA414" s="681"/>
      <c r="CGB414" s="681"/>
      <c r="CGC414" s="681"/>
      <c r="CGD414" s="681"/>
      <c r="CGE414" s="681"/>
      <c r="CGF414" s="681"/>
      <c r="CGG414" s="681"/>
      <c r="CGH414" s="681"/>
      <c r="CGI414" s="681"/>
      <c r="CGJ414" s="681"/>
      <c r="CGK414" s="681"/>
      <c r="CGL414" s="681"/>
      <c r="CGM414" s="681"/>
      <c r="CGN414" s="681"/>
      <c r="CGO414" s="681"/>
      <c r="CGP414" s="681"/>
      <c r="CGQ414" s="681"/>
      <c r="CGR414" s="681"/>
      <c r="CGS414" s="681"/>
      <c r="CGT414" s="681"/>
      <c r="CGU414" s="681"/>
      <c r="CGV414" s="681"/>
      <c r="CGW414" s="681"/>
      <c r="CGX414" s="681"/>
      <c r="CGY414" s="681"/>
      <c r="CGZ414" s="681"/>
      <c r="CHA414" s="681"/>
      <c r="CHB414" s="681"/>
      <c r="CHC414" s="681"/>
      <c r="CHD414" s="681"/>
      <c r="CHE414" s="681"/>
      <c r="CHF414" s="681"/>
      <c r="CHG414" s="681"/>
      <c r="CHH414" s="681"/>
      <c r="CHI414" s="681"/>
      <c r="CHJ414" s="681"/>
      <c r="CHK414" s="681"/>
      <c r="CHL414" s="681"/>
      <c r="CHM414" s="681"/>
      <c r="CHN414" s="681"/>
      <c r="CHO414" s="681"/>
      <c r="CHP414" s="681"/>
      <c r="CHQ414" s="681"/>
      <c r="CHR414" s="681"/>
      <c r="CHS414" s="681"/>
      <c r="CHT414" s="681"/>
      <c r="CHU414" s="681"/>
      <c r="CHV414" s="681"/>
      <c r="CHW414" s="681"/>
      <c r="CHX414" s="681"/>
      <c r="CHY414" s="681"/>
      <c r="CHZ414" s="681"/>
      <c r="CIA414" s="681"/>
      <c r="CIB414" s="681"/>
      <c r="CIC414" s="681"/>
      <c r="CID414" s="681"/>
      <c r="CIE414" s="681"/>
      <c r="CIF414" s="681"/>
      <c r="CIG414" s="681"/>
      <c r="CIH414" s="681"/>
      <c r="CII414" s="681"/>
      <c r="CIJ414" s="681"/>
      <c r="CIK414" s="681"/>
      <c r="CIL414" s="681"/>
      <c r="CIM414" s="681"/>
      <c r="CIN414" s="681"/>
      <c r="CIO414" s="681"/>
      <c r="CIP414" s="681"/>
      <c r="CIQ414" s="681"/>
      <c r="CIR414" s="681"/>
      <c r="CIS414" s="681"/>
      <c r="CIT414" s="681"/>
      <c r="CIU414" s="681"/>
      <c r="CIV414" s="681"/>
      <c r="CIW414" s="681"/>
      <c r="CIX414" s="681"/>
      <c r="CIY414" s="681"/>
      <c r="CIZ414" s="681"/>
      <c r="CJA414" s="681"/>
      <c r="CJB414" s="681"/>
      <c r="CJC414" s="681"/>
      <c r="CJD414" s="681"/>
      <c r="CJE414" s="681"/>
      <c r="CJF414" s="681"/>
      <c r="CJG414" s="681"/>
      <c r="CJH414" s="681"/>
      <c r="CJI414" s="681"/>
      <c r="CJJ414" s="681"/>
      <c r="CJK414" s="681"/>
      <c r="CJL414" s="681"/>
      <c r="CJM414" s="681"/>
      <c r="CJN414" s="681"/>
      <c r="CJO414" s="681"/>
      <c r="CJP414" s="681"/>
      <c r="CJQ414" s="681"/>
      <c r="CJR414" s="681"/>
      <c r="CJS414" s="681"/>
      <c r="CJT414" s="681"/>
      <c r="CJU414" s="681"/>
      <c r="CJV414" s="681"/>
      <c r="CJW414" s="681"/>
      <c r="CJX414" s="681"/>
      <c r="CJY414" s="681"/>
      <c r="CJZ414" s="681"/>
      <c r="CKA414" s="681"/>
      <c r="CKB414" s="681"/>
      <c r="CKC414" s="681"/>
      <c r="CKD414" s="681"/>
      <c r="CKE414" s="681"/>
      <c r="CKF414" s="681"/>
      <c r="CKG414" s="681"/>
      <c r="CKH414" s="681"/>
      <c r="CKI414" s="681"/>
      <c r="CKJ414" s="681"/>
      <c r="CKK414" s="681"/>
      <c r="CKL414" s="681"/>
      <c r="CKM414" s="681"/>
      <c r="CKN414" s="681"/>
      <c r="CKO414" s="681"/>
      <c r="CKP414" s="681"/>
      <c r="CKQ414" s="681"/>
      <c r="CKR414" s="681"/>
      <c r="CKS414" s="681"/>
      <c r="CKT414" s="681"/>
      <c r="CKU414" s="681"/>
      <c r="CKV414" s="681"/>
      <c r="CKW414" s="681"/>
      <c r="CKX414" s="681"/>
      <c r="CKY414" s="681"/>
      <c r="CKZ414" s="681"/>
      <c r="CLA414" s="681"/>
      <c r="CLB414" s="681"/>
      <c r="CLC414" s="681"/>
      <c r="CLD414" s="681"/>
      <c r="CLE414" s="681"/>
      <c r="CLF414" s="681"/>
      <c r="CLG414" s="681"/>
      <c r="CLH414" s="681"/>
      <c r="CLI414" s="681"/>
      <c r="CLJ414" s="681"/>
      <c r="CLK414" s="681"/>
      <c r="CLL414" s="681"/>
      <c r="CLM414" s="681"/>
      <c r="CLN414" s="681"/>
      <c r="CLO414" s="681"/>
      <c r="CLP414" s="681"/>
      <c r="CLQ414" s="681"/>
      <c r="CLR414" s="681"/>
      <c r="CLS414" s="681"/>
      <c r="CLT414" s="681"/>
      <c r="CLU414" s="681"/>
      <c r="CLV414" s="681"/>
      <c r="CLW414" s="681"/>
      <c r="CLX414" s="681"/>
      <c r="CLY414" s="681"/>
      <c r="CLZ414" s="681"/>
      <c r="CMA414" s="681"/>
      <c r="CMB414" s="681"/>
      <c r="CMC414" s="681"/>
      <c r="CMD414" s="681"/>
      <c r="CME414" s="681"/>
      <c r="CMF414" s="681"/>
      <c r="CMG414" s="681"/>
      <c r="CMH414" s="681"/>
      <c r="CMI414" s="681"/>
      <c r="CMJ414" s="681"/>
      <c r="CMK414" s="681"/>
      <c r="CML414" s="681"/>
      <c r="CMM414" s="681"/>
      <c r="CMN414" s="681"/>
      <c r="CMO414" s="681"/>
      <c r="CMP414" s="681"/>
      <c r="CMQ414" s="681"/>
      <c r="CMR414" s="681"/>
      <c r="CMS414" s="681"/>
      <c r="CMT414" s="681"/>
      <c r="CMU414" s="681"/>
      <c r="CMV414" s="681"/>
      <c r="CMW414" s="681"/>
      <c r="CMX414" s="681"/>
      <c r="CMY414" s="681"/>
      <c r="CMZ414" s="681"/>
      <c r="CNA414" s="681"/>
      <c r="CNB414" s="681"/>
      <c r="CNC414" s="681"/>
      <c r="CND414" s="681"/>
      <c r="CNE414" s="681"/>
      <c r="CNF414" s="681"/>
      <c r="CNG414" s="681"/>
      <c r="CNH414" s="681"/>
      <c r="CNI414" s="681"/>
      <c r="CNJ414" s="681"/>
      <c r="CNK414" s="681"/>
      <c r="CNL414" s="681"/>
      <c r="CNM414" s="681"/>
      <c r="CNN414" s="681"/>
      <c r="CNO414" s="681"/>
      <c r="CNP414" s="681"/>
      <c r="CNQ414" s="681"/>
      <c r="CNR414" s="681"/>
      <c r="CNS414" s="681"/>
      <c r="CNT414" s="681"/>
      <c r="CNU414" s="681"/>
      <c r="CNV414" s="681"/>
    </row>
    <row r="415" spans="1:2414" s="686" customFormat="1" ht="54" customHeight="1" outlineLevel="1" thickTop="1" thickBot="1" x14ac:dyDescent="0.3">
      <c r="A415" s="386"/>
      <c r="B415" s="687" t="s">
        <v>1179</v>
      </c>
      <c r="C415" s="622" t="s">
        <v>1268</v>
      </c>
      <c r="D415" s="1007" t="s">
        <v>601</v>
      </c>
      <c r="E415" s="1007"/>
      <c r="F415" s="1007"/>
      <c r="G415" s="1007"/>
      <c r="H415" s="1007"/>
      <c r="I415" s="1008"/>
      <c r="J415" s="1007"/>
      <c r="K415" s="1007"/>
      <c r="L415" s="857"/>
      <c r="M415" s="858"/>
      <c r="N415" s="858"/>
      <c r="O415" s="858"/>
      <c r="P415" s="858"/>
      <c r="Q415" s="858"/>
      <c r="R415" s="858"/>
      <c r="S415" s="858"/>
      <c r="T415" s="859"/>
      <c r="U415" s="685"/>
      <c r="V415" s="386"/>
      <c r="W415" s="386"/>
      <c r="X415" s="386"/>
      <c r="Y415" s="386"/>
      <c r="Z415" s="386"/>
      <c r="AA415" s="386"/>
      <c r="AB415" s="386"/>
      <c r="AC415" s="386"/>
      <c r="AD415" s="386"/>
      <c r="AE415" s="386"/>
      <c r="AF415" s="386"/>
      <c r="AG415" s="386"/>
      <c r="AH415" s="386"/>
      <c r="AI415" s="386"/>
      <c r="AJ415" s="386"/>
      <c r="AK415" s="386"/>
      <c r="AL415" s="386"/>
      <c r="AM415" s="386"/>
      <c r="AN415" s="386"/>
      <c r="AO415" s="386"/>
      <c r="AP415" s="386"/>
    </row>
    <row r="416" spans="1:2414" s="686" customFormat="1" ht="46.5" customHeight="1" outlineLevel="1" thickTop="1" thickBot="1" x14ac:dyDescent="0.3">
      <c r="A416" s="386"/>
      <c r="B416" s="687" t="s">
        <v>981</v>
      </c>
      <c r="C416" s="622" t="s">
        <v>1791</v>
      </c>
      <c r="D416" s="851" t="s">
        <v>1578</v>
      </c>
      <c r="E416" s="852"/>
      <c r="F416" s="852"/>
      <c r="G416" s="853"/>
      <c r="H416" s="852"/>
      <c r="I416" s="650" t="s">
        <v>1412</v>
      </c>
      <c r="J416" s="640" t="s">
        <v>1023</v>
      </c>
      <c r="K416" s="627" t="s">
        <v>1579</v>
      </c>
      <c r="L416" s="744">
        <v>0</v>
      </c>
      <c r="M416" s="744">
        <v>34</v>
      </c>
      <c r="N416" s="744">
        <v>40</v>
      </c>
      <c r="O416" s="744">
        <v>46</v>
      </c>
      <c r="P416" s="744">
        <v>50</v>
      </c>
      <c r="Q416" s="744">
        <v>50</v>
      </c>
      <c r="R416" s="745" t="s">
        <v>1126</v>
      </c>
      <c r="S416" s="668"/>
      <c r="T416" s="669"/>
      <c r="U416" s="685"/>
      <c r="V416" s="386"/>
      <c r="W416" s="386"/>
      <c r="X416" s="386"/>
      <c r="Y416" s="386"/>
      <c r="Z416" s="386"/>
      <c r="AA416" s="386"/>
      <c r="AB416" s="386"/>
      <c r="AC416" s="386"/>
      <c r="AD416" s="386"/>
      <c r="AE416" s="386"/>
      <c r="AF416" s="386"/>
      <c r="AG416" s="386"/>
      <c r="AH416" s="386"/>
      <c r="AI416" s="386"/>
      <c r="AJ416" s="386"/>
      <c r="AK416" s="386"/>
      <c r="AL416" s="386"/>
      <c r="AM416" s="386"/>
      <c r="AN416" s="386"/>
      <c r="AO416" s="386"/>
      <c r="AP416" s="386"/>
    </row>
    <row r="417" spans="1:2414" s="690" customFormat="1" ht="54" customHeight="1" outlineLevel="2" thickTop="1" thickBot="1" x14ac:dyDescent="0.3">
      <c r="A417" s="386"/>
      <c r="B417" s="872" t="s">
        <v>1115</v>
      </c>
      <c r="C417" s="860" t="s">
        <v>1097</v>
      </c>
      <c r="D417" s="863" t="s">
        <v>1117</v>
      </c>
      <c r="E417" s="864"/>
      <c r="F417" s="869" t="s">
        <v>1022</v>
      </c>
      <c r="G417" s="722" t="s">
        <v>1866</v>
      </c>
      <c r="H417" s="1010" t="s">
        <v>1580</v>
      </c>
      <c r="I417" s="1010"/>
      <c r="J417" s="1011"/>
      <c r="K417" s="453" t="s">
        <v>1118</v>
      </c>
      <c r="L417" s="733">
        <v>0</v>
      </c>
      <c r="M417" s="734">
        <v>17</v>
      </c>
      <c r="N417" s="734">
        <v>20</v>
      </c>
      <c r="O417" s="734">
        <v>23</v>
      </c>
      <c r="P417" s="734">
        <v>25</v>
      </c>
      <c r="Q417" s="733">
        <v>25</v>
      </c>
      <c r="R417" s="747" t="s">
        <v>1126</v>
      </c>
      <c r="S417" s="726"/>
      <c r="T417" s="735"/>
      <c r="U417" s="693"/>
      <c r="V417" s="386"/>
      <c r="W417" s="386"/>
      <c r="X417" s="386"/>
      <c r="Y417" s="386"/>
      <c r="Z417" s="386"/>
      <c r="AA417" s="386"/>
      <c r="AB417" s="386"/>
      <c r="AC417" s="386"/>
      <c r="AD417" s="386"/>
      <c r="AE417" s="386"/>
      <c r="AF417" s="386"/>
      <c r="AG417" s="386"/>
      <c r="AH417" s="386"/>
      <c r="AI417" s="386"/>
      <c r="AJ417" s="386"/>
      <c r="AK417" s="694"/>
      <c r="AM417" s="691"/>
      <c r="AN417" s="691"/>
      <c r="AO417" s="691"/>
      <c r="AP417" s="691"/>
      <c r="AQ417" s="691"/>
    </row>
    <row r="418" spans="1:2414" s="690" customFormat="1" ht="54" customHeight="1" outlineLevel="2" thickTop="1" thickBot="1" x14ac:dyDescent="0.3">
      <c r="A418" s="386"/>
      <c r="B418" s="873"/>
      <c r="C418" s="861"/>
      <c r="D418" s="865"/>
      <c r="E418" s="866"/>
      <c r="F418" s="870"/>
      <c r="G418" s="722" t="s">
        <v>1493</v>
      </c>
      <c r="H418" s="1009" t="s">
        <v>1581</v>
      </c>
      <c r="I418" s="1010"/>
      <c r="J418" s="1011"/>
      <c r="K418" s="453" t="s">
        <v>1118</v>
      </c>
      <c r="L418" s="736">
        <v>0</v>
      </c>
      <c r="M418" s="737">
        <v>17</v>
      </c>
      <c r="N418" s="737">
        <v>20</v>
      </c>
      <c r="O418" s="737">
        <v>23</v>
      </c>
      <c r="P418" s="737">
        <v>25</v>
      </c>
      <c r="Q418" s="736">
        <v>25</v>
      </c>
      <c r="R418" s="747" t="s">
        <v>1126</v>
      </c>
      <c r="S418" s="726"/>
      <c r="T418" s="735"/>
      <c r="U418" s="693"/>
      <c r="V418" s="386"/>
      <c r="W418" s="386"/>
      <c r="X418" s="386"/>
      <c r="Y418" s="386"/>
      <c r="Z418" s="386"/>
      <c r="AA418" s="386"/>
      <c r="AB418" s="386"/>
      <c r="AC418" s="386"/>
      <c r="AD418" s="386"/>
      <c r="AE418" s="386"/>
      <c r="AF418" s="386"/>
      <c r="AG418" s="386"/>
      <c r="AH418" s="386"/>
      <c r="AI418" s="386"/>
      <c r="AJ418" s="386"/>
      <c r="AK418" s="694"/>
      <c r="AM418" s="691"/>
      <c r="AN418" s="691"/>
      <c r="AO418" s="691"/>
      <c r="AP418" s="691"/>
      <c r="AQ418" s="691"/>
    </row>
    <row r="419" spans="1:2414" s="690" customFormat="1" ht="54" customHeight="1" outlineLevel="2" collapsed="1" thickTop="1" thickBot="1" x14ac:dyDescent="0.3">
      <c r="A419" s="386"/>
      <c r="B419" s="874"/>
      <c r="C419" s="862"/>
      <c r="D419" s="867"/>
      <c r="E419" s="868"/>
      <c r="F419" s="871"/>
      <c r="G419" s="722" t="s">
        <v>1494</v>
      </c>
      <c r="H419" s="1009" t="s">
        <v>1582</v>
      </c>
      <c r="I419" s="1010"/>
      <c r="J419" s="1011"/>
      <c r="K419" s="453" t="s">
        <v>1118</v>
      </c>
      <c r="L419" s="736">
        <v>0</v>
      </c>
      <c r="M419" s="737">
        <v>7</v>
      </c>
      <c r="N419" s="737">
        <v>8</v>
      </c>
      <c r="O419" s="737">
        <v>8</v>
      </c>
      <c r="P419" s="737">
        <v>8</v>
      </c>
      <c r="Q419" s="736">
        <v>31</v>
      </c>
      <c r="R419" s="747" t="s">
        <v>32</v>
      </c>
      <c r="S419" s="726"/>
      <c r="T419" s="735"/>
      <c r="U419" s="693"/>
      <c r="V419" s="386"/>
      <c r="W419" s="386"/>
      <c r="X419" s="386"/>
      <c r="Y419" s="386"/>
      <c r="Z419" s="386"/>
      <c r="AA419" s="386"/>
      <c r="AB419" s="386"/>
      <c r="AC419" s="386"/>
      <c r="AD419" s="386"/>
      <c r="AE419" s="386"/>
      <c r="AF419" s="386"/>
      <c r="AG419" s="386"/>
      <c r="AH419" s="386"/>
      <c r="AI419" s="386"/>
      <c r="AJ419" s="386"/>
      <c r="AK419" s="694"/>
      <c r="AM419" s="691"/>
      <c r="AN419" s="691"/>
      <c r="AO419" s="691"/>
      <c r="AP419" s="691"/>
      <c r="AQ419" s="691"/>
    </row>
    <row r="420" spans="1:2414" s="690" customFormat="1" ht="35.25" hidden="1" customHeight="1" outlineLevel="3" thickTop="1" thickBot="1" x14ac:dyDescent="0.3">
      <c r="A420" s="386"/>
      <c r="B420" s="460" t="s">
        <v>1000</v>
      </c>
      <c r="C420" s="639" t="s">
        <v>922</v>
      </c>
      <c r="D420" s="891" t="s">
        <v>1575</v>
      </c>
      <c r="E420" s="892"/>
      <c r="F420" s="892"/>
      <c r="G420" s="892"/>
      <c r="H420" s="892"/>
      <c r="I420" s="892"/>
      <c r="J420" s="893"/>
      <c r="K420" s="602" t="s">
        <v>1118</v>
      </c>
      <c r="L420" s="702">
        <v>1</v>
      </c>
      <c r="M420" s="670">
        <v>1</v>
      </c>
      <c r="N420" s="670">
        <v>1</v>
      </c>
      <c r="O420" s="670">
        <v>1</v>
      </c>
      <c r="P420" s="670">
        <v>1</v>
      </c>
      <c r="Q420" s="702">
        <v>4</v>
      </c>
      <c r="R420" s="726" t="s">
        <v>32</v>
      </c>
      <c r="S420" s="670"/>
      <c r="T420" s="671"/>
      <c r="U420" s="695"/>
      <c r="V420" s="386"/>
      <c r="W420" s="386"/>
      <c r="X420" s="386"/>
      <c r="Y420" s="386"/>
      <c r="Z420" s="386"/>
      <c r="AA420" s="386"/>
      <c r="AB420" s="386"/>
      <c r="AC420" s="386"/>
      <c r="AD420" s="386"/>
      <c r="AE420" s="386"/>
      <c r="AF420" s="386"/>
      <c r="AG420" s="386"/>
      <c r="AH420" s="691"/>
      <c r="AI420" s="691"/>
      <c r="AJ420" s="691"/>
      <c r="AK420" s="692"/>
      <c r="AM420" s="696"/>
      <c r="AN420" s="697"/>
      <c r="AO420" s="697"/>
      <c r="AP420" s="697"/>
      <c r="AQ420" s="697"/>
    </row>
    <row r="421" spans="1:2414" s="690" customFormat="1" ht="35.25" hidden="1" customHeight="1" outlineLevel="3" thickTop="1" thickBot="1" x14ac:dyDescent="0.3">
      <c r="A421" s="386"/>
      <c r="B421" s="460" t="s">
        <v>1000</v>
      </c>
      <c r="C421" s="639" t="s">
        <v>1781</v>
      </c>
      <c r="D421" s="886" t="s">
        <v>1684</v>
      </c>
      <c r="E421" s="887"/>
      <c r="F421" s="887"/>
      <c r="G421" s="887"/>
      <c r="H421" s="887"/>
      <c r="I421" s="887"/>
      <c r="J421" s="888"/>
      <c r="K421" s="602" t="s">
        <v>1118</v>
      </c>
      <c r="L421" s="705">
        <v>8</v>
      </c>
      <c r="M421" s="716">
        <v>12</v>
      </c>
      <c r="N421" s="716">
        <v>12</v>
      </c>
      <c r="O421" s="716">
        <v>12</v>
      </c>
      <c r="P421" s="716">
        <v>12</v>
      </c>
      <c r="Q421" s="705">
        <v>48</v>
      </c>
      <c r="R421" s="726" t="s">
        <v>32</v>
      </c>
      <c r="S421" s="670"/>
      <c r="T421" s="671"/>
      <c r="U421" s="695"/>
      <c r="V421" s="386"/>
      <c r="W421" s="386"/>
      <c r="X421" s="386"/>
      <c r="Y421" s="386"/>
      <c r="Z421" s="386"/>
      <c r="AA421" s="386"/>
      <c r="AB421" s="386"/>
      <c r="AC421" s="386"/>
      <c r="AD421" s="386"/>
      <c r="AE421" s="386"/>
      <c r="AF421" s="386"/>
      <c r="AG421" s="386"/>
      <c r="AH421" s="691"/>
      <c r="AI421" s="691"/>
      <c r="AJ421" s="691"/>
      <c r="AK421" s="692"/>
      <c r="AM421" s="696"/>
      <c r="AN421" s="697"/>
      <c r="AO421" s="697"/>
      <c r="AP421" s="697"/>
      <c r="AQ421" s="697"/>
    </row>
    <row r="422" spans="1:2414" s="690" customFormat="1" ht="35.25" hidden="1" customHeight="1" outlineLevel="3" thickTop="1" thickBot="1" x14ac:dyDescent="0.3">
      <c r="A422" s="386"/>
      <c r="B422" s="460" t="s">
        <v>1000</v>
      </c>
      <c r="C422" s="639" t="s">
        <v>1782</v>
      </c>
      <c r="D422" s="886" t="s">
        <v>1685</v>
      </c>
      <c r="E422" s="887"/>
      <c r="F422" s="887"/>
      <c r="G422" s="887"/>
      <c r="H422" s="887"/>
      <c r="I422" s="887"/>
      <c r="J422" s="888"/>
      <c r="K422" s="602" t="s">
        <v>1118</v>
      </c>
      <c r="L422" s="705">
        <v>0</v>
      </c>
      <c r="M422" s="716">
        <v>12</v>
      </c>
      <c r="N422" s="716">
        <v>12</v>
      </c>
      <c r="O422" s="716">
        <v>12</v>
      </c>
      <c r="P422" s="716">
        <v>12</v>
      </c>
      <c r="Q422" s="705">
        <v>48</v>
      </c>
      <c r="R422" s="726" t="s">
        <v>32</v>
      </c>
      <c r="S422" s="670"/>
      <c r="T422" s="671"/>
      <c r="U422" s="695"/>
      <c r="V422" s="386"/>
      <c r="W422" s="386"/>
      <c r="X422" s="386"/>
      <c r="Y422" s="386"/>
      <c r="Z422" s="386"/>
      <c r="AA422" s="386"/>
      <c r="AB422" s="386"/>
      <c r="AC422" s="386"/>
      <c r="AD422" s="386"/>
      <c r="AE422" s="386"/>
      <c r="AF422" s="386"/>
      <c r="AG422" s="386"/>
      <c r="AH422" s="691"/>
      <c r="AI422" s="691"/>
      <c r="AJ422" s="691"/>
      <c r="AK422" s="692"/>
      <c r="AM422" s="696"/>
      <c r="AN422" s="697"/>
      <c r="AO422" s="697"/>
      <c r="AP422" s="697"/>
      <c r="AQ422" s="697"/>
    </row>
    <row r="423" spans="1:2414" s="690" customFormat="1" ht="35.25" hidden="1" customHeight="1" outlineLevel="3" thickTop="1" thickBot="1" x14ac:dyDescent="0.3">
      <c r="A423" s="386"/>
      <c r="B423" s="460" t="s">
        <v>1000</v>
      </c>
      <c r="C423" s="639" t="s">
        <v>1783</v>
      </c>
      <c r="D423" s="886" t="s">
        <v>1893</v>
      </c>
      <c r="E423" s="887"/>
      <c r="F423" s="887"/>
      <c r="G423" s="887"/>
      <c r="H423" s="887"/>
      <c r="I423" s="887"/>
      <c r="J423" s="888"/>
      <c r="K423" s="602" t="s">
        <v>1118</v>
      </c>
      <c r="L423" s="705">
        <v>0</v>
      </c>
      <c r="M423" s="716">
        <v>1</v>
      </c>
      <c r="N423" s="716">
        <v>1</v>
      </c>
      <c r="O423" s="716">
        <v>1</v>
      </c>
      <c r="P423" s="716">
        <v>1</v>
      </c>
      <c r="Q423" s="705">
        <v>4</v>
      </c>
      <c r="R423" s="726" t="s">
        <v>32</v>
      </c>
      <c r="S423" s="670"/>
      <c r="T423" s="671"/>
      <c r="U423" s="695"/>
      <c r="V423" s="386"/>
      <c r="W423" s="386"/>
      <c r="X423" s="386"/>
      <c r="Y423" s="386"/>
      <c r="Z423" s="386"/>
      <c r="AA423" s="386"/>
      <c r="AB423" s="386"/>
      <c r="AC423" s="386"/>
      <c r="AD423" s="386"/>
      <c r="AE423" s="386"/>
      <c r="AF423" s="386"/>
      <c r="AG423" s="386"/>
      <c r="AH423" s="691"/>
      <c r="AI423" s="691"/>
      <c r="AJ423" s="691"/>
      <c r="AK423" s="692"/>
      <c r="AM423" s="696"/>
      <c r="AN423" s="697"/>
      <c r="AO423" s="697"/>
      <c r="AP423" s="697"/>
      <c r="AQ423" s="697"/>
    </row>
    <row r="424" spans="1:2414" s="690" customFormat="1" ht="35.25" hidden="1" customHeight="1" outlineLevel="3" thickTop="1" thickBot="1" x14ac:dyDescent="0.3">
      <c r="A424" s="386"/>
      <c r="B424" s="460" t="s">
        <v>1000</v>
      </c>
      <c r="C424" s="639" t="s">
        <v>1784</v>
      </c>
      <c r="D424" s="886" t="s">
        <v>1893</v>
      </c>
      <c r="E424" s="887"/>
      <c r="F424" s="887"/>
      <c r="G424" s="887"/>
      <c r="H424" s="887"/>
      <c r="I424" s="887"/>
      <c r="J424" s="888"/>
      <c r="K424" s="602" t="s">
        <v>1118</v>
      </c>
      <c r="L424" s="705">
        <v>0</v>
      </c>
      <c r="M424" s="716">
        <v>12</v>
      </c>
      <c r="N424" s="716">
        <v>12</v>
      </c>
      <c r="O424" s="716">
        <v>12</v>
      </c>
      <c r="P424" s="716">
        <v>12</v>
      </c>
      <c r="Q424" s="705">
        <v>48</v>
      </c>
      <c r="R424" s="726" t="s">
        <v>32</v>
      </c>
      <c r="S424" s="670"/>
      <c r="T424" s="671"/>
      <c r="U424" s="695"/>
      <c r="V424" s="386"/>
      <c r="W424" s="386"/>
      <c r="X424" s="386"/>
      <c r="Y424" s="386"/>
      <c r="Z424" s="386"/>
      <c r="AA424" s="386"/>
      <c r="AB424" s="386"/>
      <c r="AC424" s="386"/>
      <c r="AD424" s="386"/>
      <c r="AE424" s="386"/>
      <c r="AF424" s="386"/>
      <c r="AG424" s="386"/>
      <c r="AH424" s="691"/>
      <c r="AI424" s="691"/>
      <c r="AJ424" s="691"/>
      <c r="AK424" s="692"/>
      <c r="AM424" s="696"/>
      <c r="AN424" s="697"/>
      <c r="AO424" s="697"/>
      <c r="AP424" s="697"/>
      <c r="AQ424" s="697"/>
    </row>
    <row r="425" spans="1:2414" s="690" customFormat="1" ht="46.5" hidden="1" customHeight="1" outlineLevel="3" thickTop="1" thickBot="1" x14ac:dyDescent="0.3">
      <c r="A425" s="386"/>
      <c r="B425" s="460" t="s">
        <v>1000</v>
      </c>
      <c r="C425" s="639" t="s">
        <v>1785</v>
      </c>
      <c r="D425" s="886" t="s">
        <v>1897</v>
      </c>
      <c r="E425" s="887"/>
      <c r="F425" s="887"/>
      <c r="G425" s="887"/>
      <c r="H425" s="887"/>
      <c r="I425" s="887"/>
      <c r="J425" s="888"/>
      <c r="K425" s="602" t="s">
        <v>1118</v>
      </c>
      <c r="L425" s="738">
        <v>0</v>
      </c>
      <c r="M425" s="739">
        <v>17</v>
      </c>
      <c r="N425" s="739">
        <v>20</v>
      </c>
      <c r="O425" s="739">
        <v>23</v>
      </c>
      <c r="P425" s="739">
        <v>25</v>
      </c>
      <c r="Q425" s="738">
        <v>25</v>
      </c>
      <c r="R425" s="726" t="s">
        <v>1126</v>
      </c>
      <c r="S425" s="670"/>
      <c r="T425" s="671"/>
      <c r="U425" s="695"/>
      <c r="V425" s="386"/>
      <c r="W425" s="386"/>
      <c r="X425" s="386"/>
      <c r="Y425" s="386"/>
      <c r="Z425" s="386"/>
      <c r="AA425" s="386"/>
      <c r="AB425" s="386"/>
      <c r="AC425" s="386"/>
      <c r="AD425" s="386"/>
      <c r="AE425" s="386"/>
      <c r="AF425" s="386"/>
      <c r="AG425" s="386"/>
      <c r="AH425" s="691"/>
      <c r="AI425" s="691"/>
      <c r="AJ425" s="691"/>
      <c r="AK425" s="692"/>
      <c r="AM425" s="696"/>
      <c r="AN425" s="697"/>
      <c r="AO425" s="697"/>
      <c r="AP425" s="697"/>
      <c r="AQ425" s="697"/>
    </row>
    <row r="426" spans="1:2414" s="690" customFormat="1" ht="35.25" hidden="1" customHeight="1" outlineLevel="3" thickTop="1" thickBot="1" x14ac:dyDescent="0.3">
      <c r="A426" s="386"/>
      <c r="B426" s="460" t="s">
        <v>1000</v>
      </c>
      <c r="C426" s="639" t="s">
        <v>1786</v>
      </c>
      <c r="D426" s="886" t="s">
        <v>1741</v>
      </c>
      <c r="E426" s="887"/>
      <c r="F426" s="887"/>
      <c r="G426" s="887"/>
      <c r="H426" s="887"/>
      <c r="I426" s="887"/>
      <c r="J426" s="888"/>
      <c r="K426" s="602" t="s">
        <v>1118</v>
      </c>
      <c r="L426" s="705">
        <v>0</v>
      </c>
      <c r="M426" s="716">
        <v>12</v>
      </c>
      <c r="N426" s="716">
        <v>12</v>
      </c>
      <c r="O426" s="716">
        <v>12</v>
      </c>
      <c r="P426" s="716">
        <v>12</v>
      </c>
      <c r="Q426" s="705">
        <v>48</v>
      </c>
      <c r="R426" s="726" t="s">
        <v>32</v>
      </c>
      <c r="S426" s="670"/>
      <c r="T426" s="671"/>
      <c r="U426" s="695"/>
      <c r="V426" s="386"/>
      <c r="W426" s="386"/>
      <c r="X426" s="386"/>
      <c r="Y426" s="386"/>
      <c r="Z426" s="386"/>
      <c r="AA426" s="386"/>
      <c r="AB426" s="386"/>
      <c r="AC426" s="386"/>
      <c r="AD426" s="386"/>
      <c r="AE426" s="386"/>
      <c r="AF426" s="386"/>
      <c r="AG426" s="386"/>
      <c r="AH426" s="691"/>
      <c r="AI426" s="691"/>
      <c r="AJ426" s="691"/>
      <c r="AK426" s="692"/>
      <c r="AM426" s="696"/>
      <c r="AN426" s="697"/>
      <c r="AO426" s="697"/>
      <c r="AP426" s="697"/>
      <c r="AQ426" s="697"/>
    </row>
    <row r="427" spans="1:2414" s="690" customFormat="1" ht="35.25" hidden="1" customHeight="1" outlineLevel="3" thickTop="1" thickBot="1" x14ac:dyDescent="0.3">
      <c r="A427" s="386"/>
      <c r="B427" s="460" t="s">
        <v>1000</v>
      </c>
      <c r="C427" s="639" t="s">
        <v>1787</v>
      </c>
      <c r="D427" s="886" t="s">
        <v>1576</v>
      </c>
      <c r="E427" s="887"/>
      <c r="F427" s="887"/>
      <c r="G427" s="887"/>
      <c r="H427" s="887"/>
      <c r="I427" s="887"/>
      <c r="J427" s="888"/>
      <c r="K427" s="602" t="s">
        <v>1118</v>
      </c>
      <c r="L427" s="705">
        <v>0</v>
      </c>
      <c r="M427" s="716">
        <v>12</v>
      </c>
      <c r="N427" s="716">
        <v>12</v>
      </c>
      <c r="O427" s="716">
        <v>12</v>
      </c>
      <c r="P427" s="716">
        <v>12</v>
      </c>
      <c r="Q427" s="705">
        <v>48</v>
      </c>
      <c r="R427" s="726" t="s">
        <v>32</v>
      </c>
      <c r="S427" s="670"/>
      <c r="T427" s="671"/>
      <c r="U427" s="695"/>
      <c r="V427" s="386"/>
      <c r="W427" s="386"/>
      <c r="X427" s="386"/>
      <c r="Y427" s="386"/>
      <c r="Z427" s="386"/>
      <c r="AA427" s="386"/>
      <c r="AB427" s="386"/>
      <c r="AC427" s="386"/>
      <c r="AD427" s="386"/>
      <c r="AE427" s="386"/>
      <c r="AF427" s="386"/>
      <c r="AG427" s="386"/>
      <c r="AH427" s="691"/>
      <c r="AI427" s="691"/>
      <c r="AJ427" s="691"/>
      <c r="AK427" s="692"/>
      <c r="AM427" s="696"/>
      <c r="AN427" s="697"/>
      <c r="AO427" s="697"/>
      <c r="AP427" s="697"/>
      <c r="AQ427" s="697"/>
    </row>
    <row r="428" spans="1:2414" s="690" customFormat="1" ht="35.25" hidden="1" customHeight="1" outlineLevel="3" thickTop="1" thickBot="1" x14ac:dyDescent="0.3">
      <c r="A428" s="386"/>
      <c r="B428" s="460" t="s">
        <v>1000</v>
      </c>
      <c r="C428" s="639" t="s">
        <v>1788</v>
      </c>
      <c r="D428" s="886" t="s">
        <v>1894</v>
      </c>
      <c r="E428" s="887"/>
      <c r="F428" s="887"/>
      <c r="G428" s="887"/>
      <c r="H428" s="887"/>
      <c r="I428" s="887"/>
      <c r="J428" s="888"/>
      <c r="K428" s="602" t="s">
        <v>1118</v>
      </c>
      <c r="L428" s="738">
        <v>0</v>
      </c>
      <c r="M428" s="739">
        <v>17</v>
      </c>
      <c r="N428" s="739">
        <v>20</v>
      </c>
      <c r="O428" s="739">
        <v>23</v>
      </c>
      <c r="P428" s="739">
        <v>25</v>
      </c>
      <c r="Q428" s="738">
        <v>25</v>
      </c>
      <c r="R428" s="726" t="s">
        <v>1126</v>
      </c>
      <c r="S428" s="670"/>
      <c r="T428" s="671"/>
      <c r="U428" s="695"/>
      <c r="V428" s="386"/>
      <c r="W428" s="386"/>
      <c r="X428" s="386"/>
      <c r="Y428" s="386"/>
      <c r="Z428" s="386"/>
      <c r="AA428" s="386"/>
      <c r="AB428" s="386"/>
      <c r="AC428" s="386"/>
      <c r="AD428" s="386"/>
      <c r="AE428" s="386"/>
      <c r="AF428" s="386"/>
      <c r="AG428" s="386"/>
      <c r="AH428" s="691"/>
      <c r="AI428" s="691"/>
      <c r="AJ428" s="691"/>
      <c r="AK428" s="692"/>
      <c r="AM428" s="696"/>
      <c r="AN428" s="697"/>
      <c r="AO428" s="697"/>
      <c r="AP428" s="697"/>
      <c r="AQ428" s="697"/>
    </row>
    <row r="429" spans="1:2414" s="690" customFormat="1" ht="35.25" hidden="1" customHeight="1" outlineLevel="3" thickTop="1" thickBot="1" x14ac:dyDescent="0.3">
      <c r="A429" s="386"/>
      <c r="B429" s="460" t="s">
        <v>1000</v>
      </c>
      <c r="C429" s="639" t="s">
        <v>1789</v>
      </c>
      <c r="D429" s="886" t="s">
        <v>1895</v>
      </c>
      <c r="E429" s="887"/>
      <c r="F429" s="887"/>
      <c r="G429" s="887"/>
      <c r="H429" s="887"/>
      <c r="I429" s="887"/>
      <c r="J429" s="888"/>
      <c r="K429" s="602" t="s">
        <v>1118</v>
      </c>
      <c r="L429" s="705">
        <v>1</v>
      </c>
      <c r="M429" s="716">
        <v>1</v>
      </c>
      <c r="N429" s="716">
        <v>1</v>
      </c>
      <c r="O429" s="716">
        <v>1</v>
      </c>
      <c r="P429" s="716">
        <v>1</v>
      </c>
      <c r="Q429" s="705">
        <v>4</v>
      </c>
      <c r="R429" s="726" t="s">
        <v>32</v>
      </c>
      <c r="S429" s="670"/>
      <c r="T429" s="671"/>
      <c r="U429" s="695"/>
      <c r="V429" s="386"/>
      <c r="W429" s="386"/>
      <c r="X429" s="386"/>
      <c r="Y429" s="386"/>
      <c r="Z429" s="386"/>
      <c r="AA429" s="386"/>
      <c r="AB429" s="386"/>
      <c r="AC429" s="386"/>
      <c r="AD429" s="386"/>
      <c r="AE429" s="386"/>
      <c r="AF429" s="386"/>
      <c r="AG429" s="386"/>
      <c r="AH429" s="691"/>
      <c r="AI429" s="691"/>
      <c r="AJ429" s="691"/>
      <c r="AK429" s="692"/>
      <c r="AM429" s="696"/>
      <c r="AN429" s="697"/>
      <c r="AO429" s="697"/>
      <c r="AP429" s="697"/>
      <c r="AQ429" s="697"/>
    </row>
    <row r="430" spans="1:2414" s="690" customFormat="1" ht="35.25" hidden="1" customHeight="1" outlineLevel="3" thickTop="1" thickBot="1" x14ac:dyDescent="0.3">
      <c r="A430" s="386"/>
      <c r="B430" s="460" t="s">
        <v>1000</v>
      </c>
      <c r="C430" s="639" t="s">
        <v>1790</v>
      </c>
      <c r="D430" s="886" t="s">
        <v>1896</v>
      </c>
      <c r="E430" s="887"/>
      <c r="F430" s="887"/>
      <c r="G430" s="887"/>
      <c r="H430" s="887"/>
      <c r="I430" s="887"/>
      <c r="J430" s="888"/>
      <c r="K430" s="602" t="s">
        <v>1118</v>
      </c>
      <c r="L430" s="705">
        <v>0</v>
      </c>
      <c r="M430" s="716">
        <v>0</v>
      </c>
      <c r="N430" s="716">
        <v>1</v>
      </c>
      <c r="O430" s="716">
        <v>1</v>
      </c>
      <c r="P430" s="716">
        <v>1</v>
      </c>
      <c r="Q430" s="705">
        <v>3</v>
      </c>
      <c r="R430" s="726" t="s">
        <v>32</v>
      </c>
      <c r="S430" s="670"/>
      <c r="T430" s="671"/>
      <c r="U430" s="695"/>
      <c r="V430" s="386"/>
      <c r="W430" s="386"/>
      <c r="X430" s="386"/>
      <c r="Y430" s="386"/>
      <c r="Z430" s="386"/>
      <c r="AA430" s="386"/>
      <c r="AB430" s="386"/>
      <c r="AC430" s="386"/>
      <c r="AD430" s="386"/>
      <c r="AE430" s="386"/>
      <c r="AF430" s="386"/>
      <c r="AG430" s="386"/>
      <c r="AH430" s="691"/>
      <c r="AI430" s="691"/>
      <c r="AJ430" s="691"/>
      <c r="AK430" s="692"/>
      <c r="AM430" s="696"/>
      <c r="AN430" s="697"/>
      <c r="AO430" s="697"/>
      <c r="AP430" s="697"/>
      <c r="AQ430" s="697"/>
    </row>
    <row r="431" spans="1:2414" s="682" customFormat="1" ht="66" customHeight="1" thickTop="1" thickBot="1" x14ac:dyDescent="0.3">
      <c r="A431" s="386"/>
      <c r="B431" s="683" t="s">
        <v>1116</v>
      </c>
      <c r="C431" s="684" t="s">
        <v>1550</v>
      </c>
      <c r="D431" s="977" t="s">
        <v>645</v>
      </c>
      <c r="E431" s="977"/>
      <c r="F431" s="977"/>
      <c r="G431" s="977"/>
      <c r="H431" s="977"/>
      <c r="I431" s="977"/>
      <c r="J431" s="977"/>
      <c r="K431" s="977"/>
      <c r="L431" s="678"/>
      <c r="M431" s="678"/>
      <c r="N431" s="678"/>
      <c r="O431" s="677"/>
      <c r="P431" s="678"/>
      <c r="Q431" s="678"/>
      <c r="R431" s="678"/>
      <c r="S431" s="677"/>
      <c r="T431" s="678"/>
      <c r="U431" s="678"/>
      <c r="V431" s="386"/>
      <c r="W431" s="386"/>
      <c r="X431" s="386"/>
      <c r="Y431" s="386"/>
      <c r="Z431" s="386"/>
      <c r="AA431" s="386"/>
      <c r="AB431" s="386"/>
      <c r="AC431" s="679"/>
      <c r="AD431" s="680"/>
      <c r="AE431" s="680"/>
      <c r="AF431" s="680"/>
      <c r="AG431" s="680"/>
      <c r="AH431" s="680"/>
      <c r="AI431" s="680"/>
      <c r="AJ431" s="680"/>
      <c r="AK431" s="680"/>
      <c r="AL431" s="680"/>
      <c r="AM431" s="680"/>
      <c r="AN431" s="680"/>
      <c r="AO431" s="680"/>
      <c r="AP431" s="680"/>
      <c r="AQ431" s="680"/>
      <c r="AR431" s="680"/>
      <c r="AS431" s="680"/>
      <c r="AT431" s="680"/>
      <c r="AU431" s="680"/>
      <c r="AV431" s="680"/>
      <c r="AW431" s="680"/>
      <c r="AX431" s="680"/>
      <c r="AY431" s="680"/>
      <c r="AZ431" s="680"/>
      <c r="BA431" s="680"/>
      <c r="BB431" s="680"/>
      <c r="BC431" s="680"/>
      <c r="BD431" s="680"/>
      <c r="BE431" s="680"/>
      <c r="BF431" s="680"/>
      <c r="BG431" s="680"/>
      <c r="BH431" s="680"/>
      <c r="BI431" s="680"/>
      <c r="BJ431" s="680"/>
      <c r="BK431" s="680"/>
      <c r="BL431" s="680"/>
      <c r="BM431" s="680"/>
      <c r="BN431" s="680"/>
      <c r="BO431" s="680"/>
      <c r="BP431" s="680"/>
      <c r="BQ431" s="680"/>
      <c r="BR431" s="680"/>
      <c r="BS431" s="680"/>
      <c r="BT431" s="680"/>
      <c r="BU431" s="680"/>
      <c r="BV431" s="680"/>
      <c r="BW431" s="680"/>
      <c r="BX431" s="680"/>
      <c r="BY431" s="680"/>
      <c r="BZ431" s="680"/>
      <c r="CA431" s="680"/>
      <c r="CB431" s="680"/>
      <c r="CC431" s="680"/>
      <c r="CD431" s="680"/>
      <c r="CE431" s="680"/>
      <c r="CF431" s="680"/>
      <c r="CG431" s="681"/>
      <c r="CH431" s="681"/>
      <c r="CI431" s="681"/>
      <c r="CJ431" s="681"/>
      <c r="CK431" s="681"/>
      <c r="CL431" s="681"/>
      <c r="CM431" s="681"/>
      <c r="CN431" s="681"/>
      <c r="CO431" s="681"/>
      <c r="CP431" s="681"/>
      <c r="CQ431" s="681"/>
      <c r="CR431" s="681"/>
      <c r="CS431" s="681"/>
      <c r="CT431" s="681"/>
      <c r="CU431" s="681"/>
      <c r="CV431" s="681"/>
      <c r="CW431" s="681"/>
      <c r="CX431" s="681"/>
      <c r="CY431" s="681"/>
      <c r="CZ431" s="681"/>
      <c r="DA431" s="681"/>
      <c r="DB431" s="681"/>
      <c r="DC431" s="681"/>
      <c r="DD431" s="681"/>
      <c r="DE431" s="681"/>
      <c r="DF431" s="681"/>
      <c r="DG431" s="681"/>
      <c r="DH431" s="681"/>
      <c r="DI431" s="681"/>
      <c r="DJ431" s="681"/>
      <c r="DK431" s="681"/>
      <c r="DL431" s="681"/>
      <c r="DM431" s="681"/>
      <c r="DN431" s="681"/>
      <c r="DO431" s="681"/>
      <c r="DP431" s="681"/>
      <c r="DQ431" s="681"/>
      <c r="DR431" s="681"/>
      <c r="DS431" s="681"/>
      <c r="DT431" s="681"/>
      <c r="DU431" s="681"/>
      <c r="DV431" s="681"/>
      <c r="DW431" s="681"/>
      <c r="DX431" s="681"/>
      <c r="DY431" s="681"/>
      <c r="DZ431" s="681"/>
      <c r="EA431" s="681"/>
      <c r="EB431" s="681"/>
      <c r="EC431" s="681"/>
      <c r="ED431" s="681"/>
      <c r="EE431" s="681"/>
      <c r="EF431" s="681"/>
      <c r="EG431" s="681"/>
      <c r="EH431" s="681"/>
      <c r="EI431" s="681"/>
      <c r="EJ431" s="681"/>
      <c r="EK431" s="681"/>
      <c r="EL431" s="681"/>
      <c r="EM431" s="681"/>
      <c r="EN431" s="681"/>
      <c r="EO431" s="681"/>
      <c r="EP431" s="681"/>
      <c r="EQ431" s="681"/>
      <c r="ER431" s="681"/>
      <c r="ES431" s="681"/>
      <c r="ET431" s="681"/>
      <c r="EU431" s="681"/>
      <c r="EV431" s="681"/>
      <c r="EW431" s="681"/>
      <c r="EX431" s="681"/>
      <c r="EY431" s="681"/>
      <c r="EZ431" s="681"/>
      <c r="FA431" s="681"/>
      <c r="FB431" s="681"/>
      <c r="FC431" s="681"/>
      <c r="FD431" s="681"/>
      <c r="FE431" s="681"/>
      <c r="FF431" s="681"/>
      <c r="FG431" s="681"/>
      <c r="FH431" s="681"/>
      <c r="FI431" s="681"/>
      <c r="FJ431" s="681"/>
      <c r="FK431" s="681"/>
      <c r="FL431" s="681"/>
      <c r="FM431" s="681"/>
      <c r="FN431" s="681"/>
      <c r="FO431" s="681"/>
      <c r="FP431" s="681"/>
      <c r="FQ431" s="681"/>
      <c r="FR431" s="681"/>
      <c r="FS431" s="681"/>
      <c r="FT431" s="681"/>
      <c r="FU431" s="681"/>
      <c r="FV431" s="681"/>
      <c r="FW431" s="681"/>
      <c r="FX431" s="681"/>
      <c r="FY431" s="681"/>
      <c r="FZ431" s="681"/>
      <c r="GA431" s="681"/>
      <c r="GB431" s="681"/>
      <c r="GC431" s="681"/>
      <c r="GD431" s="681"/>
      <c r="GE431" s="681"/>
      <c r="GF431" s="681"/>
      <c r="GG431" s="681"/>
      <c r="GH431" s="681"/>
      <c r="GI431" s="681"/>
      <c r="GJ431" s="681"/>
      <c r="GK431" s="681"/>
      <c r="GL431" s="681"/>
      <c r="GM431" s="681"/>
      <c r="GN431" s="681"/>
      <c r="GO431" s="681"/>
      <c r="GP431" s="681"/>
      <c r="GQ431" s="681"/>
      <c r="GR431" s="681"/>
      <c r="GS431" s="681"/>
      <c r="GT431" s="681"/>
      <c r="GU431" s="681"/>
      <c r="GV431" s="681"/>
      <c r="GW431" s="681"/>
      <c r="GX431" s="681"/>
      <c r="GY431" s="681"/>
      <c r="GZ431" s="681"/>
      <c r="HA431" s="681"/>
      <c r="HB431" s="681"/>
      <c r="HC431" s="681"/>
      <c r="HD431" s="681"/>
      <c r="HE431" s="681"/>
      <c r="HF431" s="681"/>
      <c r="HG431" s="681"/>
      <c r="HH431" s="681"/>
      <c r="HI431" s="681"/>
      <c r="HJ431" s="681"/>
      <c r="HK431" s="681"/>
      <c r="HL431" s="681"/>
      <c r="HM431" s="681"/>
      <c r="HN431" s="681"/>
      <c r="HO431" s="681"/>
      <c r="HP431" s="681"/>
      <c r="HQ431" s="681"/>
      <c r="HR431" s="681"/>
      <c r="HS431" s="681"/>
      <c r="HT431" s="681"/>
      <c r="HU431" s="681"/>
      <c r="HV431" s="681"/>
      <c r="HW431" s="681"/>
      <c r="HX431" s="681"/>
      <c r="HY431" s="681"/>
      <c r="HZ431" s="681"/>
      <c r="IA431" s="681"/>
      <c r="IB431" s="681"/>
      <c r="IC431" s="681"/>
      <c r="ID431" s="681"/>
      <c r="IE431" s="681"/>
      <c r="IF431" s="681"/>
      <c r="IG431" s="681"/>
      <c r="IH431" s="681"/>
      <c r="II431" s="681"/>
      <c r="IJ431" s="681"/>
      <c r="IK431" s="681"/>
      <c r="IL431" s="681"/>
      <c r="IM431" s="681"/>
      <c r="IN431" s="681"/>
      <c r="IO431" s="681"/>
      <c r="IP431" s="681"/>
      <c r="IQ431" s="681"/>
      <c r="IR431" s="681"/>
      <c r="IS431" s="681"/>
      <c r="IT431" s="681"/>
      <c r="IU431" s="681"/>
      <c r="IV431" s="681"/>
      <c r="IW431" s="681"/>
      <c r="IX431" s="681"/>
      <c r="IY431" s="681"/>
      <c r="IZ431" s="681"/>
      <c r="JA431" s="681"/>
      <c r="JB431" s="681"/>
      <c r="JC431" s="681"/>
      <c r="JD431" s="681"/>
      <c r="JE431" s="681"/>
      <c r="JF431" s="681"/>
      <c r="JG431" s="681"/>
      <c r="JH431" s="681"/>
      <c r="JI431" s="681"/>
      <c r="JJ431" s="681"/>
      <c r="JK431" s="681"/>
      <c r="JL431" s="681"/>
      <c r="JM431" s="681"/>
      <c r="JN431" s="681"/>
      <c r="JO431" s="681"/>
      <c r="JP431" s="681"/>
      <c r="JQ431" s="681"/>
      <c r="JR431" s="681"/>
      <c r="JS431" s="681"/>
      <c r="JT431" s="681"/>
      <c r="JU431" s="681"/>
      <c r="JV431" s="681"/>
      <c r="JW431" s="681"/>
      <c r="JX431" s="681"/>
      <c r="JY431" s="681"/>
      <c r="JZ431" s="681"/>
      <c r="KA431" s="681"/>
      <c r="KB431" s="681"/>
      <c r="KC431" s="681"/>
      <c r="KD431" s="681"/>
      <c r="KE431" s="681"/>
      <c r="KF431" s="681"/>
      <c r="KG431" s="681"/>
      <c r="KH431" s="681"/>
      <c r="KI431" s="681"/>
      <c r="KJ431" s="681"/>
      <c r="KK431" s="681"/>
      <c r="KL431" s="681"/>
      <c r="KM431" s="681"/>
      <c r="KN431" s="681"/>
      <c r="KO431" s="681"/>
      <c r="KP431" s="681"/>
      <c r="KQ431" s="681"/>
      <c r="KR431" s="681"/>
      <c r="KS431" s="681"/>
      <c r="KT431" s="681"/>
      <c r="KU431" s="681"/>
      <c r="KV431" s="681"/>
      <c r="KW431" s="681"/>
      <c r="KX431" s="681"/>
      <c r="KY431" s="681"/>
      <c r="KZ431" s="681"/>
      <c r="LA431" s="681"/>
      <c r="LB431" s="681"/>
      <c r="LC431" s="681"/>
      <c r="LD431" s="681"/>
      <c r="LE431" s="681"/>
      <c r="LF431" s="681"/>
      <c r="LG431" s="681"/>
      <c r="LH431" s="681"/>
      <c r="LI431" s="681"/>
      <c r="LJ431" s="681"/>
      <c r="LK431" s="681"/>
      <c r="LL431" s="681"/>
      <c r="LM431" s="681"/>
      <c r="LN431" s="681"/>
      <c r="LO431" s="681"/>
      <c r="LP431" s="681"/>
      <c r="LQ431" s="681"/>
      <c r="LR431" s="681"/>
      <c r="LS431" s="681"/>
      <c r="LT431" s="681"/>
      <c r="LU431" s="681"/>
      <c r="LV431" s="681"/>
      <c r="LW431" s="681"/>
      <c r="LX431" s="681"/>
      <c r="LY431" s="681"/>
      <c r="LZ431" s="681"/>
      <c r="MA431" s="681"/>
      <c r="MB431" s="681"/>
      <c r="MC431" s="681"/>
      <c r="MD431" s="681"/>
      <c r="ME431" s="681"/>
      <c r="MF431" s="681"/>
      <c r="MG431" s="681"/>
      <c r="MH431" s="681"/>
      <c r="MI431" s="681"/>
      <c r="MJ431" s="681"/>
      <c r="MK431" s="681"/>
      <c r="ML431" s="681"/>
      <c r="MM431" s="681"/>
      <c r="MN431" s="681"/>
      <c r="MO431" s="681"/>
      <c r="MP431" s="681"/>
      <c r="MQ431" s="681"/>
      <c r="MR431" s="681"/>
      <c r="MS431" s="681"/>
      <c r="MT431" s="681"/>
      <c r="MU431" s="681"/>
      <c r="MV431" s="681"/>
      <c r="MW431" s="681"/>
      <c r="MX431" s="681"/>
      <c r="MY431" s="681"/>
      <c r="MZ431" s="681"/>
      <c r="NA431" s="681"/>
      <c r="NB431" s="681"/>
      <c r="NC431" s="681"/>
      <c r="ND431" s="681"/>
      <c r="NE431" s="681"/>
      <c r="NF431" s="681"/>
      <c r="NG431" s="681"/>
      <c r="NH431" s="681"/>
      <c r="NI431" s="681"/>
      <c r="NJ431" s="681"/>
      <c r="NK431" s="681"/>
      <c r="NL431" s="681"/>
      <c r="NM431" s="681"/>
      <c r="NN431" s="681"/>
      <c r="NO431" s="681"/>
      <c r="NP431" s="681"/>
      <c r="NQ431" s="681"/>
      <c r="NR431" s="681"/>
      <c r="NS431" s="681"/>
      <c r="NT431" s="681"/>
      <c r="NU431" s="681"/>
      <c r="NV431" s="681"/>
      <c r="NW431" s="681"/>
      <c r="NX431" s="681"/>
      <c r="NY431" s="681"/>
      <c r="NZ431" s="681"/>
      <c r="OA431" s="681"/>
      <c r="OB431" s="681"/>
      <c r="OC431" s="681"/>
      <c r="OD431" s="681"/>
      <c r="OE431" s="681"/>
      <c r="OF431" s="681"/>
      <c r="OG431" s="681"/>
      <c r="OH431" s="681"/>
      <c r="OI431" s="681"/>
      <c r="OJ431" s="681"/>
      <c r="OK431" s="681"/>
      <c r="OL431" s="681"/>
      <c r="OM431" s="681"/>
      <c r="ON431" s="681"/>
      <c r="OO431" s="681"/>
      <c r="OP431" s="681"/>
      <c r="OQ431" s="681"/>
      <c r="OR431" s="681"/>
      <c r="OS431" s="681"/>
      <c r="OT431" s="681"/>
      <c r="OU431" s="681"/>
      <c r="OV431" s="681"/>
      <c r="OW431" s="681"/>
      <c r="OX431" s="681"/>
      <c r="OY431" s="681"/>
      <c r="OZ431" s="681"/>
      <c r="PA431" s="681"/>
      <c r="PB431" s="681"/>
      <c r="PC431" s="681"/>
      <c r="PD431" s="681"/>
      <c r="PE431" s="681"/>
      <c r="PF431" s="681"/>
      <c r="PG431" s="681"/>
      <c r="PH431" s="681"/>
      <c r="PI431" s="681"/>
      <c r="PJ431" s="681"/>
      <c r="PK431" s="681"/>
      <c r="PL431" s="681"/>
      <c r="PM431" s="681"/>
      <c r="PN431" s="681"/>
      <c r="PO431" s="681"/>
      <c r="PP431" s="681"/>
      <c r="PQ431" s="681"/>
      <c r="PR431" s="681"/>
      <c r="PS431" s="681"/>
      <c r="PT431" s="681"/>
      <c r="PU431" s="681"/>
      <c r="PV431" s="681"/>
      <c r="PW431" s="681"/>
      <c r="PX431" s="681"/>
      <c r="PY431" s="681"/>
      <c r="PZ431" s="681"/>
      <c r="QA431" s="681"/>
      <c r="QB431" s="681"/>
      <c r="QC431" s="681"/>
      <c r="QD431" s="681"/>
      <c r="QE431" s="681"/>
      <c r="QF431" s="681"/>
      <c r="QG431" s="681"/>
      <c r="QH431" s="681"/>
      <c r="QI431" s="681"/>
      <c r="QJ431" s="681"/>
      <c r="QK431" s="681"/>
      <c r="QL431" s="681"/>
      <c r="QM431" s="681"/>
      <c r="QN431" s="681"/>
      <c r="QO431" s="681"/>
      <c r="QP431" s="681"/>
      <c r="QQ431" s="681"/>
      <c r="QR431" s="681"/>
      <c r="QS431" s="681"/>
      <c r="QT431" s="681"/>
      <c r="QU431" s="681"/>
      <c r="QV431" s="681"/>
      <c r="QW431" s="681"/>
      <c r="QX431" s="681"/>
      <c r="QY431" s="681"/>
      <c r="QZ431" s="681"/>
      <c r="RA431" s="681"/>
      <c r="RB431" s="681"/>
      <c r="RC431" s="681"/>
      <c r="RD431" s="681"/>
      <c r="RE431" s="681"/>
      <c r="RF431" s="681"/>
      <c r="RG431" s="681"/>
      <c r="RH431" s="681"/>
      <c r="RI431" s="681"/>
      <c r="RJ431" s="681"/>
      <c r="RK431" s="681"/>
      <c r="RL431" s="681"/>
      <c r="RM431" s="681"/>
      <c r="RN431" s="681"/>
      <c r="RO431" s="681"/>
      <c r="RP431" s="681"/>
      <c r="RQ431" s="681"/>
      <c r="RR431" s="681"/>
      <c r="RS431" s="681"/>
      <c r="RT431" s="681"/>
      <c r="RU431" s="681"/>
      <c r="RV431" s="681"/>
      <c r="RW431" s="681"/>
      <c r="RX431" s="681"/>
      <c r="RY431" s="681"/>
      <c r="RZ431" s="681"/>
      <c r="SA431" s="681"/>
      <c r="SB431" s="681"/>
      <c r="SC431" s="681"/>
      <c r="SD431" s="681"/>
      <c r="SE431" s="681"/>
      <c r="SF431" s="681"/>
      <c r="SG431" s="681"/>
      <c r="SH431" s="681"/>
      <c r="SI431" s="681"/>
      <c r="SJ431" s="681"/>
      <c r="SK431" s="681"/>
      <c r="SL431" s="681"/>
      <c r="SM431" s="681"/>
      <c r="SN431" s="681"/>
      <c r="SO431" s="681"/>
      <c r="SP431" s="681"/>
      <c r="SQ431" s="681"/>
      <c r="SR431" s="681"/>
      <c r="SS431" s="681"/>
      <c r="ST431" s="681"/>
      <c r="SU431" s="681"/>
      <c r="SV431" s="681"/>
      <c r="SW431" s="681"/>
      <c r="SX431" s="681"/>
      <c r="SY431" s="681"/>
      <c r="SZ431" s="681"/>
      <c r="TA431" s="681"/>
      <c r="TB431" s="681"/>
      <c r="TC431" s="681"/>
      <c r="TD431" s="681"/>
      <c r="TE431" s="681"/>
      <c r="TF431" s="681"/>
      <c r="TG431" s="681"/>
      <c r="TH431" s="681"/>
      <c r="TI431" s="681"/>
      <c r="TJ431" s="681"/>
      <c r="TK431" s="681"/>
      <c r="TL431" s="681"/>
      <c r="TM431" s="681"/>
      <c r="TN431" s="681"/>
      <c r="TO431" s="681"/>
      <c r="TP431" s="681"/>
      <c r="TQ431" s="681"/>
      <c r="TR431" s="681"/>
      <c r="TS431" s="681"/>
      <c r="TT431" s="681"/>
      <c r="TU431" s="681"/>
      <c r="TV431" s="681"/>
      <c r="TW431" s="681"/>
      <c r="TX431" s="681"/>
      <c r="TY431" s="681"/>
      <c r="TZ431" s="681"/>
      <c r="UA431" s="681"/>
      <c r="UB431" s="681"/>
      <c r="UC431" s="681"/>
      <c r="UD431" s="681"/>
      <c r="UE431" s="681"/>
      <c r="UF431" s="681"/>
      <c r="UG431" s="681"/>
      <c r="UH431" s="681"/>
      <c r="UI431" s="681"/>
      <c r="UJ431" s="681"/>
      <c r="UK431" s="681"/>
      <c r="UL431" s="681"/>
      <c r="UM431" s="681"/>
      <c r="UN431" s="681"/>
      <c r="UO431" s="681"/>
      <c r="UP431" s="681"/>
      <c r="UQ431" s="681"/>
      <c r="UR431" s="681"/>
      <c r="US431" s="681"/>
      <c r="UT431" s="681"/>
      <c r="UU431" s="681"/>
      <c r="UV431" s="681"/>
      <c r="UW431" s="681"/>
      <c r="UX431" s="681"/>
      <c r="UY431" s="681"/>
      <c r="UZ431" s="681"/>
      <c r="VA431" s="681"/>
      <c r="VB431" s="681"/>
      <c r="VC431" s="681"/>
      <c r="VD431" s="681"/>
      <c r="VE431" s="681"/>
      <c r="VF431" s="681"/>
      <c r="VG431" s="681"/>
      <c r="VH431" s="681"/>
      <c r="VI431" s="681"/>
      <c r="VJ431" s="681"/>
      <c r="VK431" s="681"/>
      <c r="VL431" s="681"/>
      <c r="VM431" s="681"/>
      <c r="VN431" s="681"/>
      <c r="VO431" s="681"/>
      <c r="VP431" s="681"/>
      <c r="VQ431" s="681"/>
      <c r="VR431" s="681"/>
      <c r="VS431" s="681"/>
      <c r="VT431" s="681"/>
      <c r="VU431" s="681"/>
      <c r="VV431" s="681"/>
      <c r="VW431" s="681"/>
      <c r="VX431" s="681"/>
      <c r="VY431" s="681"/>
      <c r="VZ431" s="681"/>
      <c r="WA431" s="681"/>
      <c r="WB431" s="681"/>
      <c r="WC431" s="681"/>
      <c r="WD431" s="681"/>
      <c r="WE431" s="681"/>
      <c r="WF431" s="681"/>
      <c r="WG431" s="681"/>
      <c r="WH431" s="681"/>
      <c r="WI431" s="681"/>
      <c r="WJ431" s="681"/>
      <c r="WK431" s="681"/>
      <c r="WL431" s="681"/>
      <c r="WM431" s="681"/>
      <c r="WN431" s="681"/>
      <c r="WO431" s="681"/>
      <c r="WP431" s="681"/>
      <c r="WQ431" s="681"/>
      <c r="WR431" s="681"/>
      <c r="WS431" s="681"/>
      <c r="WT431" s="681"/>
      <c r="WU431" s="681"/>
      <c r="WV431" s="681"/>
      <c r="WW431" s="681"/>
      <c r="WX431" s="681"/>
      <c r="WY431" s="681"/>
      <c r="WZ431" s="681"/>
      <c r="XA431" s="681"/>
      <c r="XB431" s="681"/>
      <c r="XC431" s="681"/>
      <c r="XD431" s="681"/>
      <c r="XE431" s="681"/>
      <c r="XF431" s="681"/>
      <c r="XG431" s="681"/>
      <c r="XH431" s="681"/>
      <c r="XI431" s="681"/>
      <c r="XJ431" s="681"/>
      <c r="XK431" s="681"/>
      <c r="XL431" s="681"/>
      <c r="XM431" s="681"/>
      <c r="XN431" s="681"/>
      <c r="XO431" s="681"/>
      <c r="XP431" s="681"/>
      <c r="XQ431" s="681"/>
      <c r="XR431" s="681"/>
      <c r="XS431" s="681"/>
      <c r="XT431" s="681"/>
      <c r="XU431" s="681"/>
      <c r="XV431" s="681"/>
      <c r="XW431" s="681"/>
      <c r="XX431" s="681"/>
      <c r="XY431" s="681"/>
      <c r="XZ431" s="681"/>
      <c r="YA431" s="681"/>
      <c r="YB431" s="681"/>
      <c r="YC431" s="681"/>
      <c r="YD431" s="681"/>
      <c r="YE431" s="681"/>
      <c r="YF431" s="681"/>
      <c r="YG431" s="681"/>
      <c r="YH431" s="681"/>
      <c r="YI431" s="681"/>
      <c r="YJ431" s="681"/>
      <c r="YK431" s="681"/>
      <c r="YL431" s="681"/>
      <c r="YM431" s="681"/>
      <c r="YN431" s="681"/>
      <c r="YO431" s="681"/>
      <c r="YP431" s="681"/>
      <c r="YQ431" s="681"/>
      <c r="YR431" s="681"/>
      <c r="YS431" s="681"/>
      <c r="YT431" s="681"/>
      <c r="YU431" s="681"/>
      <c r="YV431" s="681"/>
      <c r="YW431" s="681"/>
      <c r="YX431" s="681"/>
      <c r="YY431" s="681"/>
      <c r="YZ431" s="681"/>
      <c r="ZA431" s="681"/>
      <c r="ZB431" s="681"/>
      <c r="ZC431" s="681"/>
      <c r="ZD431" s="681"/>
      <c r="ZE431" s="681"/>
      <c r="ZF431" s="681"/>
      <c r="ZG431" s="681"/>
      <c r="ZH431" s="681"/>
      <c r="ZI431" s="681"/>
      <c r="ZJ431" s="681"/>
      <c r="ZK431" s="681"/>
      <c r="ZL431" s="681"/>
      <c r="ZM431" s="681"/>
      <c r="ZN431" s="681"/>
      <c r="ZO431" s="681"/>
      <c r="ZP431" s="681"/>
      <c r="ZQ431" s="681"/>
      <c r="ZR431" s="681"/>
      <c r="ZS431" s="681"/>
      <c r="ZT431" s="681"/>
      <c r="ZU431" s="681"/>
      <c r="ZV431" s="681"/>
      <c r="ZW431" s="681"/>
      <c r="ZX431" s="681"/>
      <c r="ZY431" s="681"/>
      <c r="ZZ431" s="681"/>
      <c r="AAA431" s="681"/>
      <c r="AAB431" s="681"/>
      <c r="AAC431" s="681"/>
      <c r="AAD431" s="681"/>
      <c r="AAE431" s="681"/>
      <c r="AAF431" s="681"/>
      <c r="AAG431" s="681"/>
      <c r="AAH431" s="681"/>
      <c r="AAI431" s="681"/>
      <c r="AAJ431" s="681"/>
      <c r="AAK431" s="681"/>
      <c r="AAL431" s="681"/>
      <c r="AAM431" s="681"/>
      <c r="AAN431" s="681"/>
      <c r="AAO431" s="681"/>
      <c r="AAP431" s="681"/>
      <c r="AAQ431" s="681"/>
      <c r="AAR431" s="681"/>
      <c r="AAS431" s="681"/>
      <c r="AAT431" s="681"/>
      <c r="AAU431" s="681"/>
      <c r="AAV431" s="681"/>
      <c r="AAW431" s="681"/>
      <c r="AAX431" s="681"/>
      <c r="AAY431" s="681"/>
      <c r="AAZ431" s="681"/>
      <c r="ABA431" s="681"/>
      <c r="ABB431" s="681"/>
      <c r="ABC431" s="681"/>
      <c r="ABD431" s="681"/>
      <c r="ABE431" s="681"/>
      <c r="ABF431" s="681"/>
      <c r="ABG431" s="681"/>
      <c r="ABH431" s="681"/>
      <c r="ABI431" s="681"/>
      <c r="ABJ431" s="681"/>
      <c r="ABK431" s="681"/>
      <c r="ABL431" s="681"/>
      <c r="ABM431" s="681"/>
      <c r="ABN431" s="681"/>
      <c r="ABO431" s="681"/>
      <c r="ABP431" s="681"/>
      <c r="ABQ431" s="681"/>
      <c r="ABR431" s="681"/>
      <c r="ABS431" s="681"/>
      <c r="ABT431" s="681"/>
      <c r="ABU431" s="681"/>
      <c r="ABV431" s="681"/>
      <c r="ABW431" s="681"/>
      <c r="ABX431" s="681"/>
      <c r="ABY431" s="681"/>
      <c r="ABZ431" s="681"/>
      <c r="ACA431" s="681"/>
      <c r="ACB431" s="681"/>
      <c r="ACC431" s="681"/>
      <c r="ACD431" s="681"/>
      <c r="ACE431" s="681"/>
      <c r="ACF431" s="681"/>
      <c r="ACG431" s="681"/>
      <c r="ACH431" s="681"/>
      <c r="ACI431" s="681"/>
      <c r="ACJ431" s="681"/>
      <c r="ACK431" s="681"/>
      <c r="ACL431" s="681"/>
      <c r="ACM431" s="681"/>
      <c r="ACN431" s="681"/>
      <c r="ACO431" s="681"/>
      <c r="ACP431" s="681"/>
      <c r="ACQ431" s="681"/>
      <c r="ACR431" s="681"/>
      <c r="ACS431" s="681"/>
      <c r="ACT431" s="681"/>
      <c r="ACU431" s="681"/>
      <c r="ACV431" s="681"/>
      <c r="ACW431" s="681"/>
      <c r="ACX431" s="681"/>
      <c r="ACY431" s="681"/>
      <c r="ACZ431" s="681"/>
      <c r="ADA431" s="681"/>
      <c r="ADB431" s="681"/>
      <c r="ADC431" s="681"/>
      <c r="ADD431" s="681"/>
      <c r="ADE431" s="681"/>
      <c r="ADF431" s="681"/>
      <c r="ADG431" s="681"/>
      <c r="ADH431" s="681"/>
      <c r="ADI431" s="681"/>
      <c r="ADJ431" s="681"/>
      <c r="ADK431" s="681"/>
      <c r="ADL431" s="681"/>
      <c r="ADM431" s="681"/>
      <c r="ADN431" s="681"/>
      <c r="ADO431" s="681"/>
      <c r="ADP431" s="681"/>
      <c r="ADQ431" s="681"/>
      <c r="ADR431" s="681"/>
      <c r="ADS431" s="681"/>
      <c r="ADT431" s="681"/>
      <c r="ADU431" s="681"/>
      <c r="ADV431" s="681"/>
      <c r="ADW431" s="681"/>
      <c r="ADX431" s="681"/>
      <c r="ADY431" s="681"/>
      <c r="ADZ431" s="681"/>
      <c r="AEA431" s="681"/>
      <c r="AEB431" s="681"/>
      <c r="AEC431" s="681"/>
      <c r="AED431" s="681"/>
      <c r="AEE431" s="681"/>
      <c r="AEF431" s="681"/>
      <c r="AEG431" s="681"/>
      <c r="AEH431" s="681"/>
      <c r="AEI431" s="681"/>
      <c r="AEJ431" s="681"/>
      <c r="AEK431" s="681"/>
      <c r="AEL431" s="681"/>
      <c r="AEM431" s="681"/>
      <c r="AEN431" s="681"/>
      <c r="AEO431" s="681"/>
      <c r="AEP431" s="681"/>
      <c r="AEQ431" s="681"/>
      <c r="AER431" s="681"/>
      <c r="AES431" s="681"/>
      <c r="AET431" s="681"/>
      <c r="AEU431" s="681"/>
      <c r="AEV431" s="681"/>
      <c r="AEW431" s="681"/>
      <c r="AEX431" s="681"/>
      <c r="AEY431" s="681"/>
      <c r="AEZ431" s="681"/>
      <c r="AFA431" s="681"/>
      <c r="AFB431" s="681"/>
      <c r="AFC431" s="681"/>
      <c r="AFD431" s="681"/>
      <c r="AFE431" s="681"/>
      <c r="AFF431" s="681"/>
      <c r="AFG431" s="681"/>
      <c r="AFH431" s="681"/>
      <c r="AFI431" s="681"/>
      <c r="AFJ431" s="681"/>
      <c r="AFK431" s="681"/>
      <c r="AFL431" s="681"/>
      <c r="AFM431" s="681"/>
      <c r="AFN431" s="681"/>
      <c r="AFO431" s="681"/>
      <c r="AFP431" s="681"/>
      <c r="AFQ431" s="681"/>
      <c r="AFR431" s="681"/>
      <c r="AFS431" s="681"/>
      <c r="AFT431" s="681"/>
      <c r="AFU431" s="681"/>
      <c r="AFV431" s="681"/>
      <c r="AFW431" s="681"/>
      <c r="AFX431" s="681"/>
      <c r="AFY431" s="681"/>
      <c r="AFZ431" s="681"/>
      <c r="AGA431" s="681"/>
      <c r="AGB431" s="681"/>
      <c r="AGC431" s="681"/>
      <c r="AGD431" s="681"/>
      <c r="AGE431" s="681"/>
      <c r="AGF431" s="681"/>
      <c r="AGG431" s="681"/>
      <c r="AGH431" s="681"/>
      <c r="AGI431" s="681"/>
      <c r="AGJ431" s="681"/>
      <c r="AGK431" s="681"/>
      <c r="AGL431" s="681"/>
      <c r="AGM431" s="681"/>
      <c r="AGN431" s="681"/>
      <c r="AGO431" s="681"/>
      <c r="AGP431" s="681"/>
      <c r="AGQ431" s="681"/>
      <c r="AGR431" s="681"/>
      <c r="AGS431" s="681"/>
      <c r="AGT431" s="681"/>
      <c r="AGU431" s="681"/>
      <c r="AGV431" s="681"/>
      <c r="AGW431" s="681"/>
      <c r="AGX431" s="681"/>
      <c r="AGY431" s="681"/>
      <c r="AGZ431" s="681"/>
      <c r="AHA431" s="681"/>
      <c r="AHB431" s="681"/>
      <c r="AHC431" s="681"/>
      <c r="AHD431" s="681"/>
      <c r="AHE431" s="681"/>
      <c r="AHF431" s="681"/>
      <c r="AHG431" s="681"/>
      <c r="AHH431" s="681"/>
      <c r="AHI431" s="681"/>
      <c r="AHJ431" s="681"/>
      <c r="AHK431" s="681"/>
      <c r="AHL431" s="681"/>
      <c r="AHM431" s="681"/>
      <c r="AHN431" s="681"/>
      <c r="AHO431" s="681"/>
      <c r="AHP431" s="681"/>
      <c r="AHQ431" s="681"/>
      <c r="AHR431" s="681"/>
      <c r="AHS431" s="681"/>
      <c r="AHT431" s="681"/>
      <c r="AHU431" s="681"/>
      <c r="AHV431" s="681"/>
      <c r="AHW431" s="681"/>
      <c r="AHX431" s="681"/>
      <c r="AHY431" s="681"/>
      <c r="AHZ431" s="681"/>
      <c r="AIA431" s="681"/>
      <c r="AIB431" s="681"/>
      <c r="AIC431" s="681"/>
      <c r="AID431" s="681"/>
      <c r="AIE431" s="681"/>
      <c r="AIF431" s="681"/>
      <c r="AIG431" s="681"/>
      <c r="AIH431" s="681"/>
      <c r="AII431" s="681"/>
      <c r="AIJ431" s="681"/>
      <c r="AIK431" s="681"/>
      <c r="AIL431" s="681"/>
      <c r="AIM431" s="681"/>
      <c r="AIN431" s="681"/>
      <c r="AIO431" s="681"/>
      <c r="AIP431" s="681"/>
      <c r="AIQ431" s="681"/>
      <c r="AIR431" s="681"/>
      <c r="AIS431" s="681"/>
      <c r="AIT431" s="681"/>
      <c r="AIU431" s="681"/>
      <c r="AIV431" s="681"/>
      <c r="AIW431" s="681"/>
      <c r="AIX431" s="681"/>
      <c r="AIY431" s="681"/>
      <c r="AIZ431" s="681"/>
      <c r="AJA431" s="681"/>
      <c r="AJB431" s="681"/>
      <c r="AJC431" s="681"/>
      <c r="AJD431" s="681"/>
      <c r="AJE431" s="681"/>
      <c r="AJF431" s="681"/>
      <c r="AJG431" s="681"/>
      <c r="AJH431" s="681"/>
      <c r="AJI431" s="681"/>
      <c r="AJJ431" s="681"/>
      <c r="AJK431" s="681"/>
      <c r="AJL431" s="681"/>
      <c r="AJM431" s="681"/>
      <c r="AJN431" s="681"/>
      <c r="AJO431" s="681"/>
      <c r="AJP431" s="681"/>
      <c r="AJQ431" s="681"/>
      <c r="AJR431" s="681"/>
      <c r="AJS431" s="681"/>
      <c r="AJT431" s="681"/>
      <c r="AJU431" s="681"/>
      <c r="AJV431" s="681"/>
      <c r="AJW431" s="681"/>
      <c r="AJX431" s="681"/>
      <c r="AJY431" s="681"/>
      <c r="AJZ431" s="681"/>
      <c r="AKA431" s="681"/>
      <c r="AKB431" s="681"/>
      <c r="AKC431" s="681"/>
      <c r="AKD431" s="681"/>
      <c r="AKE431" s="681"/>
      <c r="AKF431" s="681"/>
      <c r="AKG431" s="681"/>
      <c r="AKH431" s="681"/>
      <c r="AKI431" s="681"/>
      <c r="AKJ431" s="681"/>
      <c r="AKK431" s="681"/>
      <c r="AKL431" s="681"/>
      <c r="AKM431" s="681"/>
      <c r="AKN431" s="681"/>
      <c r="AKO431" s="681"/>
      <c r="AKP431" s="681"/>
      <c r="AKQ431" s="681"/>
      <c r="AKR431" s="681"/>
      <c r="AKS431" s="681"/>
      <c r="AKT431" s="681"/>
      <c r="AKU431" s="681"/>
      <c r="AKV431" s="681"/>
      <c r="AKW431" s="681"/>
      <c r="AKX431" s="681"/>
      <c r="AKY431" s="681"/>
      <c r="AKZ431" s="681"/>
      <c r="ALA431" s="681"/>
      <c r="ALB431" s="681"/>
      <c r="ALC431" s="681"/>
      <c r="ALD431" s="681"/>
      <c r="ALE431" s="681"/>
      <c r="ALF431" s="681"/>
      <c r="ALG431" s="681"/>
      <c r="ALH431" s="681"/>
      <c r="ALI431" s="681"/>
      <c r="ALJ431" s="681"/>
      <c r="ALK431" s="681"/>
      <c r="ALL431" s="681"/>
      <c r="ALM431" s="681"/>
      <c r="ALN431" s="681"/>
      <c r="ALO431" s="681"/>
      <c r="ALP431" s="681"/>
      <c r="ALQ431" s="681"/>
      <c r="ALR431" s="681"/>
      <c r="ALS431" s="681"/>
      <c r="ALT431" s="681"/>
      <c r="ALU431" s="681"/>
      <c r="ALV431" s="681"/>
      <c r="ALW431" s="681"/>
      <c r="ALX431" s="681"/>
      <c r="ALY431" s="681"/>
      <c r="ALZ431" s="681"/>
      <c r="AMA431" s="681"/>
      <c r="AMB431" s="681"/>
      <c r="AMC431" s="681"/>
      <c r="AMD431" s="681"/>
      <c r="AME431" s="681"/>
      <c r="AMF431" s="681"/>
      <c r="AMG431" s="681"/>
      <c r="AMH431" s="681"/>
      <c r="AMI431" s="681"/>
      <c r="AMJ431" s="681"/>
      <c r="AMK431" s="681"/>
      <c r="AML431" s="681"/>
      <c r="AMM431" s="681"/>
      <c r="AMN431" s="681"/>
      <c r="AMO431" s="681"/>
      <c r="AMP431" s="681"/>
      <c r="AMQ431" s="681"/>
      <c r="AMR431" s="681"/>
      <c r="AMS431" s="681"/>
      <c r="AMT431" s="681"/>
      <c r="AMU431" s="681"/>
      <c r="AMV431" s="681"/>
      <c r="AMW431" s="681"/>
      <c r="AMX431" s="681"/>
      <c r="AMY431" s="681"/>
      <c r="AMZ431" s="681"/>
      <c r="ANA431" s="681"/>
      <c r="ANB431" s="681"/>
      <c r="ANC431" s="681"/>
      <c r="AND431" s="681"/>
      <c r="ANE431" s="681"/>
      <c r="ANF431" s="681"/>
      <c r="ANG431" s="681"/>
      <c r="ANH431" s="681"/>
      <c r="ANI431" s="681"/>
      <c r="ANJ431" s="681"/>
      <c r="ANK431" s="681"/>
      <c r="ANL431" s="681"/>
      <c r="ANM431" s="681"/>
      <c r="ANN431" s="681"/>
      <c r="ANO431" s="681"/>
      <c r="ANP431" s="681"/>
      <c r="ANQ431" s="681"/>
      <c r="ANR431" s="681"/>
      <c r="ANS431" s="681"/>
      <c r="ANT431" s="681"/>
      <c r="ANU431" s="681"/>
      <c r="ANV431" s="681"/>
      <c r="ANW431" s="681"/>
      <c r="ANX431" s="681"/>
      <c r="ANY431" s="681"/>
      <c r="ANZ431" s="681"/>
      <c r="AOA431" s="681"/>
      <c r="AOB431" s="681"/>
      <c r="AOC431" s="681"/>
      <c r="AOD431" s="681"/>
      <c r="AOE431" s="681"/>
      <c r="AOF431" s="681"/>
      <c r="AOG431" s="681"/>
      <c r="AOH431" s="681"/>
      <c r="AOI431" s="681"/>
      <c r="AOJ431" s="681"/>
      <c r="AOK431" s="681"/>
      <c r="AOL431" s="681"/>
      <c r="AOM431" s="681"/>
      <c r="AON431" s="681"/>
      <c r="AOO431" s="681"/>
      <c r="AOP431" s="681"/>
      <c r="AOQ431" s="681"/>
      <c r="AOR431" s="681"/>
      <c r="AOS431" s="681"/>
      <c r="AOT431" s="681"/>
      <c r="AOU431" s="681"/>
      <c r="AOV431" s="681"/>
      <c r="AOW431" s="681"/>
      <c r="AOX431" s="681"/>
      <c r="AOY431" s="681"/>
      <c r="AOZ431" s="681"/>
      <c r="APA431" s="681"/>
      <c r="APB431" s="681"/>
      <c r="APC431" s="681"/>
      <c r="APD431" s="681"/>
      <c r="APE431" s="681"/>
      <c r="APF431" s="681"/>
      <c r="APG431" s="681"/>
      <c r="APH431" s="681"/>
      <c r="API431" s="681"/>
      <c r="APJ431" s="681"/>
      <c r="APK431" s="681"/>
      <c r="APL431" s="681"/>
      <c r="APM431" s="681"/>
      <c r="APN431" s="681"/>
      <c r="APO431" s="681"/>
      <c r="APP431" s="681"/>
      <c r="APQ431" s="681"/>
      <c r="APR431" s="681"/>
      <c r="APS431" s="681"/>
      <c r="APT431" s="681"/>
      <c r="APU431" s="681"/>
      <c r="APV431" s="681"/>
      <c r="APW431" s="681"/>
      <c r="APX431" s="681"/>
      <c r="APY431" s="681"/>
      <c r="APZ431" s="681"/>
      <c r="AQA431" s="681"/>
      <c r="AQB431" s="681"/>
      <c r="AQC431" s="681"/>
      <c r="AQD431" s="681"/>
      <c r="AQE431" s="681"/>
      <c r="AQF431" s="681"/>
      <c r="AQG431" s="681"/>
      <c r="AQH431" s="681"/>
      <c r="AQI431" s="681"/>
      <c r="AQJ431" s="681"/>
      <c r="AQK431" s="681"/>
      <c r="AQL431" s="681"/>
      <c r="AQM431" s="681"/>
      <c r="AQN431" s="681"/>
      <c r="AQO431" s="681"/>
      <c r="AQP431" s="681"/>
      <c r="AQQ431" s="681"/>
      <c r="AQR431" s="681"/>
      <c r="AQS431" s="681"/>
      <c r="AQT431" s="681"/>
      <c r="AQU431" s="681"/>
      <c r="AQV431" s="681"/>
      <c r="AQW431" s="681"/>
      <c r="AQX431" s="681"/>
      <c r="AQY431" s="681"/>
      <c r="AQZ431" s="681"/>
      <c r="ARA431" s="681"/>
      <c r="ARB431" s="681"/>
      <c r="ARC431" s="681"/>
      <c r="ARD431" s="681"/>
      <c r="ARE431" s="681"/>
      <c r="ARF431" s="681"/>
      <c r="ARG431" s="681"/>
      <c r="ARH431" s="681"/>
      <c r="ARI431" s="681"/>
      <c r="ARJ431" s="681"/>
      <c r="ARK431" s="681"/>
      <c r="ARL431" s="681"/>
      <c r="ARM431" s="681"/>
      <c r="ARN431" s="681"/>
      <c r="ARO431" s="681"/>
      <c r="ARP431" s="681"/>
      <c r="ARQ431" s="681"/>
      <c r="ARR431" s="681"/>
      <c r="ARS431" s="681"/>
      <c r="ART431" s="681"/>
      <c r="ARU431" s="681"/>
      <c r="ARV431" s="681"/>
      <c r="ARW431" s="681"/>
      <c r="ARX431" s="681"/>
      <c r="ARY431" s="681"/>
      <c r="ARZ431" s="681"/>
      <c r="ASA431" s="681"/>
      <c r="ASB431" s="681"/>
      <c r="ASC431" s="681"/>
      <c r="ASD431" s="681"/>
      <c r="ASE431" s="681"/>
      <c r="ASF431" s="681"/>
      <c r="ASG431" s="681"/>
      <c r="ASH431" s="681"/>
      <c r="ASI431" s="681"/>
      <c r="ASJ431" s="681"/>
      <c r="ASK431" s="681"/>
      <c r="ASL431" s="681"/>
      <c r="ASM431" s="681"/>
      <c r="ASN431" s="681"/>
      <c r="ASO431" s="681"/>
      <c r="ASP431" s="681"/>
      <c r="ASQ431" s="681"/>
      <c r="ASR431" s="681"/>
      <c r="ASS431" s="681"/>
      <c r="AST431" s="681"/>
      <c r="ASU431" s="681"/>
      <c r="ASV431" s="681"/>
      <c r="ASW431" s="681"/>
      <c r="ASX431" s="681"/>
      <c r="ASY431" s="681"/>
      <c r="ASZ431" s="681"/>
      <c r="ATA431" s="681"/>
      <c r="ATB431" s="681"/>
      <c r="ATC431" s="681"/>
      <c r="ATD431" s="681"/>
      <c r="ATE431" s="681"/>
      <c r="ATF431" s="681"/>
      <c r="ATG431" s="681"/>
      <c r="ATH431" s="681"/>
      <c r="ATI431" s="681"/>
      <c r="ATJ431" s="681"/>
      <c r="ATK431" s="681"/>
      <c r="ATL431" s="681"/>
      <c r="ATM431" s="681"/>
      <c r="ATN431" s="681"/>
      <c r="ATO431" s="681"/>
      <c r="ATP431" s="681"/>
      <c r="ATQ431" s="681"/>
      <c r="ATR431" s="681"/>
      <c r="ATS431" s="681"/>
      <c r="ATT431" s="681"/>
      <c r="ATU431" s="681"/>
      <c r="ATV431" s="681"/>
      <c r="ATW431" s="681"/>
      <c r="ATX431" s="681"/>
      <c r="ATY431" s="681"/>
      <c r="ATZ431" s="681"/>
      <c r="AUA431" s="681"/>
      <c r="AUB431" s="681"/>
      <c r="AUC431" s="681"/>
      <c r="AUD431" s="681"/>
      <c r="AUE431" s="681"/>
      <c r="AUF431" s="681"/>
      <c r="AUG431" s="681"/>
      <c r="AUH431" s="681"/>
      <c r="AUI431" s="681"/>
      <c r="AUJ431" s="681"/>
      <c r="AUK431" s="681"/>
      <c r="AUL431" s="681"/>
      <c r="AUM431" s="681"/>
      <c r="AUN431" s="681"/>
      <c r="AUO431" s="681"/>
      <c r="AUP431" s="681"/>
      <c r="AUQ431" s="681"/>
      <c r="AUR431" s="681"/>
      <c r="AUS431" s="681"/>
      <c r="AUT431" s="681"/>
      <c r="AUU431" s="681"/>
      <c r="AUV431" s="681"/>
      <c r="AUW431" s="681"/>
      <c r="AUX431" s="681"/>
      <c r="AUY431" s="681"/>
      <c r="AUZ431" s="681"/>
      <c r="AVA431" s="681"/>
      <c r="AVB431" s="681"/>
      <c r="AVC431" s="681"/>
      <c r="AVD431" s="681"/>
      <c r="AVE431" s="681"/>
      <c r="AVF431" s="681"/>
      <c r="AVG431" s="681"/>
      <c r="AVH431" s="681"/>
      <c r="AVI431" s="681"/>
      <c r="AVJ431" s="681"/>
      <c r="AVK431" s="681"/>
      <c r="AVL431" s="681"/>
      <c r="AVM431" s="681"/>
      <c r="AVN431" s="681"/>
      <c r="AVO431" s="681"/>
      <c r="AVP431" s="681"/>
      <c r="AVQ431" s="681"/>
      <c r="AVR431" s="681"/>
      <c r="AVS431" s="681"/>
      <c r="AVT431" s="681"/>
      <c r="AVU431" s="681"/>
      <c r="AVV431" s="681"/>
      <c r="AVW431" s="681"/>
      <c r="AVX431" s="681"/>
      <c r="AVY431" s="681"/>
      <c r="AVZ431" s="681"/>
      <c r="AWA431" s="681"/>
      <c r="AWB431" s="681"/>
      <c r="AWC431" s="681"/>
      <c r="AWD431" s="681"/>
      <c r="AWE431" s="681"/>
      <c r="AWF431" s="681"/>
      <c r="AWG431" s="681"/>
      <c r="AWH431" s="681"/>
      <c r="AWI431" s="681"/>
      <c r="AWJ431" s="681"/>
      <c r="AWK431" s="681"/>
      <c r="AWL431" s="681"/>
      <c r="AWM431" s="681"/>
      <c r="AWN431" s="681"/>
      <c r="AWO431" s="681"/>
      <c r="AWP431" s="681"/>
      <c r="AWQ431" s="681"/>
      <c r="AWR431" s="681"/>
      <c r="AWS431" s="681"/>
      <c r="AWT431" s="681"/>
      <c r="AWU431" s="681"/>
      <c r="AWV431" s="681"/>
      <c r="AWW431" s="681"/>
      <c r="AWX431" s="681"/>
      <c r="AWY431" s="681"/>
      <c r="AWZ431" s="681"/>
      <c r="AXA431" s="681"/>
      <c r="AXB431" s="681"/>
      <c r="AXC431" s="681"/>
      <c r="AXD431" s="681"/>
      <c r="AXE431" s="681"/>
      <c r="AXF431" s="681"/>
      <c r="AXG431" s="681"/>
      <c r="AXH431" s="681"/>
      <c r="AXI431" s="681"/>
      <c r="AXJ431" s="681"/>
      <c r="AXK431" s="681"/>
      <c r="AXL431" s="681"/>
      <c r="AXM431" s="681"/>
      <c r="AXN431" s="681"/>
      <c r="AXO431" s="681"/>
      <c r="AXP431" s="681"/>
      <c r="AXQ431" s="681"/>
      <c r="AXR431" s="681"/>
      <c r="AXS431" s="681"/>
      <c r="AXT431" s="681"/>
      <c r="AXU431" s="681"/>
      <c r="AXV431" s="681"/>
      <c r="AXW431" s="681"/>
      <c r="AXX431" s="681"/>
      <c r="AXY431" s="681"/>
      <c r="AXZ431" s="681"/>
      <c r="AYA431" s="681"/>
      <c r="AYB431" s="681"/>
      <c r="AYC431" s="681"/>
      <c r="AYD431" s="681"/>
      <c r="AYE431" s="681"/>
      <c r="AYF431" s="681"/>
      <c r="AYG431" s="681"/>
      <c r="AYH431" s="681"/>
      <c r="AYI431" s="681"/>
      <c r="AYJ431" s="681"/>
      <c r="AYK431" s="681"/>
      <c r="AYL431" s="681"/>
      <c r="AYM431" s="681"/>
      <c r="AYN431" s="681"/>
      <c r="AYO431" s="681"/>
      <c r="AYP431" s="681"/>
      <c r="AYQ431" s="681"/>
      <c r="AYR431" s="681"/>
      <c r="AYS431" s="681"/>
      <c r="AYT431" s="681"/>
      <c r="AYU431" s="681"/>
      <c r="AYV431" s="681"/>
      <c r="AYW431" s="681"/>
      <c r="AYX431" s="681"/>
      <c r="AYY431" s="681"/>
      <c r="AYZ431" s="681"/>
      <c r="AZA431" s="681"/>
      <c r="AZB431" s="681"/>
      <c r="AZC431" s="681"/>
      <c r="AZD431" s="681"/>
      <c r="AZE431" s="681"/>
      <c r="AZF431" s="681"/>
      <c r="AZG431" s="681"/>
      <c r="AZH431" s="681"/>
      <c r="AZI431" s="681"/>
      <c r="AZJ431" s="681"/>
      <c r="AZK431" s="681"/>
      <c r="AZL431" s="681"/>
      <c r="AZM431" s="681"/>
      <c r="AZN431" s="681"/>
      <c r="AZO431" s="681"/>
      <c r="AZP431" s="681"/>
      <c r="AZQ431" s="681"/>
      <c r="AZR431" s="681"/>
      <c r="AZS431" s="681"/>
      <c r="AZT431" s="681"/>
      <c r="AZU431" s="681"/>
      <c r="AZV431" s="681"/>
      <c r="AZW431" s="681"/>
      <c r="AZX431" s="681"/>
      <c r="AZY431" s="681"/>
      <c r="AZZ431" s="681"/>
      <c r="BAA431" s="681"/>
      <c r="BAB431" s="681"/>
      <c r="BAC431" s="681"/>
      <c r="BAD431" s="681"/>
      <c r="BAE431" s="681"/>
      <c r="BAF431" s="681"/>
      <c r="BAG431" s="681"/>
      <c r="BAH431" s="681"/>
      <c r="BAI431" s="681"/>
      <c r="BAJ431" s="681"/>
      <c r="BAK431" s="681"/>
      <c r="BAL431" s="681"/>
      <c r="BAM431" s="681"/>
      <c r="BAN431" s="681"/>
      <c r="BAO431" s="681"/>
      <c r="BAP431" s="681"/>
      <c r="BAQ431" s="681"/>
      <c r="BAR431" s="681"/>
      <c r="BAS431" s="681"/>
      <c r="BAT431" s="681"/>
      <c r="BAU431" s="681"/>
      <c r="BAV431" s="681"/>
      <c r="BAW431" s="681"/>
      <c r="BAX431" s="681"/>
      <c r="BAY431" s="681"/>
      <c r="BAZ431" s="681"/>
      <c r="BBA431" s="681"/>
      <c r="BBB431" s="681"/>
      <c r="BBC431" s="681"/>
      <c r="BBD431" s="681"/>
      <c r="BBE431" s="681"/>
      <c r="BBF431" s="681"/>
      <c r="BBG431" s="681"/>
      <c r="BBH431" s="681"/>
      <c r="BBI431" s="681"/>
      <c r="BBJ431" s="681"/>
      <c r="BBK431" s="681"/>
      <c r="BBL431" s="681"/>
      <c r="BBM431" s="681"/>
      <c r="BBN431" s="681"/>
      <c r="BBO431" s="681"/>
      <c r="BBP431" s="681"/>
      <c r="BBQ431" s="681"/>
      <c r="BBR431" s="681"/>
      <c r="BBS431" s="681"/>
      <c r="BBT431" s="681"/>
      <c r="BBU431" s="681"/>
      <c r="BBV431" s="681"/>
      <c r="BBW431" s="681"/>
      <c r="BBX431" s="681"/>
      <c r="BBY431" s="681"/>
      <c r="BBZ431" s="681"/>
      <c r="BCA431" s="681"/>
      <c r="BCB431" s="681"/>
      <c r="BCC431" s="681"/>
      <c r="BCD431" s="681"/>
      <c r="BCE431" s="681"/>
      <c r="BCF431" s="681"/>
      <c r="BCG431" s="681"/>
      <c r="BCH431" s="681"/>
      <c r="BCI431" s="681"/>
      <c r="BCJ431" s="681"/>
      <c r="BCK431" s="681"/>
      <c r="BCL431" s="681"/>
      <c r="BCM431" s="681"/>
      <c r="BCN431" s="681"/>
      <c r="BCO431" s="681"/>
      <c r="BCP431" s="681"/>
      <c r="BCQ431" s="681"/>
      <c r="BCR431" s="681"/>
      <c r="BCS431" s="681"/>
      <c r="BCT431" s="681"/>
      <c r="BCU431" s="681"/>
      <c r="BCV431" s="681"/>
      <c r="BCW431" s="681"/>
      <c r="BCX431" s="681"/>
      <c r="BCY431" s="681"/>
      <c r="BCZ431" s="681"/>
      <c r="BDA431" s="681"/>
      <c r="BDB431" s="681"/>
      <c r="BDC431" s="681"/>
      <c r="BDD431" s="681"/>
      <c r="BDE431" s="681"/>
      <c r="BDF431" s="681"/>
      <c r="BDG431" s="681"/>
      <c r="BDH431" s="681"/>
      <c r="BDI431" s="681"/>
      <c r="BDJ431" s="681"/>
      <c r="BDK431" s="681"/>
      <c r="BDL431" s="681"/>
      <c r="BDM431" s="681"/>
      <c r="BDN431" s="681"/>
      <c r="BDO431" s="681"/>
      <c r="BDP431" s="681"/>
      <c r="BDQ431" s="681"/>
      <c r="BDR431" s="681"/>
      <c r="BDS431" s="681"/>
      <c r="BDT431" s="681"/>
      <c r="BDU431" s="681"/>
      <c r="BDV431" s="681"/>
      <c r="BDW431" s="681"/>
      <c r="BDX431" s="681"/>
      <c r="BDY431" s="681"/>
      <c r="BDZ431" s="681"/>
      <c r="BEA431" s="681"/>
      <c r="BEB431" s="681"/>
      <c r="BEC431" s="681"/>
      <c r="BED431" s="681"/>
      <c r="BEE431" s="681"/>
      <c r="BEF431" s="681"/>
      <c r="BEG431" s="681"/>
      <c r="BEH431" s="681"/>
      <c r="BEI431" s="681"/>
      <c r="BEJ431" s="681"/>
      <c r="BEK431" s="681"/>
      <c r="BEL431" s="681"/>
      <c r="BEM431" s="681"/>
      <c r="BEN431" s="681"/>
      <c r="BEO431" s="681"/>
      <c r="BEP431" s="681"/>
      <c r="BEQ431" s="681"/>
      <c r="BER431" s="681"/>
      <c r="BES431" s="681"/>
      <c r="BET431" s="681"/>
      <c r="BEU431" s="681"/>
      <c r="BEV431" s="681"/>
      <c r="BEW431" s="681"/>
      <c r="BEX431" s="681"/>
      <c r="BEY431" s="681"/>
      <c r="BEZ431" s="681"/>
      <c r="BFA431" s="681"/>
      <c r="BFB431" s="681"/>
      <c r="BFC431" s="681"/>
      <c r="BFD431" s="681"/>
      <c r="BFE431" s="681"/>
      <c r="BFF431" s="681"/>
      <c r="BFG431" s="681"/>
      <c r="BFH431" s="681"/>
      <c r="BFI431" s="681"/>
      <c r="BFJ431" s="681"/>
      <c r="BFK431" s="681"/>
      <c r="BFL431" s="681"/>
      <c r="BFM431" s="681"/>
      <c r="BFN431" s="681"/>
      <c r="BFO431" s="681"/>
      <c r="BFP431" s="681"/>
      <c r="BFQ431" s="681"/>
      <c r="BFR431" s="681"/>
      <c r="BFS431" s="681"/>
      <c r="BFT431" s="681"/>
      <c r="BFU431" s="681"/>
      <c r="BFV431" s="681"/>
      <c r="BFW431" s="681"/>
      <c r="BFX431" s="681"/>
      <c r="BFY431" s="681"/>
      <c r="BFZ431" s="681"/>
      <c r="BGA431" s="681"/>
      <c r="BGB431" s="681"/>
      <c r="BGC431" s="681"/>
      <c r="BGD431" s="681"/>
      <c r="BGE431" s="681"/>
      <c r="BGF431" s="681"/>
      <c r="BGG431" s="681"/>
      <c r="BGH431" s="681"/>
      <c r="BGI431" s="681"/>
      <c r="BGJ431" s="681"/>
      <c r="BGK431" s="681"/>
      <c r="BGL431" s="681"/>
      <c r="BGM431" s="681"/>
      <c r="BGN431" s="681"/>
      <c r="BGO431" s="681"/>
      <c r="BGP431" s="681"/>
      <c r="BGQ431" s="681"/>
      <c r="BGR431" s="681"/>
      <c r="BGS431" s="681"/>
      <c r="BGT431" s="681"/>
      <c r="BGU431" s="681"/>
      <c r="BGV431" s="681"/>
      <c r="BGW431" s="681"/>
      <c r="BGX431" s="681"/>
      <c r="BGY431" s="681"/>
      <c r="BGZ431" s="681"/>
      <c r="BHA431" s="681"/>
      <c r="BHB431" s="681"/>
      <c r="BHC431" s="681"/>
      <c r="BHD431" s="681"/>
      <c r="BHE431" s="681"/>
      <c r="BHF431" s="681"/>
      <c r="BHG431" s="681"/>
      <c r="BHH431" s="681"/>
      <c r="BHI431" s="681"/>
      <c r="BHJ431" s="681"/>
      <c r="BHK431" s="681"/>
      <c r="BHL431" s="681"/>
      <c r="BHM431" s="681"/>
      <c r="BHN431" s="681"/>
      <c r="BHO431" s="681"/>
      <c r="BHP431" s="681"/>
      <c r="BHQ431" s="681"/>
      <c r="BHR431" s="681"/>
      <c r="BHS431" s="681"/>
      <c r="BHT431" s="681"/>
      <c r="BHU431" s="681"/>
      <c r="BHV431" s="681"/>
      <c r="BHW431" s="681"/>
      <c r="BHX431" s="681"/>
      <c r="BHY431" s="681"/>
      <c r="BHZ431" s="681"/>
      <c r="BIA431" s="681"/>
      <c r="BIB431" s="681"/>
      <c r="BIC431" s="681"/>
      <c r="BID431" s="681"/>
      <c r="BIE431" s="681"/>
      <c r="BIF431" s="681"/>
      <c r="BIG431" s="681"/>
      <c r="BIH431" s="681"/>
      <c r="BII431" s="681"/>
      <c r="BIJ431" s="681"/>
      <c r="BIK431" s="681"/>
      <c r="BIL431" s="681"/>
      <c r="BIM431" s="681"/>
      <c r="BIN431" s="681"/>
      <c r="BIO431" s="681"/>
      <c r="BIP431" s="681"/>
      <c r="BIQ431" s="681"/>
      <c r="BIR431" s="681"/>
      <c r="BIS431" s="681"/>
      <c r="BIT431" s="681"/>
      <c r="BIU431" s="681"/>
      <c r="BIV431" s="681"/>
      <c r="BIW431" s="681"/>
      <c r="BIX431" s="681"/>
      <c r="BIY431" s="681"/>
      <c r="BIZ431" s="681"/>
      <c r="BJA431" s="681"/>
      <c r="BJB431" s="681"/>
      <c r="BJC431" s="681"/>
      <c r="BJD431" s="681"/>
      <c r="BJE431" s="681"/>
      <c r="BJF431" s="681"/>
      <c r="BJG431" s="681"/>
      <c r="BJH431" s="681"/>
      <c r="BJI431" s="681"/>
      <c r="BJJ431" s="681"/>
      <c r="BJK431" s="681"/>
      <c r="BJL431" s="681"/>
      <c r="BJM431" s="681"/>
      <c r="BJN431" s="681"/>
      <c r="BJO431" s="681"/>
      <c r="BJP431" s="681"/>
      <c r="BJQ431" s="681"/>
      <c r="BJR431" s="681"/>
      <c r="BJS431" s="681"/>
      <c r="BJT431" s="681"/>
      <c r="BJU431" s="681"/>
      <c r="BJV431" s="681"/>
      <c r="BJW431" s="681"/>
      <c r="BJX431" s="681"/>
      <c r="BJY431" s="681"/>
      <c r="BJZ431" s="681"/>
      <c r="BKA431" s="681"/>
      <c r="BKB431" s="681"/>
      <c r="BKC431" s="681"/>
      <c r="BKD431" s="681"/>
      <c r="BKE431" s="681"/>
      <c r="BKF431" s="681"/>
      <c r="BKG431" s="681"/>
      <c r="BKH431" s="681"/>
      <c r="BKI431" s="681"/>
      <c r="BKJ431" s="681"/>
      <c r="BKK431" s="681"/>
      <c r="BKL431" s="681"/>
      <c r="BKM431" s="681"/>
      <c r="BKN431" s="681"/>
      <c r="BKO431" s="681"/>
      <c r="BKP431" s="681"/>
      <c r="BKQ431" s="681"/>
      <c r="BKR431" s="681"/>
      <c r="BKS431" s="681"/>
      <c r="BKT431" s="681"/>
      <c r="BKU431" s="681"/>
      <c r="BKV431" s="681"/>
      <c r="BKW431" s="681"/>
      <c r="BKX431" s="681"/>
      <c r="BKY431" s="681"/>
      <c r="BKZ431" s="681"/>
      <c r="BLA431" s="681"/>
      <c r="BLB431" s="681"/>
      <c r="BLC431" s="681"/>
      <c r="BLD431" s="681"/>
      <c r="BLE431" s="681"/>
      <c r="BLF431" s="681"/>
      <c r="BLG431" s="681"/>
      <c r="BLH431" s="681"/>
      <c r="BLI431" s="681"/>
      <c r="BLJ431" s="681"/>
      <c r="BLK431" s="681"/>
      <c r="BLL431" s="681"/>
      <c r="BLM431" s="681"/>
      <c r="BLN431" s="681"/>
      <c r="BLO431" s="681"/>
      <c r="BLP431" s="681"/>
      <c r="BLQ431" s="681"/>
      <c r="BLR431" s="681"/>
      <c r="BLS431" s="681"/>
      <c r="BLT431" s="681"/>
      <c r="BLU431" s="681"/>
      <c r="BLV431" s="681"/>
      <c r="BLW431" s="681"/>
      <c r="BLX431" s="681"/>
      <c r="BLY431" s="681"/>
      <c r="BLZ431" s="681"/>
      <c r="BMA431" s="681"/>
      <c r="BMB431" s="681"/>
      <c r="BMC431" s="681"/>
      <c r="BMD431" s="681"/>
      <c r="BME431" s="681"/>
      <c r="BMF431" s="681"/>
      <c r="BMG431" s="681"/>
      <c r="BMH431" s="681"/>
      <c r="BMI431" s="681"/>
      <c r="BMJ431" s="681"/>
      <c r="BMK431" s="681"/>
      <c r="BML431" s="681"/>
      <c r="BMM431" s="681"/>
      <c r="BMN431" s="681"/>
      <c r="BMO431" s="681"/>
      <c r="BMP431" s="681"/>
      <c r="BMQ431" s="681"/>
      <c r="BMR431" s="681"/>
      <c r="BMS431" s="681"/>
      <c r="BMT431" s="681"/>
      <c r="BMU431" s="681"/>
      <c r="BMV431" s="681"/>
      <c r="BMW431" s="681"/>
      <c r="BMX431" s="681"/>
      <c r="BMY431" s="681"/>
      <c r="BMZ431" s="681"/>
      <c r="BNA431" s="681"/>
      <c r="BNB431" s="681"/>
      <c r="BNC431" s="681"/>
      <c r="BND431" s="681"/>
      <c r="BNE431" s="681"/>
      <c r="BNF431" s="681"/>
      <c r="BNG431" s="681"/>
      <c r="BNH431" s="681"/>
      <c r="BNI431" s="681"/>
      <c r="BNJ431" s="681"/>
      <c r="BNK431" s="681"/>
      <c r="BNL431" s="681"/>
      <c r="BNM431" s="681"/>
      <c r="BNN431" s="681"/>
      <c r="BNO431" s="681"/>
      <c r="BNP431" s="681"/>
      <c r="BNQ431" s="681"/>
      <c r="BNR431" s="681"/>
      <c r="BNS431" s="681"/>
      <c r="BNT431" s="681"/>
      <c r="BNU431" s="681"/>
      <c r="BNV431" s="681"/>
      <c r="BNW431" s="681"/>
      <c r="BNX431" s="681"/>
      <c r="BNY431" s="681"/>
      <c r="BNZ431" s="681"/>
      <c r="BOA431" s="681"/>
      <c r="BOB431" s="681"/>
      <c r="BOC431" s="681"/>
      <c r="BOD431" s="681"/>
      <c r="BOE431" s="681"/>
      <c r="BOF431" s="681"/>
      <c r="BOG431" s="681"/>
      <c r="BOH431" s="681"/>
      <c r="BOI431" s="681"/>
      <c r="BOJ431" s="681"/>
      <c r="BOK431" s="681"/>
      <c r="BOL431" s="681"/>
      <c r="BOM431" s="681"/>
      <c r="BON431" s="681"/>
      <c r="BOO431" s="681"/>
      <c r="BOP431" s="681"/>
      <c r="BOQ431" s="681"/>
      <c r="BOR431" s="681"/>
      <c r="BOS431" s="681"/>
      <c r="BOT431" s="681"/>
      <c r="BOU431" s="681"/>
      <c r="BOV431" s="681"/>
      <c r="BOW431" s="681"/>
      <c r="BOX431" s="681"/>
      <c r="BOY431" s="681"/>
      <c r="BOZ431" s="681"/>
      <c r="BPA431" s="681"/>
      <c r="BPB431" s="681"/>
      <c r="BPC431" s="681"/>
      <c r="BPD431" s="681"/>
      <c r="BPE431" s="681"/>
      <c r="BPF431" s="681"/>
      <c r="BPG431" s="681"/>
      <c r="BPH431" s="681"/>
      <c r="BPI431" s="681"/>
      <c r="BPJ431" s="681"/>
      <c r="BPK431" s="681"/>
      <c r="BPL431" s="681"/>
      <c r="BPM431" s="681"/>
      <c r="BPN431" s="681"/>
      <c r="BPO431" s="681"/>
      <c r="BPP431" s="681"/>
      <c r="BPQ431" s="681"/>
      <c r="BPR431" s="681"/>
      <c r="BPS431" s="681"/>
      <c r="BPT431" s="681"/>
      <c r="BPU431" s="681"/>
      <c r="BPV431" s="681"/>
      <c r="BPW431" s="681"/>
      <c r="BPX431" s="681"/>
      <c r="BPY431" s="681"/>
      <c r="BPZ431" s="681"/>
      <c r="BQA431" s="681"/>
      <c r="BQB431" s="681"/>
      <c r="BQC431" s="681"/>
      <c r="BQD431" s="681"/>
      <c r="BQE431" s="681"/>
      <c r="BQF431" s="681"/>
      <c r="BQG431" s="681"/>
      <c r="BQH431" s="681"/>
      <c r="BQI431" s="681"/>
      <c r="BQJ431" s="681"/>
      <c r="BQK431" s="681"/>
      <c r="BQL431" s="681"/>
      <c r="BQM431" s="681"/>
      <c r="BQN431" s="681"/>
      <c r="BQO431" s="681"/>
      <c r="BQP431" s="681"/>
      <c r="BQQ431" s="681"/>
      <c r="BQR431" s="681"/>
      <c r="BQS431" s="681"/>
      <c r="BQT431" s="681"/>
      <c r="BQU431" s="681"/>
      <c r="BQV431" s="681"/>
      <c r="BQW431" s="681"/>
      <c r="BQX431" s="681"/>
      <c r="BQY431" s="681"/>
      <c r="BQZ431" s="681"/>
      <c r="BRA431" s="681"/>
      <c r="BRB431" s="681"/>
      <c r="BRC431" s="681"/>
      <c r="BRD431" s="681"/>
      <c r="BRE431" s="681"/>
      <c r="BRF431" s="681"/>
      <c r="BRG431" s="681"/>
      <c r="BRH431" s="681"/>
      <c r="BRI431" s="681"/>
      <c r="BRJ431" s="681"/>
      <c r="BRK431" s="681"/>
      <c r="BRL431" s="681"/>
      <c r="BRM431" s="681"/>
      <c r="BRN431" s="681"/>
      <c r="BRO431" s="681"/>
      <c r="BRP431" s="681"/>
      <c r="BRQ431" s="681"/>
      <c r="BRR431" s="681"/>
      <c r="BRS431" s="681"/>
      <c r="BRT431" s="681"/>
      <c r="BRU431" s="681"/>
      <c r="BRV431" s="681"/>
      <c r="BRW431" s="681"/>
      <c r="BRX431" s="681"/>
      <c r="BRY431" s="681"/>
      <c r="BRZ431" s="681"/>
      <c r="BSA431" s="681"/>
      <c r="BSB431" s="681"/>
      <c r="BSC431" s="681"/>
      <c r="BSD431" s="681"/>
      <c r="BSE431" s="681"/>
      <c r="BSF431" s="681"/>
      <c r="BSG431" s="681"/>
      <c r="BSH431" s="681"/>
      <c r="BSI431" s="681"/>
      <c r="BSJ431" s="681"/>
      <c r="BSK431" s="681"/>
      <c r="BSL431" s="681"/>
      <c r="BSM431" s="681"/>
      <c r="BSN431" s="681"/>
      <c r="BSO431" s="681"/>
      <c r="BSP431" s="681"/>
      <c r="BSQ431" s="681"/>
      <c r="BSR431" s="681"/>
      <c r="BSS431" s="681"/>
      <c r="BST431" s="681"/>
      <c r="BSU431" s="681"/>
      <c r="BSV431" s="681"/>
      <c r="BSW431" s="681"/>
      <c r="BSX431" s="681"/>
      <c r="BSY431" s="681"/>
      <c r="BSZ431" s="681"/>
      <c r="BTA431" s="681"/>
      <c r="BTB431" s="681"/>
      <c r="BTC431" s="681"/>
      <c r="BTD431" s="681"/>
      <c r="BTE431" s="681"/>
      <c r="BTF431" s="681"/>
      <c r="BTG431" s="681"/>
      <c r="BTH431" s="681"/>
      <c r="BTI431" s="681"/>
      <c r="BTJ431" s="681"/>
      <c r="BTK431" s="681"/>
      <c r="BTL431" s="681"/>
      <c r="BTM431" s="681"/>
      <c r="BTN431" s="681"/>
      <c r="BTO431" s="681"/>
      <c r="BTP431" s="681"/>
      <c r="BTQ431" s="681"/>
      <c r="BTR431" s="681"/>
      <c r="BTS431" s="681"/>
      <c r="BTT431" s="681"/>
      <c r="BTU431" s="681"/>
      <c r="BTV431" s="681"/>
      <c r="BTW431" s="681"/>
      <c r="BTX431" s="681"/>
      <c r="BTY431" s="681"/>
      <c r="BTZ431" s="681"/>
      <c r="BUA431" s="681"/>
      <c r="BUB431" s="681"/>
      <c r="BUC431" s="681"/>
      <c r="BUD431" s="681"/>
      <c r="BUE431" s="681"/>
      <c r="BUF431" s="681"/>
      <c r="BUG431" s="681"/>
      <c r="BUH431" s="681"/>
      <c r="BUI431" s="681"/>
      <c r="BUJ431" s="681"/>
      <c r="BUK431" s="681"/>
      <c r="BUL431" s="681"/>
      <c r="BUM431" s="681"/>
      <c r="BUN431" s="681"/>
      <c r="BUO431" s="681"/>
      <c r="BUP431" s="681"/>
      <c r="BUQ431" s="681"/>
      <c r="BUR431" s="681"/>
      <c r="BUS431" s="681"/>
      <c r="BUT431" s="681"/>
      <c r="BUU431" s="681"/>
      <c r="BUV431" s="681"/>
      <c r="BUW431" s="681"/>
      <c r="BUX431" s="681"/>
      <c r="BUY431" s="681"/>
      <c r="BUZ431" s="681"/>
      <c r="BVA431" s="681"/>
      <c r="BVB431" s="681"/>
      <c r="BVC431" s="681"/>
      <c r="BVD431" s="681"/>
      <c r="BVE431" s="681"/>
      <c r="BVF431" s="681"/>
      <c r="BVG431" s="681"/>
      <c r="BVH431" s="681"/>
      <c r="BVI431" s="681"/>
      <c r="BVJ431" s="681"/>
      <c r="BVK431" s="681"/>
      <c r="BVL431" s="681"/>
      <c r="BVM431" s="681"/>
      <c r="BVN431" s="681"/>
      <c r="BVO431" s="681"/>
      <c r="BVP431" s="681"/>
      <c r="BVQ431" s="681"/>
      <c r="BVR431" s="681"/>
      <c r="BVS431" s="681"/>
      <c r="BVT431" s="681"/>
      <c r="BVU431" s="681"/>
      <c r="BVV431" s="681"/>
      <c r="BVW431" s="681"/>
      <c r="BVX431" s="681"/>
      <c r="BVY431" s="681"/>
      <c r="BVZ431" s="681"/>
      <c r="BWA431" s="681"/>
      <c r="BWB431" s="681"/>
      <c r="BWC431" s="681"/>
      <c r="BWD431" s="681"/>
      <c r="BWE431" s="681"/>
      <c r="BWF431" s="681"/>
      <c r="BWG431" s="681"/>
      <c r="BWH431" s="681"/>
      <c r="BWI431" s="681"/>
      <c r="BWJ431" s="681"/>
      <c r="BWK431" s="681"/>
      <c r="BWL431" s="681"/>
      <c r="BWM431" s="681"/>
      <c r="BWN431" s="681"/>
      <c r="BWO431" s="681"/>
      <c r="BWP431" s="681"/>
      <c r="BWQ431" s="681"/>
      <c r="BWR431" s="681"/>
      <c r="BWS431" s="681"/>
      <c r="BWT431" s="681"/>
      <c r="BWU431" s="681"/>
      <c r="BWV431" s="681"/>
      <c r="BWW431" s="681"/>
      <c r="BWX431" s="681"/>
      <c r="BWY431" s="681"/>
      <c r="BWZ431" s="681"/>
      <c r="BXA431" s="681"/>
      <c r="BXB431" s="681"/>
      <c r="BXC431" s="681"/>
      <c r="BXD431" s="681"/>
      <c r="BXE431" s="681"/>
      <c r="BXF431" s="681"/>
      <c r="BXG431" s="681"/>
      <c r="BXH431" s="681"/>
      <c r="BXI431" s="681"/>
      <c r="BXJ431" s="681"/>
      <c r="BXK431" s="681"/>
      <c r="BXL431" s="681"/>
      <c r="BXM431" s="681"/>
      <c r="BXN431" s="681"/>
      <c r="BXO431" s="681"/>
      <c r="BXP431" s="681"/>
      <c r="BXQ431" s="681"/>
      <c r="BXR431" s="681"/>
      <c r="BXS431" s="681"/>
      <c r="BXT431" s="681"/>
      <c r="BXU431" s="681"/>
      <c r="BXV431" s="681"/>
      <c r="BXW431" s="681"/>
      <c r="BXX431" s="681"/>
      <c r="BXY431" s="681"/>
      <c r="BXZ431" s="681"/>
      <c r="BYA431" s="681"/>
      <c r="BYB431" s="681"/>
      <c r="BYC431" s="681"/>
      <c r="BYD431" s="681"/>
      <c r="BYE431" s="681"/>
      <c r="BYF431" s="681"/>
      <c r="BYG431" s="681"/>
      <c r="BYH431" s="681"/>
      <c r="BYI431" s="681"/>
      <c r="BYJ431" s="681"/>
      <c r="BYK431" s="681"/>
      <c r="BYL431" s="681"/>
      <c r="BYM431" s="681"/>
      <c r="BYN431" s="681"/>
      <c r="BYO431" s="681"/>
      <c r="BYP431" s="681"/>
      <c r="BYQ431" s="681"/>
      <c r="BYR431" s="681"/>
      <c r="BYS431" s="681"/>
      <c r="BYT431" s="681"/>
      <c r="BYU431" s="681"/>
      <c r="BYV431" s="681"/>
      <c r="BYW431" s="681"/>
      <c r="BYX431" s="681"/>
      <c r="BYY431" s="681"/>
      <c r="BYZ431" s="681"/>
      <c r="BZA431" s="681"/>
      <c r="BZB431" s="681"/>
      <c r="BZC431" s="681"/>
      <c r="BZD431" s="681"/>
      <c r="BZE431" s="681"/>
      <c r="BZF431" s="681"/>
      <c r="BZG431" s="681"/>
      <c r="BZH431" s="681"/>
      <c r="BZI431" s="681"/>
      <c r="BZJ431" s="681"/>
      <c r="BZK431" s="681"/>
      <c r="BZL431" s="681"/>
      <c r="BZM431" s="681"/>
      <c r="BZN431" s="681"/>
      <c r="BZO431" s="681"/>
      <c r="BZP431" s="681"/>
      <c r="BZQ431" s="681"/>
      <c r="BZR431" s="681"/>
      <c r="BZS431" s="681"/>
      <c r="BZT431" s="681"/>
      <c r="BZU431" s="681"/>
      <c r="BZV431" s="681"/>
      <c r="BZW431" s="681"/>
      <c r="BZX431" s="681"/>
      <c r="BZY431" s="681"/>
      <c r="BZZ431" s="681"/>
      <c r="CAA431" s="681"/>
      <c r="CAB431" s="681"/>
      <c r="CAC431" s="681"/>
      <c r="CAD431" s="681"/>
      <c r="CAE431" s="681"/>
      <c r="CAF431" s="681"/>
      <c r="CAG431" s="681"/>
      <c r="CAH431" s="681"/>
      <c r="CAI431" s="681"/>
      <c r="CAJ431" s="681"/>
      <c r="CAK431" s="681"/>
      <c r="CAL431" s="681"/>
      <c r="CAM431" s="681"/>
      <c r="CAN431" s="681"/>
      <c r="CAO431" s="681"/>
      <c r="CAP431" s="681"/>
      <c r="CAQ431" s="681"/>
      <c r="CAR431" s="681"/>
      <c r="CAS431" s="681"/>
      <c r="CAT431" s="681"/>
      <c r="CAU431" s="681"/>
      <c r="CAV431" s="681"/>
      <c r="CAW431" s="681"/>
      <c r="CAX431" s="681"/>
      <c r="CAY431" s="681"/>
      <c r="CAZ431" s="681"/>
      <c r="CBA431" s="681"/>
      <c r="CBB431" s="681"/>
      <c r="CBC431" s="681"/>
      <c r="CBD431" s="681"/>
      <c r="CBE431" s="681"/>
      <c r="CBF431" s="681"/>
      <c r="CBG431" s="681"/>
      <c r="CBH431" s="681"/>
      <c r="CBI431" s="681"/>
      <c r="CBJ431" s="681"/>
      <c r="CBK431" s="681"/>
      <c r="CBL431" s="681"/>
      <c r="CBM431" s="681"/>
      <c r="CBN431" s="681"/>
      <c r="CBO431" s="681"/>
      <c r="CBP431" s="681"/>
      <c r="CBQ431" s="681"/>
      <c r="CBR431" s="681"/>
      <c r="CBS431" s="681"/>
      <c r="CBT431" s="681"/>
      <c r="CBU431" s="681"/>
      <c r="CBV431" s="681"/>
      <c r="CBW431" s="681"/>
      <c r="CBX431" s="681"/>
      <c r="CBY431" s="681"/>
      <c r="CBZ431" s="681"/>
      <c r="CCA431" s="681"/>
      <c r="CCB431" s="681"/>
      <c r="CCC431" s="681"/>
      <c r="CCD431" s="681"/>
      <c r="CCE431" s="681"/>
      <c r="CCF431" s="681"/>
      <c r="CCG431" s="681"/>
      <c r="CCH431" s="681"/>
      <c r="CCI431" s="681"/>
      <c r="CCJ431" s="681"/>
      <c r="CCK431" s="681"/>
      <c r="CCL431" s="681"/>
      <c r="CCM431" s="681"/>
      <c r="CCN431" s="681"/>
      <c r="CCO431" s="681"/>
      <c r="CCP431" s="681"/>
      <c r="CCQ431" s="681"/>
      <c r="CCR431" s="681"/>
      <c r="CCS431" s="681"/>
      <c r="CCT431" s="681"/>
      <c r="CCU431" s="681"/>
      <c r="CCV431" s="681"/>
      <c r="CCW431" s="681"/>
      <c r="CCX431" s="681"/>
      <c r="CCY431" s="681"/>
      <c r="CCZ431" s="681"/>
      <c r="CDA431" s="681"/>
      <c r="CDB431" s="681"/>
      <c r="CDC431" s="681"/>
      <c r="CDD431" s="681"/>
      <c r="CDE431" s="681"/>
      <c r="CDF431" s="681"/>
      <c r="CDG431" s="681"/>
      <c r="CDH431" s="681"/>
      <c r="CDI431" s="681"/>
      <c r="CDJ431" s="681"/>
      <c r="CDK431" s="681"/>
      <c r="CDL431" s="681"/>
      <c r="CDM431" s="681"/>
      <c r="CDN431" s="681"/>
      <c r="CDO431" s="681"/>
      <c r="CDP431" s="681"/>
      <c r="CDQ431" s="681"/>
      <c r="CDR431" s="681"/>
      <c r="CDS431" s="681"/>
      <c r="CDT431" s="681"/>
      <c r="CDU431" s="681"/>
      <c r="CDV431" s="681"/>
      <c r="CDW431" s="681"/>
      <c r="CDX431" s="681"/>
      <c r="CDY431" s="681"/>
      <c r="CDZ431" s="681"/>
      <c r="CEA431" s="681"/>
      <c r="CEB431" s="681"/>
      <c r="CEC431" s="681"/>
      <c r="CED431" s="681"/>
      <c r="CEE431" s="681"/>
      <c r="CEF431" s="681"/>
      <c r="CEG431" s="681"/>
      <c r="CEH431" s="681"/>
      <c r="CEI431" s="681"/>
      <c r="CEJ431" s="681"/>
      <c r="CEK431" s="681"/>
      <c r="CEL431" s="681"/>
      <c r="CEM431" s="681"/>
      <c r="CEN431" s="681"/>
      <c r="CEO431" s="681"/>
      <c r="CEP431" s="681"/>
      <c r="CEQ431" s="681"/>
      <c r="CER431" s="681"/>
      <c r="CES431" s="681"/>
      <c r="CET431" s="681"/>
      <c r="CEU431" s="681"/>
      <c r="CEV431" s="681"/>
      <c r="CEW431" s="681"/>
      <c r="CEX431" s="681"/>
      <c r="CEY431" s="681"/>
      <c r="CEZ431" s="681"/>
      <c r="CFA431" s="681"/>
      <c r="CFB431" s="681"/>
      <c r="CFC431" s="681"/>
      <c r="CFD431" s="681"/>
      <c r="CFE431" s="681"/>
      <c r="CFF431" s="681"/>
      <c r="CFG431" s="681"/>
      <c r="CFH431" s="681"/>
      <c r="CFI431" s="681"/>
      <c r="CFJ431" s="681"/>
      <c r="CFK431" s="681"/>
      <c r="CFL431" s="681"/>
      <c r="CFM431" s="681"/>
      <c r="CFN431" s="681"/>
      <c r="CFO431" s="681"/>
      <c r="CFP431" s="681"/>
      <c r="CFQ431" s="681"/>
      <c r="CFR431" s="681"/>
      <c r="CFS431" s="681"/>
      <c r="CFT431" s="681"/>
      <c r="CFU431" s="681"/>
      <c r="CFV431" s="681"/>
      <c r="CFW431" s="681"/>
      <c r="CFX431" s="681"/>
      <c r="CFY431" s="681"/>
      <c r="CFZ431" s="681"/>
      <c r="CGA431" s="681"/>
      <c r="CGB431" s="681"/>
      <c r="CGC431" s="681"/>
      <c r="CGD431" s="681"/>
      <c r="CGE431" s="681"/>
      <c r="CGF431" s="681"/>
      <c r="CGG431" s="681"/>
      <c r="CGH431" s="681"/>
      <c r="CGI431" s="681"/>
      <c r="CGJ431" s="681"/>
      <c r="CGK431" s="681"/>
      <c r="CGL431" s="681"/>
      <c r="CGM431" s="681"/>
      <c r="CGN431" s="681"/>
      <c r="CGO431" s="681"/>
      <c r="CGP431" s="681"/>
      <c r="CGQ431" s="681"/>
      <c r="CGR431" s="681"/>
      <c r="CGS431" s="681"/>
      <c r="CGT431" s="681"/>
      <c r="CGU431" s="681"/>
      <c r="CGV431" s="681"/>
      <c r="CGW431" s="681"/>
      <c r="CGX431" s="681"/>
      <c r="CGY431" s="681"/>
      <c r="CGZ431" s="681"/>
      <c r="CHA431" s="681"/>
      <c r="CHB431" s="681"/>
      <c r="CHC431" s="681"/>
      <c r="CHD431" s="681"/>
      <c r="CHE431" s="681"/>
      <c r="CHF431" s="681"/>
      <c r="CHG431" s="681"/>
      <c r="CHH431" s="681"/>
      <c r="CHI431" s="681"/>
      <c r="CHJ431" s="681"/>
      <c r="CHK431" s="681"/>
      <c r="CHL431" s="681"/>
      <c r="CHM431" s="681"/>
      <c r="CHN431" s="681"/>
      <c r="CHO431" s="681"/>
      <c r="CHP431" s="681"/>
      <c r="CHQ431" s="681"/>
      <c r="CHR431" s="681"/>
      <c r="CHS431" s="681"/>
      <c r="CHT431" s="681"/>
      <c r="CHU431" s="681"/>
      <c r="CHV431" s="681"/>
      <c r="CHW431" s="681"/>
      <c r="CHX431" s="681"/>
      <c r="CHY431" s="681"/>
      <c r="CHZ431" s="681"/>
      <c r="CIA431" s="681"/>
      <c r="CIB431" s="681"/>
      <c r="CIC431" s="681"/>
      <c r="CID431" s="681"/>
      <c r="CIE431" s="681"/>
      <c r="CIF431" s="681"/>
      <c r="CIG431" s="681"/>
      <c r="CIH431" s="681"/>
      <c r="CII431" s="681"/>
      <c r="CIJ431" s="681"/>
      <c r="CIK431" s="681"/>
      <c r="CIL431" s="681"/>
      <c r="CIM431" s="681"/>
      <c r="CIN431" s="681"/>
      <c r="CIO431" s="681"/>
      <c r="CIP431" s="681"/>
      <c r="CIQ431" s="681"/>
      <c r="CIR431" s="681"/>
      <c r="CIS431" s="681"/>
      <c r="CIT431" s="681"/>
      <c r="CIU431" s="681"/>
      <c r="CIV431" s="681"/>
      <c r="CIW431" s="681"/>
      <c r="CIX431" s="681"/>
      <c r="CIY431" s="681"/>
      <c r="CIZ431" s="681"/>
      <c r="CJA431" s="681"/>
      <c r="CJB431" s="681"/>
      <c r="CJC431" s="681"/>
      <c r="CJD431" s="681"/>
      <c r="CJE431" s="681"/>
      <c r="CJF431" s="681"/>
      <c r="CJG431" s="681"/>
      <c r="CJH431" s="681"/>
      <c r="CJI431" s="681"/>
      <c r="CJJ431" s="681"/>
      <c r="CJK431" s="681"/>
      <c r="CJL431" s="681"/>
      <c r="CJM431" s="681"/>
      <c r="CJN431" s="681"/>
      <c r="CJO431" s="681"/>
      <c r="CJP431" s="681"/>
      <c r="CJQ431" s="681"/>
      <c r="CJR431" s="681"/>
      <c r="CJS431" s="681"/>
      <c r="CJT431" s="681"/>
      <c r="CJU431" s="681"/>
      <c r="CJV431" s="681"/>
      <c r="CJW431" s="681"/>
      <c r="CJX431" s="681"/>
      <c r="CJY431" s="681"/>
      <c r="CJZ431" s="681"/>
      <c r="CKA431" s="681"/>
      <c r="CKB431" s="681"/>
      <c r="CKC431" s="681"/>
      <c r="CKD431" s="681"/>
      <c r="CKE431" s="681"/>
      <c r="CKF431" s="681"/>
      <c r="CKG431" s="681"/>
      <c r="CKH431" s="681"/>
      <c r="CKI431" s="681"/>
      <c r="CKJ431" s="681"/>
      <c r="CKK431" s="681"/>
      <c r="CKL431" s="681"/>
      <c r="CKM431" s="681"/>
      <c r="CKN431" s="681"/>
      <c r="CKO431" s="681"/>
      <c r="CKP431" s="681"/>
      <c r="CKQ431" s="681"/>
      <c r="CKR431" s="681"/>
      <c r="CKS431" s="681"/>
      <c r="CKT431" s="681"/>
      <c r="CKU431" s="681"/>
      <c r="CKV431" s="681"/>
      <c r="CKW431" s="681"/>
      <c r="CKX431" s="681"/>
      <c r="CKY431" s="681"/>
      <c r="CKZ431" s="681"/>
      <c r="CLA431" s="681"/>
      <c r="CLB431" s="681"/>
      <c r="CLC431" s="681"/>
      <c r="CLD431" s="681"/>
      <c r="CLE431" s="681"/>
      <c r="CLF431" s="681"/>
      <c r="CLG431" s="681"/>
      <c r="CLH431" s="681"/>
      <c r="CLI431" s="681"/>
      <c r="CLJ431" s="681"/>
      <c r="CLK431" s="681"/>
      <c r="CLL431" s="681"/>
      <c r="CLM431" s="681"/>
      <c r="CLN431" s="681"/>
      <c r="CLO431" s="681"/>
      <c r="CLP431" s="681"/>
      <c r="CLQ431" s="681"/>
      <c r="CLR431" s="681"/>
      <c r="CLS431" s="681"/>
      <c r="CLT431" s="681"/>
      <c r="CLU431" s="681"/>
      <c r="CLV431" s="681"/>
      <c r="CLW431" s="681"/>
      <c r="CLX431" s="681"/>
      <c r="CLY431" s="681"/>
      <c r="CLZ431" s="681"/>
      <c r="CMA431" s="681"/>
      <c r="CMB431" s="681"/>
      <c r="CMC431" s="681"/>
      <c r="CMD431" s="681"/>
      <c r="CME431" s="681"/>
      <c r="CMF431" s="681"/>
      <c r="CMG431" s="681"/>
      <c r="CMH431" s="681"/>
      <c r="CMI431" s="681"/>
      <c r="CMJ431" s="681"/>
      <c r="CMK431" s="681"/>
      <c r="CML431" s="681"/>
      <c r="CMM431" s="681"/>
      <c r="CMN431" s="681"/>
      <c r="CMO431" s="681"/>
      <c r="CMP431" s="681"/>
      <c r="CMQ431" s="681"/>
      <c r="CMR431" s="681"/>
      <c r="CMS431" s="681"/>
      <c r="CMT431" s="681"/>
      <c r="CMU431" s="681"/>
      <c r="CMV431" s="681"/>
      <c r="CMW431" s="681"/>
      <c r="CMX431" s="681"/>
      <c r="CMY431" s="681"/>
      <c r="CMZ431" s="681"/>
      <c r="CNA431" s="681"/>
      <c r="CNB431" s="681"/>
      <c r="CNC431" s="681"/>
      <c r="CND431" s="681"/>
      <c r="CNE431" s="681"/>
      <c r="CNF431" s="681"/>
      <c r="CNG431" s="681"/>
      <c r="CNH431" s="681"/>
      <c r="CNI431" s="681"/>
      <c r="CNJ431" s="681"/>
      <c r="CNK431" s="681"/>
      <c r="CNL431" s="681"/>
      <c r="CNM431" s="681"/>
      <c r="CNN431" s="681"/>
      <c r="CNO431" s="681"/>
      <c r="CNP431" s="681"/>
      <c r="CNQ431" s="681"/>
      <c r="CNR431" s="681"/>
      <c r="CNS431" s="681"/>
      <c r="CNT431" s="681"/>
      <c r="CNU431" s="681"/>
      <c r="CNV431" s="681"/>
    </row>
    <row r="432" spans="1:2414" s="682" customFormat="1" ht="45.75" customHeight="1" thickTop="1" thickBot="1" x14ac:dyDescent="0.3">
      <c r="A432" s="386"/>
      <c r="B432" s="683" t="s">
        <v>1093</v>
      </c>
      <c r="C432" s="684" t="s">
        <v>1551</v>
      </c>
      <c r="D432" s="905" t="s">
        <v>1742</v>
      </c>
      <c r="E432" s="905"/>
      <c r="F432" s="905"/>
      <c r="G432" s="905"/>
      <c r="H432" s="905"/>
      <c r="I432" s="905"/>
      <c r="J432" s="905"/>
      <c r="K432" s="905"/>
      <c r="L432" s="678"/>
      <c r="M432" s="678"/>
      <c r="N432" s="678"/>
      <c r="O432" s="677"/>
      <c r="P432" s="678"/>
      <c r="Q432" s="678"/>
      <c r="R432" s="678"/>
      <c r="S432" s="677"/>
      <c r="T432" s="678"/>
      <c r="U432" s="678"/>
      <c r="V432" s="386"/>
      <c r="W432" s="386"/>
      <c r="X432" s="386"/>
      <c r="Y432" s="386"/>
      <c r="Z432" s="386"/>
      <c r="AA432" s="386"/>
      <c r="AB432" s="386"/>
      <c r="AC432" s="386"/>
      <c r="AD432" s="386"/>
      <c r="AE432" s="386"/>
      <c r="AF432" s="386"/>
      <c r="AG432" s="386"/>
      <c r="AH432" s="386"/>
      <c r="AI432" s="386"/>
      <c r="AJ432" s="386"/>
      <c r="AK432" s="386"/>
      <c r="AL432" s="386"/>
      <c r="AM432" s="386"/>
      <c r="AN432" s="386"/>
      <c r="AO432" s="386"/>
      <c r="AP432" s="386"/>
      <c r="AQ432" s="386"/>
      <c r="AR432" s="680"/>
      <c r="AS432" s="680"/>
      <c r="AT432" s="680"/>
      <c r="AU432" s="680"/>
      <c r="AV432" s="680"/>
      <c r="AW432" s="680"/>
      <c r="AX432" s="680"/>
      <c r="AY432" s="680"/>
      <c r="AZ432" s="680"/>
      <c r="BA432" s="680"/>
      <c r="BB432" s="680"/>
      <c r="BC432" s="680"/>
      <c r="BD432" s="680"/>
      <c r="BE432" s="680"/>
      <c r="BF432" s="680"/>
      <c r="BG432" s="680"/>
      <c r="BH432" s="680"/>
      <c r="BI432" s="680"/>
      <c r="BJ432" s="680"/>
      <c r="BK432" s="680"/>
      <c r="BL432" s="680"/>
      <c r="BM432" s="680"/>
      <c r="BN432" s="680"/>
      <c r="BO432" s="680"/>
      <c r="BP432" s="680"/>
      <c r="BQ432" s="680"/>
      <c r="BR432" s="680"/>
      <c r="BS432" s="680"/>
      <c r="BT432" s="680"/>
      <c r="BU432" s="680"/>
      <c r="BV432" s="680"/>
      <c r="BW432" s="680"/>
      <c r="BX432" s="680"/>
      <c r="BY432" s="680"/>
      <c r="BZ432" s="680"/>
      <c r="CA432" s="680"/>
      <c r="CB432" s="680"/>
      <c r="CC432" s="680"/>
      <c r="CD432" s="680"/>
      <c r="CE432" s="680"/>
      <c r="CF432" s="680"/>
      <c r="CG432" s="681"/>
      <c r="CH432" s="681"/>
      <c r="CI432" s="681"/>
      <c r="CJ432" s="681"/>
      <c r="CK432" s="681"/>
      <c r="CL432" s="681"/>
      <c r="CM432" s="681"/>
      <c r="CN432" s="681"/>
      <c r="CO432" s="681"/>
      <c r="CP432" s="681"/>
      <c r="CQ432" s="681"/>
      <c r="CR432" s="681"/>
      <c r="CS432" s="681"/>
      <c r="CT432" s="681"/>
      <c r="CU432" s="681"/>
      <c r="CV432" s="681"/>
      <c r="CW432" s="681"/>
      <c r="CX432" s="681"/>
      <c r="CY432" s="681"/>
      <c r="CZ432" s="681"/>
      <c r="DA432" s="681"/>
      <c r="DB432" s="681"/>
      <c r="DC432" s="681"/>
      <c r="DD432" s="681"/>
      <c r="DE432" s="681"/>
      <c r="DF432" s="681"/>
      <c r="DG432" s="681"/>
      <c r="DH432" s="681"/>
      <c r="DI432" s="681"/>
      <c r="DJ432" s="681"/>
      <c r="DK432" s="681"/>
      <c r="DL432" s="681"/>
      <c r="DM432" s="681"/>
      <c r="DN432" s="681"/>
      <c r="DO432" s="681"/>
      <c r="DP432" s="681"/>
      <c r="DQ432" s="681"/>
      <c r="DR432" s="681"/>
      <c r="DS432" s="681"/>
      <c r="DT432" s="681"/>
      <c r="DU432" s="681"/>
      <c r="DV432" s="681"/>
      <c r="DW432" s="681"/>
      <c r="DX432" s="681"/>
      <c r="DY432" s="681"/>
      <c r="DZ432" s="681"/>
      <c r="EA432" s="681"/>
      <c r="EB432" s="681"/>
      <c r="EC432" s="681"/>
      <c r="ED432" s="681"/>
      <c r="EE432" s="681"/>
      <c r="EF432" s="681"/>
      <c r="EG432" s="681"/>
      <c r="EH432" s="681"/>
      <c r="EI432" s="681"/>
      <c r="EJ432" s="681"/>
      <c r="EK432" s="681"/>
      <c r="EL432" s="681"/>
      <c r="EM432" s="681"/>
      <c r="EN432" s="681"/>
      <c r="EO432" s="681"/>
      <c r="EP432" s="681"/>
      <c r="EQ432" s="681"/>
      <c r="ER432" s="681"/>
      <c r="ES432" s="681"/>
      <c r="ET432" s="681"/>
      <c r="EU432" s="681"/>
      <c r="EV432" s="681"/>
      <c r="EW432" s="681"/>
      <c r="EX432" s="681"/>
      <c r="EY432" s="681"/>
      <c r="EZ432" s="681"/>
      <c r="FA432" s="681"/>
      <c r="FB432" s="681"/>
      <c r="FC432" s="681"/>
      <c r="FD432" s="681"/>
      <c r="FE432" s="681"/>
      <c r="FF432" s="681"/>
      <c r="FG432" s="681"/>
      <c r="FH432" s="681"/>
      <c r="FI432" s="681"/>
      <c r="FJ432" s="681"/>
      <c r="FK432" s="681"/>
      <c r="FL432" s="681"/>
      <c r="FM432" s="681"/>
      <c r="FN432" s="681"/>
      <c r="FO432" s="681"/>
      <c r="FP432" s="681"/>
      <c r="FQ432" s="681"/>
      <c r="FR432" s="681"/>
      <c r="FS432" s="681"/>
      <c r="FT432" s="681"/>
      <c r="FU432" s="681"/>
      <c r="FV432" s="681"/>
      <c r="FW432" s="681"/>
      <c r="FX432" s="681"/>
      <c r="FY432" s="681"/>
      <c r="FZ432" s="681"/>
      <c r="GA432" s="681"/>
      <c r="GB432" s="681"/>
      <c r="GC432" s="681"/>
      <c r="GD432" s="681"/>
      <c r="GE432" s="681"/>
      <c r="GF432" s="681"/>
      <c r="GG432" s="681"/>
      <c r="GH432" s="681"/>
      <c r="GI432" s="681"/>
      <c r="GJ432" s="681"/>
      <c r="GK432" s="681"/>
      <c r="GL432" s="681"/>
      <c r="GM432" s="681"/>
      <c r="GN432" s="681"/>
      <c r="GO432" s="681"/>
      <c r="GP432" s="681"/>
      <c r="GQ432" s="681"/>
      <c r="GR432" s="681"/>
      <c r="GS432" s="681"/>
      <c r="GT432" s="681"/>
      <c r="GU432" s="681"/>
      <c r="GV432" s="681"/>
      <c r="GW432" s="681"/>
      <c r="GX432" s="681"/>
      <c r="GY432" s="681"/>
      <c r="GZ432" s="681"/>
      <c r="HA432" s="681"/>
      <c r="HB432" s="681"/>
      <c r="HC432" s="681"/>
      <c r="HD432" s="681"/>
      <c r="HE432" s="681"/>
      <c r="HF432" s="681"/>
      <c r="HG432" s="681"/>
      <c r="HH432" s="681"/>
      <c r="HI432" s="681"/>
      <c r="HJ432" s="681"/>
      <c r="HK432" s="681"/>
      <c r="HL432" s="681"/>
      <c r="HM432" s="681"/>
      <c r="HN432" s="681"/>
      <c r="HO432" s="681"/>
      <c r="HP432" s="681"/>
      <c r="HQ432" s="681"/>
      <c r="HR432" s="681"/>
      <c r="HS432" s="681"/>
      <c r="HT432" s="681"/>
      <c r="HU432" s="681"/>
      <c r="HV432" s="681"/>
      <c r="HW432" s="681"/>
      <c r="HX432" s="681"/>
      <c r="HY432" s="681"/>
      <c r="HZ432" s="681"/>
      <c r="IA432" s="681"/>
      <c r="IB432" s="681"/>
      <c r="IC432" s="681"/>
      <c r="ID432" s="681"/>
      <c r="IE432" s="681"/>
      <c r="IF432" s="681"/>
      <c r="IG432" s="681"/>
      <c r="IH432" s="681"/>
      <c r="II432" s="681"/>
      <c r="IJ432" s="681"/>
      <c r="IK432" s="681"/>
      <c r="IL432" s="681"/>
      <c r="IM432" s="681"/>
      <c r="IN432" s="681"/>
      <c r="IO432" s="681"/>
      <c r="IP432" s="681"/>
      <c r="IQ432" s="681"/>
      <c r="IR432" s="681"/>
      <c r="IS432" s="681"/>
      <c r="IT432" s="681"/>
      <c r="IU432" s="681"/>
      <c r="IV432" s="681"/>
      <c r="IW432" s="681"/>
      <c r="IX432" s="681"/>
      <c r="IY432" s="681"/>
      <c r="IZ432" s="681"/>
      <c r="JA432" s="681"/>
      <c r="JB432" s="681"/>
      <c r="JC432" s="681"/>
      <c r="JD432" s="681"/>
      <c r="JE432" s="681"/>
      <c r="JF432" s="681"/>
      <c r="JG432" s="681"/>
      <c r="JH432" s="681"/>
      <c r="JI432" s="681"/>
      <c r="JJ432" s="681"/>
      <c r="JK432" s="681"/>
      <c r="JL432" s="681"/>
      <c r="JM432" s="681"/>
      <c r="JN432" s="681"/>
      <c r="JO432" s="681"/>
      <c r="JP432" s="681"/>
      <c r="JQ432" s="681"/>
      <c r="JR432" s="681"/>
      <c r="JS432" s="681"/>
      <c r="JT432" s="681"/>
      <c r="JU432" s="681"/>
      <c r="JV432" s="681"/>
      <c r="JW432" s="681"/>
      <c r="JX432" s="681"/>
      <c r="JY432" s="681"/>
      <c r="JZ432" s="681"/>
      <c r="KA432" s="681"/>
      <c r="KB432" s="681"/>
      <c r="KC432" s="681"/>
      <c r="KD432" s="681"/>
      <c r="KE432" s="681"/>
      <c r="KF432" s="681"/>
      <c r="KG432" s="681"/>
      <c r="KH432" s="681"/>
      <c r="KI432" s="681"/>
      <c r="KJ432" s="681"/>
      <c r="KK432" s="681"/>
      <c r="KL432" s="681"/>
      <c r="KM432" s="681"/>
      <c r="KN432" s="681"/>
      <c r="KO432" s="681"/>
      <c r="KP432" s="681"/>
      <c r="KQ432" s="681"/>
      <c r="KR432" s="681"/>
      <c r="KS432" s="681"/>
      <c r="KT432" s="681"/>
      <c r="KU432" s="681"/>
      <c r="KV432" s="681"/>
      <c r="KW432" s="681"/>
      <c r="KX432" s="681"/>
      <c r="KY432" s="681"/>
      <c r="KZ432" s="681"/>
      <c r="LA432" s="681"/>
      <c r="LB432" s="681"/>
      <c r="LC432" s="681"/>
      <c r="LD432" s="681"/>
      <c r="LE432" s="681"/>
      <c r="LF432" s="681"/>
      <c r="LG432" s="681"/>
      <c r="LH432" s="681"/>
      <c r="LI432" s="681"/>
      <c r="LJ432" s="681"/>
      <c r="LK432" s="681"/>
      <c r="LL432" s="681"/>
      <c r="LM432" s="681"/>
      <c r="LN432" s="681"/>
      <c r="LO432" s="681"/>
      <c r="LP432" s="681"/>
      <c r="LQ432" s="681"/>
      <c r="LR432" s="681"/>
      <c r="LS432" s="681"/>
      <c r="LT432" s="681"/>
      <c r="LU432" s="681"/>
      <c r="LV432" s="681"/>
      <c r="LW432" s="681"/>
      <c r="LX432" s="681"/>
      <c r="LY432" s="681"/>
      <c r="LZ432" s="681"/>
      <c r="MA432" s="681"/>
      <c r="MB432" s="681"/>
      <c r="MC432" s="681"/>
      <c r="MD432" s="681"/>
      <c r="ME432" s="681"/>
      <c r="MF432" s="681"/>
      <c r="MG432" s="681"/>
      <c r="MH432" s="681"/>
      <c r="MI432" s="681"/>
      <c r="MJ432" s="681"/>
      <c r="MK432" s="681"/>
      <c r="ML432" s="681"/>
      <c r="MM432" s="681"/>
      <c r="MN432" s="681"/>
      <c r="MO432" s="681"/>
      <c r="MP432" s="681"/>
      <c r="MQ432" s="681"/>
      <c r="MR432" s="681"/>
      <c r="MS432" s="681"/>
      <c r="MT432" s="681"/>
      <c r="MU432" s="681"/>
      <c r="MV432" s="681"/>
      <c r="MW432" s="681"/>
      <c r="MX432" s="681"/>
      <c r="MY432" s="681"/>
      <c r="MZ432" s="681"/>
      <c r="NA432" s="681"/>
      <c r="NB432" s="681"/>
      <c r="NC432" s="681"/>
      <c r="ND432" s="681"/>
      <c r="NE432" s="681"/>
      <c r="NF432" s="681"/>
      <c r="NG432" s="681"/>
      <c r="NH432" s="681"/>
      <c r="NI432" s="681"/>
      <c r="NJ432" s="681"/>
      <c r="NK432" s="681"/>
      <c r="NL432" s="681"/>
      <c r="NM432" s="681"/>
      <c r="NN432" s="681"/>
      <c r="NO432" s="681"/>
      <c r="NP432" s="681"/>
      <c r="NQ432" s="681"/>
      <c r="NR432" s="681"/>
      <c r="NS432" s="681"/>
      <c r="NT432" s="681"/>
      <c r="NU432" s="681"/>
      <c r="NV432" s="681"/>
      <c r="NW432" s="681"/>
      <c r="NX432" s="681"/>
      <c r="NY432" s="681"/>
      <c r="NZ432" s="681"/>
      <c r="OA432" s="681"/>
      <c r="OB432" s="681"/>
      <c r="OC432" s="681"/>
      <c r="OD432" s="681"/>
      <c r="OE432" s="681"/>
      <c r="OF432" s="681"/>
      <c r="OG432" s="681"/>
      <c r="OH432" s="681"/>
      <c r="OI432" s="681"/>
      <c r="OJ432" s="681"/>
      <c r="OK432" s="681"/>
      <c r="OL432" s="681"/>
      <c r="OM432" s="681"/>
      <c r="ON432" s="681"/>
      <c r="OO432" s="681"/>
      <c r="OP432" s="681"/>
      <c r="OQ432" s="681"/>
      <c r="OR432" s="681"/>
      <c r="OS432" s="681"/>
      <c r="OT432" s="681"/>
      <c r="OU432" s="681"/>
      <c r="OV432" s="681"/>
      <c r="OW432" s="681"/>
      <c r="OX432" s="681"/>
      <c r="OY432" s="681"/>
      <c r="OZ432" s="681"/>
      <c r="PA432" s="681"/>
      <c r="PB432" s="681"/>
      <c r="PC432" s="681"/>
      <c r="PD432" s="681"/>
      <c r="PE432" s="681"/>
      <c r="PF432" s="681"/>
      <c r="PG432" s="681"/>
      <c r="PH432" s="681"/>
      <c r="PI432" s="681"/>
      <c r="PJ432" s="681"/>
      <c r="PK432" s="681"/>
      <c r="PL432" s="681"/>
      <c r="PM432" s="681"/>
      <c r="PN432" s="681"/>
      <c r="PO432" s="681"/>
      <c r="PP432" s="681"/>
      <c r="PQ432" s="681"/>
      <c r="PR432" s="681"/>
      <c r="PS432" s="681"/>
      <c r="PT432" s="681"/>
      <c r="PU432" s="681"/>
      <c r="PV432" s="681"/>
      <c r="PW432" s="681"/>
      <c r="PX432" s="681"/>
      <c r="PY432" s="681"/>
      <c r="PZ432" s="681"/>
      <c r="QA432" s="681"/>
      <c r="QB432" s="681"/>
      <c r="QC432" s="681"/>
      <c r="QD432" s="681"/>
      <c r="QE432" s="681"/>
      <c r="QF432" s="681"/>
      <c r="QG432" s="681"/>
      <c r="QH432" s="681"/>
      <c r="QI432" s="681"/>
      <c r="QJ432" s="681"/>
      <c r="QK432" s="681"/>
      <c r="QL432" s="681"/>
      <c r="QM432" s="681"/>
      <c r="QN432" s="681"/>
      <c r="QO432" s="681"/>
      <c r="QP432" s="681"/>
      <c r="QQ432" s="681"/>
      <c r="QR432" s="681"/>
      <c r="QS432" s="681"/>
      <c r="QT432" s="681"/>
      <c r="QU432" s="681"/>
      <c r="QV432" s="681"/>
      <c r="QW432" s="681"/>
      <c r="QX432" s="681"/>
      <c r="QY432" s="681"/>
      <c r="QZ432" s="681"/>
      <c r="RA432" s="681"/>
      <c r="RB432" s="681"/>
      <c r="RC432" s="681"/>
      <c r="RD432" s="681"/>
      <c r="RE432" s="681"/>
      <c r="RF432" s="681"/>
      <c r="RG432" s="681"/>
      <c r="RH432" s="681"/>
      <c r="RI432" s="681"/>
      <c r="RJ432" s="681"/>
      <c r="RK432" s="681"/>
      <c r="RL432" s="681"/>
      <c r="RM432" s="681"/>
      <c r="RN432" s="681"/>
      <c r="RO432" s="681"/>
      <c r="RP432" s="681"/>
      <c r="RQ432" s="681"/>
      <c r="RR432" s="681"/>
      <c r="RS432" s="681"/>
      <c r="RT432" s="681"/>
      <c r="RU432" s="681"/>
      <c r="RV432" s="681"/>
      <c r="RW432" s="681"/>
      <c r="RX432" s="681"/>
      <c r="RY432" s="681"/>
      <c r="RZ432" s="681"/>
      <c r="SA432" s="681"/>
      <c r="SB432" s="681"/>
      <c r="SC432" s="681"/>
      <c r="SD432" s="681"/>
      <c r="SE432" s="681"/>
      <c r="SF432" s="681"/>
      <c r="SG432" s="681"/>
      <c r="SH432" s="681"/>
      <c r="SI432" s="681"/>
      <c r="SJ432" s="681"/>
      <c r="SK432" s="681"/>
      <c r="SL432" s="681"/>
      <c r="SM432" s="681"/>
      <c r="SN432" s="681"/>
      <c r="SO432" s="681"/>
      <c r="SP432" s="681"/>
      <c r="SQ432" s="681"/>
      <c r="SR432" s="681"/>
      <c r="SS432" s="681"/>
      <c r="ST432" s="681"/>
      <c r="SU432" s="681"/>
      <c r="SV432" s="681"/>
      <c r="SW432" s="681"/>
      <c r="SX432" s="681"/>
      <c r="SY432" s="681"/>
      <c r="SZ432" s="681"/>
      <c r="TA432" s="681"/>
      <c r="TB432" s="681"/>
      <c r="TC432" s="681"/>
      <c r="TD432" s="681"/>
      <c r="TE432" s="681"/>
      <c r="TF432" s="681"/>
      <c r="TG432" s="681"/>
      <c r="TH432" s="681"/>
      <c r="TI432" s="681"/>
      <c r="TJ432" s="681"/>
      <c r="TK432" s="681"/>
      <c r="TL432" s="681"/>
      <c r="TM432" s="681"/>
      <c r="TN432" s="681"/>
      <c r="TO432" s="681"/>
      <c r="TP432" s="681"/>
      <c r="TQ432" s="681"/>
      <c r="TR432" s="681"/>
      <c r="TS432" s="681"/>
      <c r="TT432" s="681"/>
      <c r="TU432" s="681"/>
      <c r="TV432" s="681"/>
      <c r="TW432" s="681"/>
      <c r="TX432" s="681"/>
      <c r="TY432" s="681"/>
      <c r="TZ432" s="681"/>
      <c r="UA432" s="681"/>
      <c r="UB432" s="681"/>
      <c r="UC432" s="681"/>
      <c r="UD432" s="681"/>
      <c r="UE432" s="681"/>
      <c r="UF432" s="681"/>
      <c r="UG432" s="681"/>
      <c r="UH432" s="681"/>
      <c r="UI432" s="681"/>
      <c r="UJ432" s="681"/>
      <c r="UK432" s="681"/>
      <c r="UL432" s="681"/>
      <c r="UM432" s="681"/>
      <c r="UN432" s="681"/>
      <c r="UO432" s="681"/>
      <c r="UP432" s="681"/>
      <c r="UQ432" s="681"/>
      <c r="UR432" s="681"/>
      <c r="US432" s="681"/>
      <c r="UT432" s="681"/>
      <c r="UU432" s="681"/>
      <c r="UV432" s="681"/>
      <c r="UW432" s="681"/>
      <c r="UX432" s="681"/>
      <c r="UY432" s="681"/>
      <c r="UZ432" s="681"/>
      <c r="VA432" s="681"/>
      <c r="VB432" s="681"/>
      <c r="VC432" s="681"/>
      <c r="VD432" s="681"/>
      <c r="VE432" s="681"/>
      <c r="VF432" s="681"/>
      <c r="VG432" s="681"/>
      <c r="VH432" s="681"/>
      <c r="VI432" s="681"/>
      <c r="VJ432" s="681"/>
      <c r="VK432" s="681"/>
      <c r="VL432" s="681"/>
      <c r="VM432" s="681"/>
      <c r="VN432" s="681"/>
      <c r="VO432" s="681"/>
      <c r="VP432" s="681"/>
      <c r="VQ432" s="681"/>
      <c r="VR432" s="681"/>
      <c r="VS432" s="681"/>
      <c r="VT432" s="681"/>
      <c r="VU432" s="681"/>
      <c r="VV432" s="681"/>
      <c r="VW432" s="681"/>
      <c r="VX432" s="681"/>
      <c r="VY432" s="681"/>
      <c r="VZ432" s="681"/>
      <c r="WA432" s="681"/>
      <c r="WB432" s="681"/>
      <c r="WC432" s="681"/>
      <c r="WD432" s="681"/>
      <c r="WE432" s="681"/>
      <c r="WF432" s="681"/>
      <c r="WG432" s="681"/>
      <c r="WH432" s="681"/>
      <c r="WI432" s="681"/>
      <c r="WJ432" s="681"/>
      <c r="WK432" s="681"/>
      <c r="WL432" s="681"/>
      <c r="WM432" s="681"/>
      <c r="WN432" s="681"/>
      <c r="WO432" s="681"/>
      <c r="WP432" s="681"/>
      <c r="WQ432" s="681"/>
      <c r="WR432" s="681"/>
      <c r="WS432" s="681"/>
      <c r="WT432" s="681"/>
      <c r="WU432" s="681"/>
      <c r="WV432" s="681"/>
      <c r="WW432" s="681"/>
      <c r="WX432" s="681"/>
      <c r="WY432" s="681"/>
      <c r="WZ432" s="681"/>
      <c r="XA432" s="681"/>
      <c r="XB432" s="681"/>
      <c r="XC432" s="681"/>
      <c r="XD432" s="681"/>
      <c r="XE432" s="681"/>
      <c r="XF432" s="681"/>
      <c r="XG432" s="681"/>
      <c r="XH432" s="681"/>
      <c r="XI432" s="681"/>
      <c r="XJ432" s="681"/>
      <c r="XK432" s="681"/>
      <c r="XL432" s="681"/>
      <c r="XM432" s="681"/>
      <c r="XN432" s="681"/>
      <c r="XO432" s="681"/>
      <c r="XP432" s="681"/>
      <c r="XQ432" s="681"/>
      <c r="XR432" s="681"/>
      <c r="XS432" s="681"/>
      <c r="XT432" s="681"/>
      <c r="XU432" s="681"/>
      <c r="XV432" s="681"/>
      <c r="XW432" s="681"/>
      <c r="XX432" s="681"/>
      <c r="XY432" s="681"/>
      <c r="XZ432" s="681"/>
      <c r="YA432" s="681"/>
      <c r="YB432" s="681"/>
      <c r="YC432" s="681"/>
      <c r="YD432" s="681"/>
      <c r="YE432" s="681"/>
      <c r="YF432" s="681"/>
      <c r="YG432" s="681"/>
      <c r="YH432" s="681"/>
      <c r="YI432" s="681"/>
      <c r="YJ432" s="681"/>
      <c r="YK432" s="681"/>
      <c r="YL432" s="681"/>
      <c r="YM432" s="681"/>
      <c r="YN432" s="681"/>
      <c r="YO432" s="681"/>
      <c r="YP432" s="681"/>
      <c r="YQ432" s="681"/>
      <c r="YR432" s="681"/>
      <c r="YS432" s="681"/>
      <c r="YT432" s="681"/>
      <c r="YU432" s="681"/>
      <c r="YV432" s="681"/>
      <c r="YW432" s="681"/>
      <c r="YX432" s="681"/>
      <c r="YY432" s="681"/>
      <c r="YZ432" s="681"/>
      <c r="ZA432" s="681"/>
      <c r="ZB432" s="681"/>
      <c r="ZC432" s="681"/>
      <c r="ZD432" s="681"/>
      <c r="ZE432" s="681"/>
      <c r="ZF432" s="681"/>
      <c r="ZG432" s="681"/>
      <c r="ZH432" s="681"/>
      <c r="ZI432" s="681"/>
      <c r="ZJ432" s="681"/>
      <c r="ZK432" s="681"/>
      <c r="ZL432" s="681"/>
      <c r="ZM432" s="681"/>
      <c r="ZN432" s="681"/>
      <c r="ZO432" s="681"/>
      <c r="ZP432" s="681"/>
      <c r="ZQ432" s="681"/>
      <c r="ZR432" s="681"/>
      <c r="ZS432" s="681"/>
      <c r="ZT432" s="681"/>
      <c r="ZU432" s="681"/>
      <c r="ZV432" s="681"/>
      <c r="ZW432" s="681"/>
      <c r="ZX432" s="681"/>
      <c r="ZY432" s="681"/>
      <c r="ZZ432" s="681"/>
      <c r="AAA432" s="681"/>
      <c r="AAB432" s="681"/>
      <c r="AAC432" s="681"/>
      <c r="AAD432" s="681"/>
      <c r="AAE432" s="681"/>
      <c r="AAF432" s="681"/>
      <c r="AAG432" s="681"/>
      <c r="AAH432" s="681"/>
      <c r="AAI432" s="681"/>
      <c r="AAJ432" s="681"/>
      <c r="AAK432" s="681"/>
      <c r="AAL432" s="681"/>
      <c r="AAM432" s="681"/>
      <c r="AAN432" s="681"/>
      <c r="AAO432" s="681"/>
      <c r="AAP432" s="681"/>
      <c r="AAQ432" s="681"/>
      <c r="AAR432" s="681"/>
      <c r="AAS432" s="681"/>
      <c r="AAT432" s="681"/>
      <c r="AAU432" s="681"/>
      <c r="AAV432" s="681"/>
      <c r="AAW432" s="681"/>
      <c r="AAX432" s="681"/>
      <c r="AAY432" s="681"/>
      <c r="AAZ432" s="681"/>
      <c r="ABA432" s="681"/>
      <c r="ABB432" s="681"/>
      <c r="ABC432" s="681"/>
      <c r="ABD432" s="681"/>
      <c r="ABE432" s="681"/>
      <c r="ABF432" s="681"/>
      <c r="ABG432" s="681"/>
      <c r="ABH432" s="681"/>
      <c r="ABI432" s="681"/>
      <c r="ABJ432" s="681"/>
      <c r="ABK432" s="681"/>
      <c r="ABL432" s="681"/>
      <c r="ABM432" s="681"/>
      <c r="ABN432" s="681"/>
      <c r="ABO432" s="681"/>
      <c r="ABP432" s="681"/>
      <c r="ABQ432" s="681"/>
      <c r="ABR432" s="681"/>
      <c r="ABS432" s="681"/>
      <c r="ABT432" s="681"/>
      <c r="ABU432" s="681"/>
      <c r="ABV432" s="681"/>
      <c r="ABW432" s="681"/>
      <c r="ABX432" s="681"/>
      <c r="ABY432" s="681"/>
      <c r="ABZ432" s="681"/>
      <c r="ACA432" s="681"/>
      <c r="ACB432" s="681"/>
      <c r="ACC432" s="681"/>
      <c r="ACD432" s="681"/>
      <c r="ACE432" s="681"/>
      <c r="ACF432" s="681"/>
      <c r="ACG432" s="681"/>
      <c r="ACH432" s="681"/>
      <c r="ACI432" s="681"/>
      <c r="ACJ432" s="681"/>
      <c r="ACK432" s="681"/>
      <c r="ACL432" s="681"/>
      <c r="ACM432" s="681"/>
      <c r="ACN432" s="681"/>
      <c r="ACO432" s="681"/>
      <c r="ACP432" s="681"/>
      <c r="ACQ432" s="681"/>
      <c r="ACR432" s="681"/>
      <c r="ACS432" s="681"/>
      <c r="ACT432" s="681"/>
      <c r="ACU432" s="681"/>
      <c r="ACV432" s="681"/>
      <c r="ACW432" s="681"/>
      <c r="ACX432" s="681"/>
      <c r="ACY432" s="681"/>
      <c r="ACZ432" s="681"/>
      <c r="ADA432" s="681"/>
      <c r="ADB432" s="681"/>
      <c r="ADC432" s="681"/>
      <c r="ADD432" s="681"/>
      <c r="ADE432" s="681"/>
      <c r="ADF432" s="681"/>
      <c r="ADG432" s="681"/>
      <c r="ADH432" s="681"/>
      <c r="ADI432" s="681"/>
      <c r="ADJ432" s="681"/>
      <c r="ADK432" s="681"/>
      <c r="ADL432" s="681"/>
      <c r="ADM432" s="681"/>
      <c r="ADN432" s="681"/>
      <c r="ADO432" s="681"/>
      <c r="ADP432" s="681"/>
      <c r="ADQ432" s="681"/>
      <c r="ADR432" s="681"/>
      <c r="ADS432" s="681"/>
      <c r="ADT432" s="681"/>
      <c r="ADU432" s="681"/>
      <c r="ADV432" s="681"/>
      <c r="ADW432" s="681"/>
      <c r="ADX432" s="681"/>
      <c r="ADY432" s="681"/>
      <c r="ADZ432" s="681"/>
      <c r="AEA432" s="681"/>
      <c r="AEB432" s="681"/>
      <c r="AEC432" s="681"/>
      <c r="AED432" s="681"/>
      <c r="AEE432" s="681"/>
      <c r="AEF432" s="681"/>
      <c r="AEG432" s="681"/>
      <c r="AEH432" s="681"/>
      <c r="AEI432" s="681"/>
      <c r="AEJ432" s="681"/>
      <c r="AEK432" s="681"/>
      <c r="AEL432" s="681"/>
      <c r="AEM432" s="681"/>
      <c r="AEN432" s="681"/>
      <c r="AEO432" s="681"/>
      <c r="AEP432" s="681"/>
      <c r="AEQ432" s="681"/>
      <c r="AER432" s="681"/>
      <c r="AES432" s="681"/>
      <c r="AET432" s="681"/>
      <c r="AEU432" s="681"/>
      <c r="AEV432" s="681"/>
      <c r="AEW432" s="681"/>
      <c r="AEX432" s="681"/>
      <c r="AEY432" s="681"/>
      <c r="AEZ432" s="681"/>
      <c r="AFA432" s="681"/>
      <c r="AFB432" s="681"/>
      <c r="AFC432" s="681"/>
      <c r="AFD432" s="681"/>
      <c r="AFE432" s="681"/>
      <c r="AFF432" s="681"/>
      <c r="AFG432" s="681"/>
      <c r="AFH432" s="681"/>
      <c r="AFI432" s="681"/>
      <c r="AFJ432" s="681"/>
      <c r="AFK432" s="681"/>
      <c r="AFL432" s="681"/>
      <c r="AFM432" s="681"/>
      <c r="AFN432" s="681"/>
      <c r="AFO432" s="681"/>
      <c r="AFP432" s="681"/>
      <c r="AFQ432" s="681"/>
      <c r="AFR432" s="681"/>
      <c r="AFS432" s="681"/>
      <c r="AFT432" s="681"/>
      <c r="AFU432" s="681"/>
      <c r="AFV432" s="681"/>
      <c r="AFW432" s="681"/>
      <c r="AFX432" s="681"/>
      <c r="AFY432" s="681"/>
      <c r="AFZ432" s="681"/>
      <c r="AGA432" s="681"/>
      <c r="AGB432" s="681"/>
      <c r="AGC432" s="681"/>
      <c r="AGD432" s="681"/>
      <c r="AGE432" s="681"/>
      <c r="AGF432" s="681"/>
      <c r="AGG432" s="681"/>
      <c r="AGH432" s="681"/>
      <c r="AGI432" s="681"/>
      <c r="AGJ432" s="681"/>
      <c r="AGK432" s="681"/>
      <c r="AGL432" s="681"/>
      <c r="AGM432" s="681"/>
      <c r="AGN432" s="681"/>
      <c r="AGO432" s="681"/>
      <c r="AGP432" s="681"/>
      <c r="AGQ432" s="681"/>
      <c r="AGR432" s="681"/>
      <c r="AGS432" s="681"/>
      <c r="AGT432" s="681"/>
      <c r="AGU432" s="681"/>
      <c r="AGV432" s="681"/>
      <c r="AGW432" s="681"/>
      <c r="AGX432" s="681"/>
      <c r="AGY432" s="681"/>
      <c r="AGZ432" s="681"/>
      <c r="AHA432" s="681"/>
      <c r="AHB432" s="681"/>
      <c r="AHC432" s="681"/>
      <c r="AHD432" s="681"/>
      <c r="AHE432" s="681"/>
      <c r="AHF432" s="681"/>
      <c r="AHG432" s="681"/>
      <c r="AHH432" s="681"/>
      <c r="AHI432" s="681"/>
      <c r="AHJ432" s="681"/>
      <c r="AHK432" s="681"/>
      <c r="AHL432" s="681"/>
      <c r="AHM432" s="681"/>
      <c r="AHN432" s="681"/>
      <c r="AHO432" s="681"/>
      <c r="AHP432" s="681"/>
      <c r="AHQ432" s="681"/>
      <c r="AHR432" s="681"/>
      <c r="AHS432" s="681"/>
      <c r="AHT432" s="681"/>
      <c r="AHU432" s="681"/>
      <c r="AHV432" s="681"/>
      <c r="AHW432" s="681"/>
      <c r="AHX432" s="681"/>
      <c r="AHY432" s="681"/>
      <c r="AHZ432" s="681"/>
      <c r="AIA432" s="681"/>
      <c r="AIB432" s="681"/>
      <c r="AIC432" s="681"/>
      <c r="AID432" s="681"/>
      <c r="AIE432" s="681"/>
      <c r="AIF432" s="681"/>
      <c r="AIG432" s="681"/>
      <c r="AIH432" s="681"/>
      <c r="AII432" s="681"/>
      <c r="AIJ432" s="681"/>
      <c r="AIK432" s="681"/>
      <c r="AIL432" s="681"/>
      <c r="AIM432" s="681"/>
      <c r="AIN432" s="681"/>
      <c r="AIO432" s="681"/>
      <c r="AIP432" s="681"/>
      <c r="AIQ432" s="681"/>
      <c r="AIR432" s="681"/>
      <c r="AIS432" s="681"/>
      <c r="AIT432" s="681"/>
      <c r="AIU432" s="681"/>
      <c r="AIV432" s="681"/>
      <c r="AIW432" s="681"/>
      <c r="AIX432" s="681"/>
      <c r="AIY432" s="681"/>
      <c r="AIZ432" s="681"/>
      <c r="AJA432" s="681"/>
      <c r="AJB432" s="681"/>
      <c r="AJC432" s="681"/>
      <c r="AJD432" s="681"/>
      <c r="AJE432" s="681"/>
      <c r="AJF432" s="681"/>
      <c r="AJG432" s="681"/>
      <c r="AJH432" s="681"/>
      <c r="AJI432" s="681"/>
      <c r="AJJ432" s="681"/>
      <c r="AJK432" s="681"/>
      <c r="AJL432" s="681"/>
      <c r="AJM432" s="681"/>
      <c r="AJN432" s="681"/>
      <c r="AJO432" s="681"/>
      <c r="AJP432" s="681"/>
      <c r="AJQ432" s="681"/>
      <c r="AJR432" s="681"/>
      <c r="AJS432" s="681"/>
      <c r="AJT432" s="681"/>
      <c r="AJU432" s="681"/>
      <c r="AJV432" s="681"/>
      <c r="AJW432" s="681"/>
      <c r="AJX432" s="681"/>
      <c r="AJY432" s="681"/>
      <c r="AJZ432" s="681"/>
      <c r="AKA432" s="681"/>
      <c r="AKB432" s="681"/>
      <c r="AKC432" s="681"/>
      <c r="AKD432" s="681"/>
      <c r="AKE432" s="681"/>
      <c r="AKF432" s="681"/>
      <c r="AKG432" s="681"/>
      <c r="AKH432" s="681"/>
      <c r="AKI432" s="681"/>
      <c r="AKJ432" s="681"/>
      <c r="AKK432" s="681"/>
      <c r="AKL432" s="681"/>
      <c r="AKM432" s="681"/>
      <c r="AKN432" s="681"/>
      <c r="AKO432" s="681"/>
      <c r="AKP432" s="681"/>
      <c r="AKQ432" s="681"/>
      <c r="AKR432" s="681"/>
      <c r="AKS432" s="681"/>
      <c r="AKT432" s="681"/>
      <c r="AKU432" s="681"/>
      <c r="AKV432" s="681"/>
      <c r="AKW432" s="681"/>
      <c r="AKX432" s="681"/>
      <c r="AKY432" s="681"/>
      <c r="AKZ432" s="681"/>
      <c r="ALA432" s="681"/>
      <c r="ALB432" s="681"/>
      <c r="ALC432" s="681"/>
      <c r="ALD432" s="681"/>
      <c r="ALE432" s="681"/>
      <c r="ALF432" s="681"/>
      <c r="ALG432" s="681"/>
      <c r="ALH432" s="681"/>
      <c r="ALI432" s="681"/>
      <c r="ALJ432" s="681"/>
      <c r="ALK432" s="681"/>
      <c r="ALL432" s="681"/>
      <c r="ALM432" s="681"/>
      <c r="ALN432" s="681"/>
      <c r="ALO432" s="681"/>
      <c r="ALP432" s="681"/>
      <c r="ALQ432" s="681"/>
      <c r="ALR432" s="681"/>
      <c r="ALS432" s="681"/>
      <c r="ALT432" s="681"/>
      <c r="ALU432" s="681"/>
      <c r="ALV432" s="681"/>
      <c r="ALW432" s="681"/>
      <c r="ALX432" s="681"/>
      <c r="ALY432" s="681"/>
      <c r="ALZ432" s="681"/>
      <c r="AMA432" s="681"/>
      <c r="AMB432" s="681"/>
      <c r="AMC432" s="681"/>
      <c r="AMD432" s="681"/>
      <c r="AME432" s="681"/>
      <c r="AMF432" s="681"/>
      <c r="AMG432" s="681"/>
      <c r="AMH432" s="681"/>
      <c r="AMI432" s="681"/>
      <c r="AMJ432" s="681"/>
      <c r="AMK432" s="681"/>
      <c r="AML432" s="681"/>
      <c r="AMM432" s="681"/>
      <c r="AMN432" s="681"/>
      <c r="AMO432" s="681"/>
      <c r="AMP432" s="681"/>
      <c r="AMQ432" s="681"/>
      <c r="AMR432" s="681"/>
      <c r="AMS432" s="681"/>
      <c r="AMT432" s="681"/>
      <c r="AMU432" s="681"/>
      <c r="AMV432" s="681"/>
      <c r="AMW432" s="681"/>
      <c r="AMX432" s="681"/>
      <c r="AMY432" s="681"/>
      <c r="AMZ432" s="681"/>
      <c r="ANA432" s="681"/>
      <c r="ANB432" s="681"/>
      <c r="ANC432" s="681"/>
      <c r="AND432" s="681"/>
      <c r="ANE432" s="681"/>
      <c r="ANF432" s="681"/>
      <c r="ANG432" s="681"/>
      <c r="ANH432" s="681"/>
      <c r="ANI432" s="681"/>
      <c r="ANJ432" s="681"/>
      <c r="ANK432" s="681"/>
      <c r="ANL432" s="681"/>
      <c r="ANM432" s="681"/>
      <c r="ANN432" s="681"/>
      <c r="ANO432" s="681"/>
      <c r="ANP432" s="681"/>
      <c r="ANQ432" s="681"/>
      <c r="ANR432" s="681"/>
      <c r="ANS432" s="681"/>
      <c r="ANT432" s="681"/>
      <c r="ANU432" s="681"/>
      <c r="ANV432" s="681"/>
      <c r="ANW432" s="681"/>
      <c r="ANX432" s="681"/>
      <c r="ANY432" s="681"/>
      <c r="ANZ432" s="681"/>
      <c r="AOA432" s="681"/>
      <c r="AOB432" s="681"/>
      <c r="AOC432" s="681"/>
      <c r="AOD432" s="681"/>
      <c r="AOE432" s="681"/>
      <c r="AOF432" s="681"/>
      <c r="AOG432" s="681"/>
      <c r="AOH432" s="681"/>
      <c r="AOI432" s="681"/>
      <c r="AOJ432" s="681"/>
      <c r="AOK432" s="681"/>
      <c r="AOL432" s="681"/>
      <c r="AOM432" s="681"/>
      <c r="AON432" s="681"/>
      <c r="AOO432" s="681"/>
      <c r="AOP432" s="681"/>
      <c r="AOQ432" s="681"/>
      <c r="AOR432" s="681"/>
      <c r="AOS432" s="681"/>
      <c r="AOT432" s="681"/>
      <c r="AOU432" s="681"/>
      <c r="AOV432" s="681"/>
      <c r="AOW432" s="681"/>
      <c r="AOX432" s="681"/>
      <c r="AOY432" s="681"/>
      <c r="AOZ432" s="681"/>
      <c r="APA432" s="681"/>
      <c r="APB432" s="681"/>
      <c r="APC432" s="681"/>
      <c r="APD432" s="681"/>
      <c r="APE432" s="681"/>
      <c r="APF432" s="681"/>
      <c r="APG432" s="681"/>
      <c r="APH432" s="681"/>
      <c r="API432" s="681"/>
      <c r="APJ432" s="681"/>
      <c r="APK432" s="681"/>
      <c r="APL432" s="681"/>
      <c r="APM432" s="681"/>
      <c r="APN432" s="681"/>
      <c r="APO432" s="681"/>
      <c r="APP432" s="681"/>
      <c r="APQ432" s="681"/>
      <c r="APR432" s="681"/>
      <c r="APS432" s="681"/>
      <c r="APT432" s="681"/>
      <c r="APU432" s="681"/>
      <c r="APV432" s="681"/>
      <c r="APW432" s="681"/>
      <c r="APX432" s="681"/>
      <c r="APY432" s="681"/>
      <c r="APZ432" s="681"/>
      <c r="AQA432" s="681"/>
      <c r="AQB432" s="681"/>
      <c r="AQC432" s="681"/>
      <c r="AQD432" s="681"/>
      <c r="AQE432" s="681"/>
      <c r="AQF432" s="681"/>
      <c r="AQG432" s="681"/>
      <c r="AQH432" s="681"/>
      <c r="AQI432" s="681"/>
      <c r="AQJ432" s="681"/>
      <c r="AQK432" s="681"/>
      <c r="AQL432" s="681"/>
      <c r="AQM432" s="681"/>
      <c r="AQN432" s="681"/>
      <c r="AQO432" s="681"/>
      <c r="AQP432" s="681"/>
      <c r="AQQ432" s="681"/>
      <c r="AQR432" s="681"/>
      <c r="AQS432" s="681"/>
      <c r="AQT432" s="681"/>
      <c r="AQU432" s="681"/>
      <c r="AQV432" s="681"/>
      <c r="AQW432" s="681"/>
      <c r="AQX432" s="681"/>
      <c r="AQY432" s="681"/>
      <c r="AQZ432" s="681"/>
      <c r="ARA432" s="681"/>
      <c r="ARB432" s="681"/>
      <c r="ARC432" s="681"/>
      <c r="ARD432" s="681"/>
      <c r="ARE432" s="681"/>
      <c r="ARF432" s="681"/>
      <c r="ARG432" s="681"/>
      <c r="ARH432" s="681"/>
      <c r="ARI432" s="681"/>
      <c r="ARJ432" s="681"/>
      <c r="ARK432" s="681"/>
      <c r="ARL432" s="681"/>
      <c r="ARM432" s="681"/>
      <c r="ARN432" s="681"/>
      <c r="ARO432" s="681"/>
      <c r="ARP432" s="681"/>
      <c r="ARQ432" s="681"/>
      <c r="ARR432" s="681"/>
      <c r="ARS432" s="681"/>
      <c r="ART432" s="681"/>
      <c r="ARU432" s="681"/>
      <c r="ARV432" s="681"/>
      <c r="ARW432" s="681"/>
      <c r="ARX432" s="681"/>
      <c r="ARY432" s="681"/>
      <c r="ARZ432" s="681"/>
      <c r="ASA432" s="681"/>
      <c r="ASB432" s="681"/>
      <c r="ASC432" s="681"/>
      <c r="ASD432" s="681"/>
      <c r="ASE432" s="681"/>
      <c r="ASF432" s="681"/>
      <c r="ASG432" s="681"/>
      <c r="ASH432" s="681"/>
      <c r="ASI432" s="681"/>
      <c r="ASJ432" s="681"/>
      <c r="ASK432" s="681"/>
      <c r="ASL432" s="681"/>
      <c r="ASM432" s="681"/>
      <c r="ASN432" s="681"/>
      <c r="ASO432" s="681"/>
      <c r="ASP432" s="681"/>
      <c r="ASQ432" s="681"/>
      <c r="ASR432" s="681"/>
      <c r="ASS432" s="681"/>
      <c r="AST432" s="681"/>
      <c r="ASU432" s="681"/>
      <c r="ASV432" s="681"/>
      <c r="ASW432" s="681"/>
      <c r="ASX432" s="681"/>
      <c r="ASY432" s="681"/>
      <c r="ASZ432" s="681"/>
      <c r="ATA432" s="681"/>
      <c r="ATB432" s="681"/>
      <c r="ATC432" s="681"/>
      <c r="ATD432" s="681"/>
      <c r="ATE432" s="681"/>
      <c r="ATF432" s="681"/>
      <c r="ATG432" s="681"/>
      <c r="ATH432" s="681"/>
      <c r="ATI432" s="681"/>
      <c r="ATJ432" s="681"/>
      <c r="ATK432" s="681"/>
      <c r="ATL432" s="681"/>
      <c r="ATM432" s="681"/>
      <c r="ATN432" s="681"/>
      <c r="ATO432" s="681"/>
      <c r="ATP432" s="681"/>
      <c r="ATQ432" s="681"/>
      <c r="ATR432" s="681"/>
      <c r="ATS432" s="681"/>
      <c r="ATT432" s="681"/>
      <c r="ATU432" s="681"/>
      <c r="ATV432" s="681"/>
      <c r="ATW432" s="681"/>
      <c r="ATX432" s="681"/>
      <c r="ATY432" s="681"/>
      <c r="ATZ432" s="681"/>
      <c r="AUA432" s="681"/>
      <c r="AUB432" s="681"/>
      <c r="AUC432" s="681"/>
      <c r="AUD432" s="681"/>
      <c r="AUE432" s="681"/>
      <c r="AUF432" s="681"/>
      <c r="AUG432" s="681"/>
      <c r="AUH432" s="681"/>
      <c r="AUI432" s="681"/>
      <c r="AUJ432" s="681"/>
      <c r="AUK432" s="681"/>
      <c r="AUL432" s="681"/>
      <c r="AUM432" s="681"/>
      <c r="AUN432" s="681"/>
      <c r="AUO432" s="681"/>
      <c r="AUP432" s="681"/>
      <c r="AUQ432" s="681"/>
      <c r="AUR432" s="681"/>
      <c r="AUS432" s="681"/>
      <c r="AUT432" s="681"/>
      <c r="AUU432" s="681"/>
      <c r="AUV432" s="681"/>
      <c r="AUW432" s="681"/>
      <c r="AUX432" s="681"/>
      <c r="AUY432" s="681"/>
      <c r="AUZ432" s="681"/>
      <c r="AVA432" s="681"/>
      <c r="AVB432" s="681"/>
      <c r="AVC432" s="681"/>
      <c r="AVD432" s="681"/>
      <c r="AVE432" s="681"/>
      <c r="AVF432" s="681"/>
      <c r="AVG432" s="681"/>
      <c r="AVH432" s="681"/>
      <c r="AVI432" s="681"/>
      <c r="AVJ432" s="681"/>
      <c r="AVK432" s="681"/>
      <c r="AVL432" s="681"/>
      <c r="AVM432" s="681"/>
      <c r="AVN432" s="681"/>
      <c r="AVO432" s="681"/>
      <c r="AVP432" s="681"/>
      <c r="AVQ432" s="681"/>
      <c r="AVR432" s="681"/>
      <c r="AVS432" s="681"/>
      <c r="AVT432" s="681"/>
      <c r="AVU432" s="681"/>
      <c r="AVV432" s="681"/>
      <c r="AVW432" s="681"/>
      <c r="AVX432" s="681"/>
      <c r="AVY432" s="681"/>
      <c r="AVZ432" s="681"/>
      <c r="AWA432" s="681"/>
      <c r="AWB432" s="681"/>
      <c r="AWC432" s="681"/>
      <c r="AWD432" s="681"/>
      <c r="AWE432" s="681"/>
      <c r="AWF432" s="681"/>
      <c r="AWG432" s="681"/>
      <c r="AWH432" s="681"/>
      <c r="AWI432" s="681"/>
      <c r="AWJ432" s="681"/>
      <c r="AWK432" s="681"/>
      <c r="AWL432" s="681"/>
      <c r="AWM432" s="681"/>
      <c r="AWN432" s="681"/>
      <c r="AWO432" s="681"/>
      <c r="AWP432" s="681"/>
      <c r="AWQ432" s="681"/>
      <c r="AWR432" s="681"/>
      <c r="AWS432" s="681"/>
      <c r="AWT432" s="681"/>
      <c r="AWU432" s="681"/>
      <c r="AWV432" s="681"/>
      <c r="AWW432" s="681"/>
      <c r="AWX432" s="681"/>
      <c r="AWY432" s="681"/>
      <c r="AWZ432" s="681"/>
      <c r="AXA432" s="681"/>
      <c r="AXB432" s="681"/>
      <c r="AXC432" s="681"/>
      <c r="AXD432" s="681"/>
      <c r="AXE432" s="681"/>
      <c r="AXF432" s="681"/>
      <c r="AXG432" s="681"/>
      <c r="AXH432" s="681"/>
      <c r="AXI432" s="681"/>
      <c r="AXJ432" s="681"/>
      <c r="AXK432" s="681"/>
      <c r="AXL432" s="681"/>
      <c r="AXM432" s="681"/>
      <c r="AXN432" s="681"/>
      <c r="AXO432" s="681"/>
      <c r="AXP432" s="681"/>
      <c r="AXQ432" s="681"/>
      <c r="AXR432" s="681"/>
      <c r="AXS432" s="681"/>
      <c r="AXT432" s="681"/>
      <c r="AXU432" s="681"/>
      <c r="AXV432" s="681"/>
      <c r="AXW432" s="681"/>
      <c r="AXX432" s="681"/>
      <c r="AXY432" s="681"/>
      <c r="AXZ432" s="681"/>
      <c r="AYA432" s="681"/>
      <c r="AYB432" s="681"/>
      <c r="AYC432" s="681"/>
      <c r="AYD432" s="681"/>
      <c r="AYE432" s="681"/>
      <c r="AYF432" s="681"/>
      <c r="AYG432" s="681"/>
      <c r="AYH432" s="681"/>
      <c r="AYI432" s="681"/>
      <c r="AYJ432" s="681"/>
      <c r="AYK432" s="681"/>
      <c r="AYL432" s="681"/>
      <c r="AYM432" s="681"/>
      <c r="AYN432" s="681"/>
      <c r="AYO432" s="681"/>
      <c r="AYP432" s="681"/>
      <c r="AYQ432" s="681"/>
      <c r="AYR432" s="681"/>
      <c r="AYS432" s="681"/>
      <c r="AYT432" s="681"/>
      <c r="AYU432" s="681"/>
      <c r="AYV432" s="681"/>
      <c r="AYW432" s="681"/>
      <c r="AYX432" s="681"/>
      <c r="AYY432" s="681"/>
      <c r="AYZ432" s="681"/>
      <c r="AZA432" s="681"/>
      <c r="AZB432" s="681"/>
      <c r="AZC432" s="681"/>
      <c r="AZD432" s="681"/>
      <c r="AZE432" s="681"/>
      <c r="AZF432" s="681"/>
      <c r="AZG432" s="681"/>
      <c r="AZH432" s="681"/>
      <c r="AZI432" s="681"/>
      <c r="AZJ432" s="681"/>
      <c r="AZK432" s="681"/>
      <c r="AZL432" s="681"/>
      <c r="AZM432" s="681"/>
      <c r="AZN432" s="681"/>
      <c r="AZO432" s="681"/>
      <c r="AZP432" s="681"/>
      <c r="AZQ432" s="681"/>
      <c r="AZR432" s="681"/>
      <c r="AZS432" s="681"/>
      <c r="AZT432" s="681"/>
      <c r="AZU432" s="681"/>
      <c r="AZV432" s="681"/>
      <c r="AZW432" s="681"/>
      <c r="AZX432" s="681"/>
      <c r="AZY432" s="681"/>
      <c r="AZZ432" s="681"/>
      <c r="BAA432" s="681"/>
      <c r="BAB432" s="681"/>
      <c r="BAC432" s="681"/>
      <c r="BAD432" s="681"/>
      <c r="BAE432" s="681"/>
      <c r="BAF432" s="681"/>
      <c r="BAG432" s="681"/>
      <c r="BAH432" s="681"/>
      <c r="BAI432" s="681"/>
      <c r="BAJ432" s="681"/>
      <c r="BAK432" s="681"/>
      <c r="BAL432" s="681"/>
      <c r="BAM432" s="681"/>
      <c r="BAN432" s="681"/>
      <c r="BAO432" s="681"/>
      <c r="BAP432" s="681"/>
      <c r="BAQ432" s="681"/>
      <c r="BAR432" s="681"/>
      <c r="BAS432" s="681"/>
      <c r="BAT432" s="681"/>
      <c r="BAU432" s="681"/>
      <c r="BAV432" s="681"/>
      <c r="BAW432" s="681"/>
      <c r="BAX432" s="681"/>
      <c r="BAY432" s="681"/>
      <c r="BAZ432" s="681"/>
      <c r="BBA432" s="681"/>
      <c r="BBB432" s="681"/>
      <c r="BBC432" s="681"/>
      <c r="BBD432" s="681"/>
      <c r="BBE432" s="681"/>
      <c r="BBF432" s="681"/>
      <c r="BBG432" s="681"/>
      <c r="BBH432" s="681"/>
      <c r="BBI432" s="681"/>
      <c r="BBJ432" s="681"/>
      <c r="BBK432" s="681"/>
      <c r="BBL432" s="681"/>
      <c r="BBM432" s="681"/>
      <c r="BBN432" s="681"/>
      <c r="BBO432" s="681"/>
      <c r="BBP432" s="681"/>
      <c r="BBQ432" s="681"/>
      <c r="BBR432" s="681"/>
      <c r="BBS432" s="681"/>
      <c r="BBT432" s="681"/>
      <c r="BBU432" s="681"/>
      <c r="BBV432" s="681"/>
      <c r="BBW432" s="681"/>
      <c r="BBX432" s="681"/>
      <c r="BBY432" s="681"/>
      <c r="BBZ432" s="681"/>
      <c r="BCA432" s="681"/>
      <c r="BCB432" s="681"/>
      <c r="BCC432" s="681"/>
      <c r="BCD432" s="681"/>
      <c r="BCE432" s="681"/>
      <c r="BCF432" s="681"/>
      <c r="BCG432" s="681"/>
      <c r="BCH432" s="681"/>
      <c r="BCI432" s="681"/>
      <c r="BCJ432" s="681"/>
      <c r="BCK432" s="681"/>
      <c r="BCL432" s="681"/>
      <c r="BCM432" s="681"/>
      <c r="BCN432" s="681"/>
      <c r="BCO432" s="681"/>
      <c r="BCP432" s="681"/>
      <c r="BCQ432" s="681"/>
      <c r="BCR432" s="681"/>
      <c r="BCS432" s="681"/>
      <c r="BCT432" s="681"/>
      <c r="BCU432" s="681"/>
      <c r="BCV432" s="681"/>
      <c r="BCW432" s="681"/>
      <c r="BCX432" s="681"/>
      <c r="BCY432" s="681"/>
      <c r="BCZ432" s="681"/>
      <c r="BDA432" s="681"/>
      <c r="BDB432" s="681"/>
      <c r="BDC432" s="681"/>
      <c r="BDD432" s="681"/>
      <c r="BDE432" s="681"/>
      <c r="BDF432" s="681"/>
      <c r="BDG432" s="681"/>
      <c r="BDH432" s="681"/>
      <c r="BDI432" s="681"/>
      <c r="BDJ432" s="681"/>
      <c r="BDK432" s="681"/>
      <c r="BDL432" s="681"/>
      <c r="BDM432" s="681"/>
      <c r="BDN432" s="681"/>
      <c r="BDO432" s="681"/>
      <c r="BDP432" s="681"/>
      <c r="BDQ432" s="681"/>
      <c r="BDR432" s="681"/>
      <c r="BDS432" s="681"/>
      <c r="BDT432" s="681"/>
      <c r="BDU432" s="681"/>
      <c r="BDV432" s="681"/>
      <c r="BDW432" s="681"/>
      <c r="BDX432" s="681"/>
      <c r="BDY432" s="681"/>
      <c r="BDZ432" s="681"/>
      <c r="BEA432" s="681"/>
      <c r="BEB432" s="681"/>
      <c r="BEC432" s="681"/>
      <c r="BED432" s="681"/>
      <c r="BEE432" s="681"/>
      <c r="BEF432" s="681"/>
      <c r="BEG432" s="681"/>
      <c r="BEH432" s="681"/>
      <c r="BEI432" s="681"/>
      <c r="BEJ432" s="681"/>
      <c r="BEK432" s="681"/>
      <c r="BEL432" s="681"/>
      <c r="BEM432" s="681"/>
      <c r="BEN432" s="681"/>
      <c r="BEO432" s="681"/>
      <c r="BEP432" s="681"/>
      <c r="BEQ432" s="681"/>
      <c r="BER432" s="681"/>
      <c r="BES432" s="681"/>
      <c r="BET432" s="681"/>
      <c r="BEU432" s="681"/>
      <c r="BEV432" s="681"/>
      <c r="BEW432" s="681"/>
      <c r="BEX432" s="681"/>
      <c r="BEY432" s="681"/>
      <c r="BEZ432" s="681"/>
      <c r="BFA432" s="681"/>
      <c r="BFB432" s="681"/>
      <c r="BFC432" s="681"/>
      <c r="BFD432" s="681"/>
      <c r="BFE432" s="681"/>
      <c r="BFF432" s="681"/>
      <c r="BFG432" s="681"/>
      <c r="BFH432" s="681"/>
      <c r="BFI432" s="681"/>
      <c r="BFJ432" s="681"/>
      <c r="BFK432" s="681"/>
      <c r="BFL432" s="681"/>
      <c r="BFM432" s="681"/>
      <c r="BFN432" s="681"/>
      <c r="BFO432" s="681"/>
      <c r="BFP432" s="681"/>
      <c r="BFQ432" s="681"/>
      <c r="BFR432" s="681"/>
      <c r="BFS432" s="681"/>
      <c r="BFT432" s="681"/>
      <c r="BFU432" s="681"/>
      <c r="BFV432" s="681"/>
      <c r="BFW432" s="681"/>
      <c r="BFX432" s="681"/>
      <c r="BFY432" s="681"/>
      <c r="BFZ432" s="681"/>
      <c r="BGA432" s="681"/>
      <c r="BGB432" s="681"/>
      <c r="BGC432" s="681"/>
      <c r="BGD432" s="681"/>
      <c r="BGE432" s="681"/>
      <c r="BGF432" s="681"/>
      <c r="BGG432" s="681"/>
      <c r="BGH432" s="681"/>
      <c r="BGI432" s="681"/>
      <c r="BGJ432" s="681"/>
      <c r="BGK432" s="681"/>
      <c r="BGL432" s="681"/>
      <c r="BGM432" s="681"/>
      <c r="BGN432" s="681"/>
      <c r="BGO432" s="681"/>
      <c r="BGP432" s="681"/>
      <c r="BGQ432" s="681"/>
      <c r="BGR432" s="681"/>
      <c r="BGS432" s="681"/>
      <c r="BGT432" s="681"/>
      <c r="BGU432" s="681"/>
      <c r="BGV432" s="681"/>
      <c r="BGW432" s="681"/>
      <c r="BGX432" s="681"/>
      <c r="BGY432" s="681"/>
      <c r="BGZ432" s="681"/>
      <c r="BHA432" s="681"/>
      <c r="BHB432" s="681"/>
      <c r="BHC432" s="681"/>
      <c r="BHD432" s="681"/>
      <c r="BHE432" s="681"/>
      <c r="BHF432" s="681"/>
      <c r="BHG432" s="681"/>
      <c r="BHH432" s="681"/>
      <c r="BHI432" s="681"/>
      <c r="BHJ432" s="681"/>
      <c r="BHK432" s="681"/>
      <c r="BHL432" s="681"/>
      <c r="BHM432" s="681"/>
      <c r="BHN432" s="681"/>
      <c r="BHO432" s="681"/>
      <c r="BHP432" s="681"/>
      <c r="BHQ432" s="681"/>
      <c r="BHR432" s="681"/>
      <c r="BHS432" s="681"/>
      <c r="BHT432" s="681"/>
      <c r="BHU432" s="681"/>
      <c r="BHV432" s="681"/>
      <c r="BHW432" s="681"/>
      <c r="BHX432" s="681"/>
      <c r="BHY432" s="681"/>
      <c r="BHZ432" s="681"/>
      <c r="BIA432" s="681"/>
      <c r="BIB432" s="681"/>
      <c r="BIC432" s="681"/>
      <c r="BID432" s="681"/>
      <c r="BIE432" s="681"/>
      <c r="BIF432" s="681"/>
      <c r="BIG432" s="681"/>
      <c r="BIH432" s="681"/>
      <c r="BII432" s="681"/>
      <c r="BIJ432" s="681"/>
      <c r="BIK432" s="681"/>
      <c r="BIL432" s="681"/>
      <c r="BIM432" s="681"/>
      <c r="BIN432" s="681"/>
      <c r="BIO432" s="681"/>
      <c r="BIP432" s="681"/>
      <c r="BIQ432" s="681"/>
      <c r="BIR432" s="681"/>
      <c r="BIS432" s="681"/>
      <c r="BIT432" s="681"/>
      <c r="BIU432" s="681"/>
      <c r="BIV432" s="681"/>
      <c r="BIW432" s="681"/>
      <c r="BIX432" s="681"/>
      <c r="BIY432" s="681"/>
      <c r="BIZ432" s="681"/>
      <c r="BJA432" s="681"/>
      <c r="BJB432" s="681"/>
      <c r="BJC432" s="681"/>
      <c r="BJD432" s="681"/>
      <c r="BJE432" s="681"/>
      <c r="BJF432" s="681"/>
      <c r="BJG432" s="681"/>
      <c r="BJH432" s="681"/>
      <c r="BJI432" s="681"/>
      <c r="BJJ432" s="681"/>
      <c r="BJK432" s="681"/>
      <c r="BJL432" s="681"/>
      <c r="BJM432" s="681"/>
      <c r="BJN432" s="681"/>
      <c r="BJO432" s="681"/>
      <c r="BJP432" s="681"/>
      <c r="BJQ432" s="681"/>
      <c r="BJR432" s="681"/>
      <c r="BJS432" s="681"/>
      <c r="BJT432" s="681"/>
      <c r="BJU432" s="681"/>
      <c r="BJV432" s="681"/>
      <c r="BJW432" s="681"/>
      <c r="BJX432" s="681"/>
      <c r="BJY432" s="681"/>
      <c r="BJZ432" s="681"/>
      <c r="BKA432" s="681"/>
      <c r="BKB432" s="681"/>
      <c r="BKC432" s="681"/>
      <c r="BKD432" s="681"/>
      <c r="BKE432" s="681"/>
      <c r="BKF432" s="681"/>
      <c r="BKG432" s="681"/>
      <c r="BKH432" s="681"/>
      <c r="BKI432" s="681"/>
      <c r="BKJ432" s="681"/>
      <c r="BKK432" s="681"/>
      <c r="BKL432" s="681"/>
      <c r="BKM432" s="681"/>
      <c r="BKN432" s="681"/>
      <c r="BKO432" s="681"/>
      <c r="BKP432" s="681"/>
      <c r="BKQ432" s="681"/>
      <c r="BKR432" s="681"/>
      <c r="BKS432" s="681"/>
      <c r="BKT432" s="681"/>
      <c r="BKU432" s="681"/>
      <c r="BKV432" s="681"/>
      <c r="BKW432" s="681"/>
      <c r="BKX432" s="681"/>
      <c r="BKY432" s="681"/>
      <c r="BKZ432" s="681"/>
      <c r="BLA432" s="681"/>
      <c r="BLB432" s="681"/>
      <c r="BLC432" s="681"/>
      <c r="BLD432" s="681"/>
      <c r="BLE432" s="681"/>
      <c r="BLF432" s="681"/>
      <c r="BLG432" s="681"/>
      <c r="BLH432" s="681"/>
      <c r="BLI432" s="681"/>
      <c r="BLJ432" s="681"/>
      <c r="BLK432" s="681"/>
      <c r="BLL432" s="681"/>
      <c r="BLM432" s="681"/>
      <c r="BLN432" s="681"/>
      <c r="BLO432" s="681"/>
      <c r="BLP432" s="681"/>
      <c r="BLQ432" s="681"/>
      <c r="BLR432" s="681"/>
      <c r="BLS432" s="681"/>
      <c r="BLT432" s="681"/>
      <c r="BLU432" s="681"/>
      <c r="BLV432" s="681"/>
      <c r="BLW432" s="681"/>
      <c r="BLX432" s="681"/>
      <c r="BLY432" s="681"/>
      <c r="BLZ432" s="681"/>
      <c r="BMA432" s="681"/>
      <c r="BMB432" s="681"/>
      <c r="BMC432" s="681"/>
      <c r="BMD432" s="681"/>
      <c r="BME432" s="681"/>
      <c r="BMF432" s="681"/>
      <c r="BMG432" s="681"/>
      <c r="BMH432" s="681"/>
      <c r="BMI432" s="681"/>
      <c r="BMJ432" s="681"/>
      <c r="BMK432" s="681"/>
      <c r="BML432" s="681"/>
      <c r="BMM432" s="681"/>
      <c r="BMN432" s="681"/>
      <c r="BMO432" s="681"/>
      <c r="BMP432" s="681"/>
      <c r="BMQ432" s="681"/>
      <c r="BMR432" s="681"/>
      <c r="BMS432" s="681"/>
      <c r="BMT432" s="681"/>
      <c r="BMU432" s="681"/>
      <c r="BMV432" s="681"/>
      <c r="BMW432" s="681"/>
      <c r="BMX432" s="681"/>
      <c r="BMY432" s="681"/>
      <c r="BMZ432" s="681"/>
      <c r="BNA432" s="681"/>
      <c r="BNB432" s="681"/>
      <c r="BNC432" s="681"/>
      <c r="BND432" s="681"/>
      <c r="BNE432" s="681"/>
      <c r="BNF432" s="681"/>
      <c r="BNG432" s="681"/>
      <c r="BNH432" s="681"/>
      <c r="BNI432" s="681"/>
      <c r="BNJ432" s="681"/>
      <c r="BNK432" s="681"/>
      <c r="BNL432" s="681"/>
      <c r="BNM432" s="681"/>
      <c r="BNN432" s="681"/>
      <c r="BNO432" s="681"/>
      <c r="BNP432" s="681"/>
      <c r="BNQ432" s="681"/>
      <c r="BNR432" s="681"/>
      <c r="BNS432" s="681"/>
      <c r="BNT432" s="681"/>
      <c r="BNU432" s="681"/>
      <c r="BNV432" s="681"/>
      <c r="BNW432" s="681"/>
      <c r="BNX432" s="681"/>
      <c r="BNY432" s="681"/>
      <c r="BNZ432" s="681"/>
      <c r="BOA432" s="681"/>
      <c r="BOB432" s="681"/>
      <c r="BOC432" s="681"/>
      <c r="BOD432" s="681"/>
      <c r="BOE432" s="681"/>
      <c r="BOF432" s="681"/>
      <c r="BOG432" s="681"/>
      <c r="BOH432" s="681"/>
      <c r="BOI432" s="681"/>
      <c r="BOJ432" s="681"/>
      <c r="BOK432" s="681"/>
      <c r="BOL432" s="681"/>
      <c r="BOM432" s="681"/>
      <c r="BON432" s="681"/>
      <c r="BOO432" s="681"/>
      <c r="BOP432" s="681"/>
      <c r="BOQ432" s="681"/>
      <c r="BOR432" s="681"/>
      <c r="BOS432" s="681"/>
      <c r="BOT432" s="681"/>
      <c r="BOU432" s="681"/>
      <c r="BOV432" s="681"/>
      <c r="BOW432" s="681"/>
      <c r="BOX432" s="681"/>
      <c r="BOY432" s="681"/>
      <c r="BOZ432" s="681"/>
      <c r="BPA432" s="681"/>
      <c r="BPB432" s="681"/>
      <c r="BPC432" s="681"/>
      <c r="BPD432" s="681"/>
      <c r="BPE432" s="681"/>
      <c r="BPF432" s="681"/>
      <c r="BPG432" s="681"/>
      <c r="BPH432" s="681"/>
      <c r="BPI432" s="681"/>
      <c r="BPJ432" s="681"/>
      <c r="BPK432" s="681"/>
      <c r="BPL432" s="681"/>
      <c r="BPM432" s="681"/>
      <c r="BPN432" s="681"/>
      <c r="BPO432" s="681"/>
      <c r="BPP432" s="681"/>
      <c r="BPQ432" s="681"/>
      <c r="BPR432" s="681"/>
      <c r="BPS432" s="681"/>
      <c r="BPT432" s="681"/>
      <c r="BPU432" s="681"/>
      <c r="BPV432" s="681"/>
      <c r="BPW432" s="681"/>
      <c r="BPX432" s="681"/>
      <c r="BPY432" s="681"/>
      <c r="BPZ432" s="681"/>
      <c r="BQA432" s="681"/>
      <c r="BQB432" s="681"/>
      <c r="BQC432" s="681"/>
      <c r="BQD432" s="681"/>
      <c r="BQE432" s="681"/>
      <c r="BQF432" s="681"/>
      <c r="BQG432" s="681"/>
      <c r="BQH432" s="681"/>
      <c r="BQI432" s="681"/>
      <c r="BQJ432" s="681"/>
      <c r="BQK432" s="681"/>
      <c r="BQL432" s="681"/>
      <c r="BQM432" s="681"/>
      <c r="BQN432" s="681"/>
      <c r="BQO432" s="681"/>
      <c r="BQP432" s="681"/>
      <c r="BQQ432" s="681"/>
      <c r="BQR432" s="681"/>
      <c r="BQS432" s="681"/>
      <c r="BQT432" s="681"/>
      <c r="BQU432" s="681"/>
      <c r="BQV432" s="681"/>
      <c r="BQW432" s="681"/>
      <c r="BQX432" s="681"/>
      <c r="BQY432" s="681"/>
      <c r="BQZ432" s="681"/>
      <c r="BRA432" s="681"/>
      <c r="BRB432" s="681"/>
      <c r="BRC432" s="681"/>
      <c r="BRD432" s="681"/>
      <c r="BRE432" s="681"/>
      <c r="BRF432" s="681"/>
      <c r="BRG432" s="681"/>
      <c r="BRH432" s="681"/>
      <c r="BRI432" s="681"/>
      <c r="BRJ432" s="681"/>
      <c r="BRK432" s="681"/>
      <c r="BRL432" s="681"/>
      <c r="BRM432" s="681"/>
      <c r="BRN432" s="681"/>
      <c r="BRO432" s="681"/>
      <c r="BRP432" s="681"/>
      <c r="BRQ432" s="681"/>
      <c r="BRR432" s="681"/>
      <c r="BRS432" s="681"/>
      <c r="BRT432" s="681"/>
      <c r="BRU432" s="681"/>
      <c r="BRV432" s="681"/>
      <c r="BRW432" s="681"/>
      <c r="BRX432" s="681"/>
      <c r="BRY432" s="681"/>
      <c r="BRZ432" s="681"/>
      <c r="BSA432" s="681"/>
      <c r="BSB432" s="681"/>
      <c r="BSC432" s="681"/>
      <c r="BSD432" s="681"/>
      <c r="BSE432" s="681"/>
      <c r="BSF432" s="681"/>
      <c r="BSG432" s="681"/>
      <c r="BSH432" s="681"/>
      <c r="BSI432" s="681"/>
      <c r="BSJ432" s="681"/>
      <c r="BSK432" s="681"/>
      <c r="BSL432" s="681"/>
      <c r="BSM432" s="681"/>
      <c r="BSN432" s="681"/>
      <c r="BSO432" s="681"/>
      <c r="BSP432" s="681"/>
      <c r="BSQ432" s="681"/>
      <c r="BSR432" s="681"/>
      <c r="BSS432" s="681"/>
      <c r="BST432" s="681"/>
      <c r="BSU432" s="681"/>
      <c r="BSV432" s="681"/>
      <c r="BSW432" s="681"/>
      <c r="BSX432" s="681"/>
      <c r="BSY432" s="681"/>
      <c r="BSZ432" s="681"/>
      <c r="BTA432" s="681"/>
      <c r="BTB432" s="681"/>
      <c r="BTC432" s="681"/>
      <c r="BTD432" s="681"/>
      <c r="BTE432" s="681"/>
      <c r="BTF432" s="681"/>
      <c r="BTG432" s="681"/>
      <c r="BTH432" s="681"/>
      <c r="BTI432" s="681"/>
      <c r="BTJ432" s="681"/>
      <c r="BTK432" s="681"/>
      <c r="BTL432" s="681"/>
      <c r="BTM432" s="681"/>
      <c r="BTN432" s="681"/>
      <c r="BTO432" s="681"/>
      <c r="BTP432" s="681"/>
      <c r="BTQ432" s="681"/>
      <c r="BTR432" s="681"/>
      <c r="BTS432" s="681"/>
      <c r="BTT432" s="681"/>
      <c r="BTU432" s="681"/>
      <c r="BTV432" s="681"/>
      <c r="BTW432" s="681"/>
      <c r="BTX432" s="681"/>
      <c r="BTY432" s="681"/>
      <c r="BTZ432" s="681"/>
      <c r="BUA432" s="681"/>
      <c r="BUB432" s="681"/>
      <c r="BUC432" s="681"/>
      <c r="BUD432" s="681"/>
      <c r="BUE432" s="681"/>
      <c r="BUF432" s="681"/>
      <c r="BUG432" s="681"/>
      <c r="BUH432" s="681"/>
      <c r="BUI432" s="681"/>
      <c r="BUJ432" s="681"/>
      <c r="BUK432" s="681"/>
      <c r="BUL432" s="681"/>
      <c r="BUM432" s="681"/>
      <c r="BUN432" s="681"/>
      <c r="BUO432" s="681"/>
      <c r="BUP432" s="681"/>
      <c r="BUQ432" s="681"/>
      <c r="BUR432" s="681"/>
      <c r="BUS432" s="681"/>
      <c r="BUT432" s="681"/>
      <c r="BUU432" s="681"/>
      <c r="BUV432" s="681"/>
      <c r="BUW432" s="681"/>
      <c r="BUX432" s="681"/>
      <c r="BUY432" s="681"/>
      <c r="BUZ432" s="681"/>
      <c r="BVA432" s="681"/>
      <c r="BVB432" s="681"/>
      <c r="BVC432" s="681"/>
      <c r="BVD432" s="681"/>
      <c r="BVE432" s="681"/>
      <c r="BVF432" s="681"/>
      <c r="BVG432" s="681"/>
      <c r="BVH432" s="681"/>
      <c r="BVI432" s="681"/>
      <c r="BVJ432" s="681"/>
      <c r="BVK432" s="681"/>
      <c r="BVL432" s="681"/>
      <c r="BVM432" s="681"/>
      <c r="BVN432" s="681"/>
      <c r="BVO432" s="681"/>
      <c r="BVP432" s="681"/>
      <c r="BVQ432" s="681"/>
      <c r="BVR432" s="681"/>
      <c r="BVS432" s="681"/>
      <c r="BVT432" s="681"/>
      <c r="BVU432" s="681"/>
      <c r="BVV432" s="681"/>
      <c r="BVW432" s="681"/>
      <c r="BVX432" s="681"/>
      <c r="BVY432" s="681"/>
      <c r="BVZ432" s="681"/>
      <c r="BWA432" s="681"/>
      <c r="BWB432" s="681"/>
      <c r="BWC432" s="681"/>
      <c r="BWD432" s="681"/>
      <c r="BWE432" s="681"/>
      <c r="BWF432" s="681"/>
      <c r="BWG432" s="681"/>
      <c r="BWH432" s="681"/>
      <c r="BWI432" s="681"/>
      <c r="BWJ432" s="681"/>
      <c r="BWK432" s="681"/>
      <c r="BWL432" s="681"/>
      <c r="BWM432" s="681"/>
      <c r="BWN432" s="681"/>
      <c r="BWO432" s="681"/>
      <c r="BWP432" s="681"/>
      <c r="BWQ432" s="681"/>
      <c r="BWR432" s="681"/>
      <c r="BWS432" s="681"/>
      <c r="BWT432" s="681"/>
      <c r="BWU432" s="681"/>
      <c r="BWV432" s="681"/>
      <c r="BWW432" s="681"/>
      <c r="BWX432" s="681"/>
      <c r="BWY432" s="681"/>
      <c r="BWZ432" s="681"/>
      <c r="BXA432" s="681"/>
      <c r="BXB432" s="681"/>
      <c r="BXC432" s="681"/>
      <c r="BXD432" s="681"/>
      <c r="BXE432" s="681"/>
      <c r="BXF432" s="681"/>
      <c r="BXG432" s="681"/>
      <c r="BXH432" s="681"/>
      <c r="BXI432" s="681"/>
      <c r="BXJ432" s="681"/>
      <c r="BXK432" s="681"/>
      <c r="BXL432" s="681"/>
      <c r="BXM432" s="681"/>
      <c r="BXN432" s="681"/>
      <c r="BXO432" s="681"/>
      <c r="BXP432" s="681"/>
      <c r="BXQ432" s="681"/>
      <c r="BXR432" s="681"/>
      <c r="BXS432" s="681"/>
      <c r="BXT432" s="681"/>
      <c r="BXU432" s="681"/>
      <c r="BXV432" s="681"/>
      <c r="BXW432" s="681"/>
      <c r="BXX432" s="681"/>
      <c r="BXY432" s="681"/>
      <c r="BXZ432" s="681"/>
      <c r="BYA432" s="681"/>
      <c r="BYB432" s="681"/>
      <c r="BYC432" s="681"/>
      <c r="BYD432" s="681"/>
      <c r="BYE432" s="681"/>
      <c r="BYF432" s="681"/>
      <c r="BYG432" s="681"/>
      <c r="BYH432" s="681"/>
      <c r="BYI432" s="681"/>
      <c r="BYJ432" s="681"/>
      <c r="BYK432" s="681"/>
      <c r="BYL432" s="681"/>
      <c r="BYM432" s="681"/>
      <c r="BYN432" s="681"/>
      <c r="BYO432" s="681"/>
      <c r="BYP432" s="681"/>
      <c r="BYQ432" s="681"/>
      <c r="BYR432" s="681"/>
      <c r="BYS432" s="681"/>
      <c r="BYT432" s="681"/>
      <c r="BYU432" s="681"/>
      <c r="BYV432" s="681"/>
      <c r="BYW432" s="681"/>
      <c r="BYX432" s="681"/>
      <c r="BYY432" s="681"/>
      <c r="BYZ432" s="681"/>
      <c r="BZA432" s="681"/>
      <c r="BZB432" s="681"/>
      <c r="BZC432" s="681"/>
      <c r="BZD432" s="681"/>
      <c r="BZE432" s="681"/>
      <c r="BZF432" s="681"/>
      <c r="BZG432" s="681"/>
      <c r="BZH432" s="681"/>
      <c r="BZI432" s="681"/>
      <c r="BZJ432" s="681"/>
      <c r="BZK432" s="681"/>
      <c r="BZL432" s="681"/>
      <c r="BZM432" s="681"/>
      <c r="BZN432" s="681"/>
      <c r="BZO432" s="681"/>
      <c r="BZP432" s="681"/>
      <c r="BZQ432" s="681"/>
      <c r="BZR432" s="681"/>
      <c r="BZS432" s="681"/>
      <c r="BZT432" s="681"/>
      <c r="BZU432" s="681"/>
      <c r="BZV432" s="681"/>
      <c r="BZW432" s="681"/>
      <c r="BZX432" s="681"/>
      <c r="BZY432" s="681"/>
      <c r="BZZ432" s="681"/>
      <c r="CAA432" s="681"/>
      <c r="CAB432" s="681"/>
      <c r="CAC432" s="681"/>
      <c r="CAD432" s="681"/>
      <c r="CAE432" s="681"/>
      <c r="CAF432" s="681"/>
      <c r="CAG432" s="681"/>
      <c r="CAH432" s="681"/>
      <c r="CAI432" s="681"/>
      <c r="CAJ432" s="681"/>
      <c r="CAK432" s="681"/>
      <c r="CAL432" s="681"/>
      <c r="CAM432" s="681"/>
      <c r="CAN432" s="681"/>
      <c r="CAO432" s="681"/>
      <c r="CAP432" s="681"/>
      <c r="CAQ432" s="681"/>
      <c r="CAR432" s="681"/>
      <c r="CAS432" s="681"/>
      <c r="CAT432" s="681"/>
      <c r="CAU432" s="681"/>
      <c r="CAV432" s="681"/>
      <c r="CAW432" s="681"/>
      <c r="CAX432" s="681"/>
      <c r="CAY432" s="681"/>
      <c r="CAZ432" s="681"/>
      <c r="CBA432" s="681"/>
      <c r="CBB432" s="681"/>
      <c r="CBC432" s="681"/>
      <c r="CBD432" s="681"/>
      <c r="CBE432" s="681"/>
      <c r="CBF432" s="681"/>
      <c r="CBG432" s="681"/>
      <c r="CBH432" s="681"/>
      <c r="CBI432" s="681"/>
      <c r="CBJ432" s="681"/>
      <c r="CBK432" s="681"/>
      <c r="CBL432" s="681"/>
      <c r="CBM432" s="681"/>
      <c r="CBN432" s="681"/>
      <c r="CBO432" s="681"/>
      <c r="CBP432" s="681"/>
      <c r="CBQ432" s="681"/>
      <c r="CBR432" s="681"/>
      <c r="CBS432" s="681"/>
      <c r="CBT432" s="681"/>
      <c r="CBU432" s="681"/>
      <c r="CBV432" s="681"/>
      <c r="CBW432" s="681"/>
      <c r="CBX432" s="681"/>
      <c r="CBY432" s="681"/>
      <c r="CBZ432" s="681"/>
      <c r="CCA432" s="681"/>
      <c r="CCB432" s="681"/>
      <c r="CCC432" s="681"/>
      <c r="CCD432" s="681"/>
      <c r="CCE432" s="681"/>
      <c r="CCF432" s="681"/>
      <c r="CCG432" s="681"/>
      <c r="CCH432" s="681"/>
      <c r="CCI432" s="681"/>
      <c r="CCJ432" s="681"/>
      <c r="CCK432" s="681"/>
      <c r="CCL432" s="681"/>
      <c r="CCM432" s="681"/>
      <c r="CCN432" s="681"/>
      <c r="CCO432" s="681"/>
      <c r="CCP432" s="681"/>
      <c r="CCQ432" s="681"/>
      <c r="CCR432" s="681"/>
      <c r="CCS432" s="681"/>
      <c r="CCT432" s="681"/>
      <c r="CCU432" s="681"/>
      <c r="CCV432" s="681"/>
      <c r="CCW432" s="681"/>
      <c r="CCX432" s="681"/>
      <c r="CCY432" s="681"/>
      <c r="CCZ432" s="681"/>
      <c r="CDA432" s="681"/>
      <c r="CDB432" s="681"/>
      <c r="CDC432" s="681"/>
      <c r="CDD432" s="681"/>
      <c r="CDE432" s="681"/>
      <c r="CDF432" s="681"/>
      <c r="CDG432" s="681"/>
      <c r="CDH432" s="681"/>
      <c r="CDI432" s="681"/>
      <c r="CDJ432" s="681"/>
      <c r="CDK432" s="681"/>
      <c r="CDL432" s="681"/>
      <c r="CDM432" s="681"/>
      <c r="CDN432" s="681"/>
      <c r="CDO432" s="681"/>
      <c r="CDP432" s="681"/>
      <c r="CDQ432" s="681"/>
      <c r="CDR432" s="681"/>
      <c r="CDS432" s="681"/>
      <c r="CDT432" s="681"/>
      <c r="CDU432" s="681"/>
      <c r="CDV432" s="681"/>
      <c r="CDW432" s="681"/>
      <c r="CDX432" s="681"/>
      <c r="CDY432" s="681"/>
      <c r="CDZ432" s="681"/>
      <c r="CEA432" s="681"/>
      <c r="CEB432" s="681"/>
      <c r="CEC432" s="681"/>
      <c r="CED432" s="681"/>
      <c r="CEE432" s="681"/>
      <c r="CEF432" s="681"/>
      <c r="CEG432" s="681"/>
      <c r="CEH432" s="681"/>
      <c r="CEI432" s="681"/>
      <c r="CEJ432" s="681"/>
      <c r="CEK432" s="681"/>
      <c r="CEL432" s="681"/>
      <c r="CEM432" s="681"/>
      <c r="CEN432" s="681"/>
      <c r="CEO432" s="681"/>
      <c r="CEP432" s="681"/>
      <c r="CEQ432" s="681"/>
      <c r="CER432" s="681"/>
      <c r="CES432" s="681"/>
      <c r="CET432" s="681"/>
      <c r="CEU432" s="681"/>
      <c r="CEV432" s="681"/>
      <c r="CEW432" s="681"/>
      <c r="CEX432" s="681"/>
      <c r="CEY432" s="681"/>
      <c r="CEZ432" s="681"/>
      <c r="CFA432" s="681"/>
      <c r="CFB432" s="681"/>
      <c r="CFC432" s="681"/>
      <c r="CFD432" s="681"/>
      <c r="CFE432" s="681"/>
      <c r="CFF432" s="681"/>
      <c r="CFG432" s="681"/>
      <c r="CFH432" s="681"/>
      <c r="CFI432" s="681"/>
      <c r="CFJ432" s="681"/>
      <c r="CFK432" s="681"/>
      <c r="CFL432" s="681"/>
      <c r="CFM432" s="681"/>
      <c r="CFN432" s="681"/>
      <c r="CFO432" s="681"/>
      <c r="CFP432" s="681"/>
      <c r="CFQ432" s="681"/>
      <c r="CFR432" s="681"/>
      <c r="CFS432" s="681"/>
      <c r="CFT432" s="681"/>
      <c r="CFU432" s="681"/>
      <c r="CFV432" s="681"/>
      <c r="CFW432" s="681"/>
      <c r="CFX432" s="681"/>
      <c r="CFY432" s="681"/>
      <c r="CFZ432" s="681"/>
      <c r="CGA432" s="681"/>
      <c r="CGB432" s="681"/>
      <c r="CGC432" s="681"/>
      <c r="CGD432" s="681"/>
      <c r="CGE432" s="681"/>
      <c r="CGF432" s="681"/>
      <c r="CGG432" s="681"/>
      <c r="CGH432" s="681"/>
      <c r="CGI432" s="681"/>
      <c r="CGJ432" s="681"/>
      <c r="CGK432" s="681"/>
      <c r="CGL432" s="681"/>
      <c r="CGM432" s="681"/>
      <c r="CGN432" s="681"/>
      <c r="CGO432" s="681"/>
      <c r="CGP432" s="681"/>
      <c r="CGQ432" s="681"/>
      <c r="CGR432" s="681"/>
      <c r="CGS432" s="681"/>
      <c r="CGT432" s="681"/>
      <c r="CGU432" s="681"/>
      <c r="CGV432" s="681"/>
      <c r="CGW432" s="681"/>
      <c r="CGX432" s="681"/>
      <c r="CGY432" s="681"/>
      <c r="CGZ432" s="681"/>
      <c r="CHA432" s="681"/>
      <c r="CHB432" s="681"/>
      <c r="CHC432" s="681"/>
      <c r="CHD432" s="681"/>
      <c r="CHE432" s="681"/>
      <c r="CHF432" s="681"/>
      <c r="CHG432" s="681"/>
      <c r="CHH432" s="681"/>
      <c r="CHI432" s="681"/>
      <c r="CHJ432" s="681"/>
      <c r="CHK432" s="681"/>
      <c r="CHL432" s="681"/>
      <c r="CHM432" s="681"/>
      <c r="CHN432" s="681"/>
      <c r="CHO432" s="681"/>
      <c r="CHP432" s="681"/>
      <c r="CHQ432" s="681"/>
      <c r="CHR432" s="681"/>
      <c r="CHS432" s="681"/>
      <c r="CHT432" s="681"/>
      <c r="CHU432" s="681"/>
      <c r="CHV432" s="681"/>
      <c r="CHW432" s="681"/>
      <c r="CHX432" s="681"/>
      <c r="CHY432" s="681"/>
      <c r="CHZ432" s="681"/>
      <c r="CIA432" s="681"/>
      <c r="CIB432" s="681"/>
      <c r="CIC432" s="681"/>
      <c r="CID432" s="681"/>
      <c r="CIE432" s="681"/>
      <c r="CIF432" s="681"/>
      <c r="CIG432" s="681"/>
      <c r="CIH432" s="681"/>
      <c r="CII432" s="681"/>
      <c r="CIJ432" s="681"/>
      <c r="CIK432" s="681"/>
      <c r="CIL432" s="681"/>
      <c r="CIM432" s="681"/>
      <c r="CIN432" s="681"/>
      <c r="CIO432" s="681"/>
      <c r="CIP432" s="681"/>
      <c r="CIQ432" s="681"/>
      <c r="CIR432" s="681"/>
      <c r="CIS432" s="681"/>
      <c r="CIT432" s="681"/>
      <c r="CIU432" s="681"/>
      <c r="CIV432" s="681"/>
      <c r="CIW432" s="681"/>
      <c r="CIX432" s="681"/>
      <c r="CIY432" s="681"/>
      <c r="CIZ432" s="681"/>
      <c r="CJA432" s="681"/>
      <c r="CJB432" s="681"/>
      <c r="CJC432" s="681"/>
      <c r="CJD432" s="681"/>
      <c r="CJE432" s="681"/>
      <c r="CJF432" s="681"/>
      <c r="CJG432" s="681"/>
      <c r="CJH432" s="681"/>
      <c r="CJI432" s="681"/>
      <c r="CJJ432" s="681"/>
      <c r="CJK432" s="681"/>
      <c r="CJL432" s="681"/>
      <c r="CJM432" s="681"/>
      <c r="CJN432" s="681"/>
      <c r="CJO432" s="681"/>
      <c r="CJP432" s="681"/>
      <c r="CJQ432" s="681"/>
      <c r="CJR432" s="681"/>
      <c r="CJS432" s="681"/>
      <c r="CJT432" s="681"/>
      <c r="CJU432" s="681"/>
      <c r="CJV432" s="681"/>
      <c r="CJW432" s="681"/>
      <c r="CJX432" s="681"/>
      <c r="CJY432" s="681"/>
      <c r="CJZ432" s="681"/>
      <c r="CKA432" s="681"/>
      <c r="CKB432" s="681"/>
      <c r="CKC432" s="681"/>
      <c r="CKD432" s="681"/>
      <c r="CKE432" s="681"/>
      <c r="CKF432" s="681"/>
      <c r="CKG432" s="681"/>
      <c r="CKH432" s="681"/>
      <c r="CKI432" s="681"/>
      <c r="CKJ432" s="681"/>
      <c r="CKK432" s="681"/>
      <c r="CKL432" s="681"/>
      <c r="CKM432" s="681"/>
      <c r="CKN432" s="681"/>
      <c r="CKO432" s="681"/>
      <c r="CKP432" s="681"/>
      <c r="CKQ432" s="681"/>
      <c r="CKR432" s="681"/>
      <c r="CKS432" s="681"/>
      <c r="CKT432" s="681"/>
      <c r="CKU432" s="681"/>
      <c r="CKV432" s="681"/>
      <c r="CKW432" s="681"/>
      <c r="CKX432" s="681"/>
      <c r="CKY432" s="681"/>
      <c r="CKZ432" s="681"/>
      <c r="CLA432" s="681"/>
      <c r="CLB432" s="681"/>
      <c r="CLC432" s="681"/>
      <c r="CLD432" s="681"/>
      <c r="CLE432" s="681"/>
      <c r="CLF432" s="681"/>
      <c r="CLG432" s="681"/>
      <c r="CLH432" s="681"/>
      <c r="CLI432" s="681"/>
      <c r="CLJ432" s="681"/>
      <c r="CLK432" s="681"/>
      <c r="CLL432" s="681"/>
      <c r="CLM432" s="681"/>
      <c r="CLN432" s="681"/>
      <c r="CLO432" s="681"/>
      <c r="CLP432" s="681"/>
      <c r="CLQ432" s="681"/>
      <c r="CLR432" s="681"/>
      <c r="CLS432" s="681"/>
      <c r="CLT432" s="681"/>
      <c r="CLU432" s="681"/>
      <c r="CLV432" s="681"/>
      <c r="CLW432" s="681"/>
      <c r="CLX432" s="681"/>
      <c r="CLY432" s="681"/>
      <c r="CLZ432" s="681"/>
      <c r="CMA432" s="681"/>
      <c r="CMB432" s="681"/>
      <c r="CMC432" s="681"/>
      <c r="CMD432" s="681"/>
      <c r="CME432" s="681"/>
      <c r="CMF432" s="681"/>
      <c r="CMG432" s="681"/>
      <c r="CMH432" s="681"/>
      <c r="CMI432" s="681"/>
      <c r="CMJ432" s="681"/>
      <c r="CMK432" s="681"/>
      <c r="CML432" s="681"/>
      <c r="CMM432" s="681"/>
      <c r="CMN432" s="681"/>
      <c r="CMO432" s="681"/>
      <c r="CMP432" s="681"/>
      <c r="CMQ432" s="681"/>
      <c r="CMR432" s="681"/>
      <c r="CMS432" s="681"/>
      <c r="CMT432" s="681"/>
      <c r="CMU432" s="681"/>
      <c r="CMV432" s="681"/>
      <c r="CMW432" s="681"/>
      <c r="CMX432" s="681"/>
      <c r="CMY432" s="681"/>
      <c r="CMZ432" s="681"/>
      <c r="CNA432" s="681"/>
      <c r="CNB432" s="681"/>
      <c r="CNC432" s="681"/>
      <c r="CND432" s="681"/>
      <c r="CNE432" s="681"/>
      <c r="CNF432" s="681"/>
      <c r="CNG432" s="681"/>
      <c r="CNH432" s="681"/>
      <c r="CNI432" s="681"/>
      <c r="CNJ432" s="681"/>
      <c r="CNK432" s="681"/>
      <c r="CNL432" s="681"/>
      <c r="CNM432" s="681"/>
      <c r="CNN432" s="681"/>
      <c r="CNO432" s="681"/>
      <c r="CNP432" s="681"/>
      <c r="CNQ432" s="681"/>
      <c r="CNR432" s="681"/>
      <c r="CNS432" s="681"/>
      <c r="CNT432" s="681"/>
      <c r="CNU432" s="681"/>
      <c r="CNV432" s="681"/>
    </row>
    <row r="433" spans="1:43" s="686" customFormat="1" ht="42" customHeight="1" outlineLevel="1" thickTop="1" thickBot="1" x14ac:dyDescent="0.3">
      <c r="A433" s="386"/>
      <c r="B433" s="687" t="s">
        <v>1180</v>
      </c>
      <c r="C433" s="622" t="s">
        <v>1274</v>
      </c>
      <c r="D433" s="1007" t="s">
        <v>967</v>
      </c>
      <c r="E433" s="1007"/>
      <c r="F433" s="1007"/>
      <c r="G433" s="1007"/>
      <c r="H433" s="1007"/>
      <c r="I433" s="1008"/>
      <c r="J433" s="1007"/>
      <c r="K433" s="1007"/>
      <c r="L433" s="857"/>
      <c r="M433" s="858"/>
      <c r="N433" s="858"/>
      <c r="O433" s="858"/>
      <c r="P433" s="858"/>
      <c r="Q433" s="858"/>
      <c r="R433" s="858"/>
      <c r="S433" s="858"/>
      <c r="T433" s="859"/>
      <c r="U433" s="685"/>
      <c r="V433" s="386"/>
      <c r="W433" s="386"/>
      <c r="X433" s="386"/>
      <c r="Y433" s="386"/>
      <c r="Z433" s="386"/>
      <c r="AA433" s="386"/>
      <c r="AB433" s="386"/>
      <c r="AC433" s="386"/>
      <c r="AD433" s="386"/>
      <c r="AE433" s="386"/>
      <c r="AF433" s="386"/>
      <c r="AG433" s="386"/>
      <c r="AH433" s="386"/>
      <c r="AI433" s="386"/>
      <c r="AJ433" s="386"/>
      <c r="AK433" s="386"/>
      <c r="AL433" s="386"/>
      <c r="AM433" s="386"/>
      <c r="AN433" s="386"/>
      <c r="AO433" s="386"/>
      <c r="AP433" s="386"/>
    </row>
    <row r="434" spans="1:43" s="686" customFormat="1" ht="46.5" customHeight="1" outlineLevel="1" thickTop="1" thickBot="1" x14ac:dyDescent="0.3">
      <c r="A434" s="386"/>
      <c r="B434" s="687" t="s">
        <v>981</v>
      </c>
      <c r="C434" s="622" t="s">
        <v>1804</v>
      </c>
      <c r="D434" s="851" t="s">
        <v>1164</v>
      </c>
      <c r="E434" s="852"/>
      <c r="F434" s="852"/>
      <c r="G434" s="853"/>
      <c r="H434" s="852"/>
      <c r="I434" s="650" t="s">
        <v>1413</v>
      </c>
      <c r="J434" s="640" t="s">
        <v>1023</v>
      </c>
      <c r="K434" s="627" t="s">
        <v>1165</v>
      </c>
      <c r="L434" s="658"/>
      <c r="M434" s="658">
        <v>25</v>
      </c>
      <c r="N434" s="658">
        <v>25</v>
      </c>
      <c r="O434" s="658">
        <v>25</v>
      </c>
      <c r="P434" s="658">
        <v>25</v>
      </c>
      <c r="Q434" s="658"/>
      <c r="R434" s="659" t="s">
        <v>1126</v>
      </c>
      <c r="S434" s="668"/>
      <c r="T434" s="669"/>
      <c r="U434" s="685"/>
      <c r="V434" s="386"/>
      <c r="W434" s="386"/>
      <c r="X434" s="386"/>
      <c r="Y434" s="386"/>
      <c r="Z434" s="386"/>
      <c r="AA434" s="386"/>
      <c r="AB434" s="386"/>
      <c r="AC434" s="386"/>
      <c r="AD434" s="386"/>
      <c r="AE434" s="386"/>
      <c r="AF434" s="386"/>
      <c r="AG434" s="386"/>
      <c r="AH434" s="386"/>
      <c r="AI434" s="386"/>
      <c r="AJ434" s="386"/>
      <c r="AK434" s="386"/>
      <c r="AL434" s="386"/>
      <c r="AM434" s="386"/>
      <c r="AN434" s="386"/>
      <c r="AO434" s="386"/>
      <c r="AP434" s="386"/>
    </row>
    <row r="435" spans="1:43" s="690" customFormat="1" ht="45.75" customHeight="1" outlineLevel="2" thickTop="1" thickBot="1" x14ac:dyDescent="0.3">
      <c r="A435" s="386"/>
      <c r="B435" s="872" t="s">
        <v>1277</v>
      </c>
      <c r="C435" s="860" t="s">
        <v>1105</v>
      </c>
      <c r="D435" s="875" t="s">
        <v>1812</v>
      </c>
      <c r="E435" s="876"/>
      <c r="F435" s="869" t="s">
        <v>1022</v>
      </c>
      <c r="G435" s="722" t="s">
        <v>1495</v>
      </c>
      <c r="H435" s="990" t="s">
        <v>1669</v>
      </c>
      <c r="I435" s="990"/>
      <c r="J435" s="991"/>
      <c r="K435" s="881" t="s">
        <v>1045</v>
      </c>
      <c r="L435" s="661"/>
      <c r="M435" s="661">
        <v>0</v>
      </c>
      <c r="N435" s="661">
        <v>100</v>
      </c>
      <c r="O435" s="661">
        <v>0</v>
      </c>
      <c r="P435" s="661">
        <v>0</v>
      </c>
      <c r="Q435" s="740"/>
      <c r="R435" s="665" t="s">
        <v>1126</v>
      </c>
      <c r="S435" s="726"/>
      <c r="T435" s="735"/>
      <c r="U435" s="693"/>
      <c r="V435" s="386"/>
      <c r="W435" s="386"/>
      <c r="X435" s="386"/>
      <c r="Y435" s="386"/>
      <c r="Z435" s="386"/>
      <c r="AA435" s="386"/>
      <c r="AB435" s="386"/>
      <c r="AC435" s="386"/>
      <c r="AD435" s="386"/>
      <c r="AE435" s="386"/>
      <c r="AF435" s="386"/>
      <c r="AG435" s="386"/>
      <c r="AH435" s="386"/>
      <c r="AI435" s="386"/>
      <c r="AJ435" s="386"/>
      <c r="AK435" s="694"/>
      <c r="AM435" s="691"/>
      <c r="AN435" s="691"/>
      <c r="AO435" s="691"/>
      <c r="AP435" s="691"/>
      <c r="AQ435" s="691"/>
    </row>
    <row r="436" spans="1:43" s="690" customFormat="1" ht="45.75" customHeight="1" outlineLevel="2" thickTop="1" thickBot="1" x14ac:dyDescent="0.3">
      <c r="A436" s="386"/>
      <c r="B436" s="873"/>
      <c r="C436" s="861"/>
      <c r="D436" s="877"/>
      <c r="E436" s="878"/>
      <c r="F436" s="870"/>
      <c r="G436" s="722" t="s">
        <v>1496</v>
      </c>
      <c r="H436" s="990" t="s">
        <v>1166</v>
      </c>
      <c r="I436" s="990"/>
      <c r="J436" s="991"/>
      <c r="K436" s="882"/>
      <c r="L436" s="661"/>
      <c r="M436" s="661">
        <v>0</v>
      </c>
      <c r="N436" s="661">
        <v>0</v>
      </c>
      <c r="O436" s="661">
        <v>100</v>
      </c>
      <c r="P436" s="661">
        <v>0</v>
      </c>
      <c r="Q436" s="740"/>
      <c r="R436" s="665" t="s">
        <v>1126</v>
      </c>
      <c r="S436" s="726"/>
      <c r="T436" s="735"/>
      <c r="U436" s="693"/>
      <c r="V436" s="386"/>
      <c r="W436" s="386"/>
      <c r="X436" s="386"/>
      <c r="Y436" s="386"/>
      <c r="Z436" s="386"/>
      <c r="AA436" s="386"/>
      <c r="AB436" s="386"/>
      <c r="AC436" s="386"/>
      <c r="AD436" s="386"/>
      <c r="AE436" s="386"/>
      <c r="AF436" s="386"/>
      <c r="AG436" s="386"/>
      <c r="AH436" s="386"/>
      <c r="AI436" s="386"/>
      <c r="AJ436" s="386"/>
      <c r="AK436" s="694"/>
      <c r="AM436" s="691"/>
      <c r="AN436" s="691"/>
      <c r="AO436" s="691"/>
      <c r="AP436" s="691"/>
      <c r="AQ436" s="691"/>
    </row>
    <row r="437" spans="1:43" s="690" customFormat="1" ht="45.75" customHeight="1" outlineLevel="2" thickTop="1" thickBot="1" x14ac:dyDescent="0.3">
      <c r="A437" s="386"/>
      <c r="B437" s="873"/>
      <c r="C437" s="861"/>
      <c r="D437" s="877"/>
      <c r="E437" s="878"/>
      <c r="F437" s="870"/>
      <c r="G437" s="722" t="s">
        <v>1497</v>
      </c>
      <c r="H437" s="990" t="s">
        <v>1169</v>
      </c>
      <c r="I437" s="990"/>
      <c r="J437" s="991"/>
      <c r="K437" s="882"/>
      <c r="L437" s="661"/>
      <c r="M437" s="661">
        <v>0</v>
      </c>
      <c r="N437" s="661">
        <v>0</v>
      </c>
      <c r="O437" s="661">
        <v>50</v>
      </c>
      <c r="P437" s="661">
        <v>50</v>
      </c>
      <c r="Q437" s="740"/>
      <c r="R437" s="665" t="s">
        <v>1126</v>
      </c>
      <c r="S437" s="726"/>
      <c r="T437" s="735"/>
      <c r="U437" s="693"/>
      <c r="V437" s="386"/>
      <c r="W437" s="386"/>
      <c r="X437" s="386"/>
      <c r="Y437" s="386"/>
      <c r="Z437" s="386"/>
      <c r="AA437" s="386"/>
      <c r="AB437" s="386"/>
      <c r="AC437" s="386"/>
      <c r="AD437" s="386"/>
      <c r="AE437" s="386"/>
      <c r="AF437" s="386"/>
      <c r="AG437" s="386"/>
      <c r="AH437" s="386"/>
      <c r="AI437" s="386"/>
      <c r="AJ437" s="386"/>
      <c r="AK437" s="694"/>
      <c r="AM437" s="691"/>
      <c r="AN437" s="691"/>
      <c r="AO437" s="691"/>
      <c r="AP437" s="691"/>
      <c r="AQ437" s="691"/>
    </row>
    <row r="438" spans="1:43" s="690" customFormat="1" ht="45.75" customHeight="1" outlineLevel="2" thickTop="1" thickBot="1" x14ac:dyDescent="0.3">
      <c r="A438" s="386"/>
      <c r="B438" s="873"/>
      <c r="C438" s="861"/>
      <c r="D438" s="877"/>
      <c r="E438" s="878"/>
      <c r="F438" s="870"/>
      <c r="G438" s="722" t="s">
        <v>1498</v>
      </c>
      <c r="H438" s="990" t="s">
        <v>1170</v>
      </c>
      <c r="I438" s="990"/>
      <c r="J438" s="991"/>
      <c r="K438" s="882"/>
      <c r="L438" s="661"/>
      <c r="M438" s="661">
        <v>0</v>
      </c>
      <c r="N438" s="661">
        <v>0</v>
      </c>
      <c r="O438" s="661">
        <v>0</v>
      </c>
      <c r="P438" s="661">
        <v>10</v>
      </c>
      <c r="Q438" s="740"/>
      <c r="R438" s="665" t="s">
        <v>1126</v>
      </c>
      <c r="S438" s="726"/>
      <c r="T438" s="735"/>
      <c r="U438" s="693"/>
      <c r="V438" s="386"/>
      <c r="W438" s="386"/>
      <c r="X438" s="386"/>
      <c r="Y438" s="386"/>
      <c r="Z438" s="386"/>
      <c r="AA438" s="386"/>
      <c r="AB438" s="386"/>
      <c r="AC438" s="386"/>
      <c r="AD438" s="386"/>
      <c r="AE438" s="386"/>
      <c r="AF438" s="386"/>
      <c r="AG438" s="386"/>
      <c r="AH438" s="386"/>
      <c r="AI438" s="386"/>
      <c r="AJ438" s="386"/>
      <c r="AK438" s="694"/>
      <c r="AM438" s="691"/>
      <c r="AN438" s="691"/>
      <c r="AO438" s="691"/>
      <c r="AP438" s="691"/>
      <c r="AQ438" s="691"/>
    </row>
    <row r="439" spans="1:43" s="690" customFormat="1" ht="42" customHeight="1" outlineLevel="2" thickTop="1" thickBot="1" x14ac:dyDescent="0.3">
      <c r="A439" s="386"/>
      <c r="B439" s="873"/>
      <c r="C439" s="861"/>
      <c r="D439" s="877"/>
      <c r="E439" s="878"/>
      <c r="F439" s="870"/>
      <c r="G439" s="722" t="s">
        <v>1792</v>
      </c>
      <c r="H439" s="990" t="s">
        <v>1168</v>
      </c>
      <c r="I439" s="990"/>
      <c r="J439" s="991"/>
      <c r="K439" s="882"/>
      <c r="L439" s="661"/>
      <c r="M439" s="661">
        <v>0</v>
      </c>
      <c r="N439" s="661">
        <v>0</v>
      </c>
      <c r="O439" s="661">
        <v>50</v>
      </c>
      <c r="P439" s="661">
        <v>50</v>
      </c>
      <c r="Q439" s="740"/>
      <c r="R439" s="665" t="s">
        <v>1126</v>
      </c>
      <c r="S439" s="726"/>
      <c r="T439" s="735"/>
      <c r="U439" s="693"/>
      <c r="V439" s="386"/>
      <c r="W439" s="386"/>
      <c r="X439" s="386"/>
      <c r="Y439" s="386"/>
      <c r="Z439" s="386"/>
      <c r="AA439" s="386"/>
      <c r="AB439" s="386"/>
      <c r="AC439" s="386"/>
      <c r="AD439" s="386"/>
      <c r="AE439" s="386"/>
      <c r="AF439" s="386"/>
      <c r="AG439" s="386"/>
      <c r="AH439" s="386"/>
      <c r="AI439" s="386"/>
      <c r="AJ439" s="386"/>
      <c r="AK439" s="694"/>
      <c r="AM439" s="691"/>
      <c r="AN439" s="691"/>
      <c r="AO439" s="691"/>
      <c r="AP439" s="691"/>
      <c r="AQ439" s="691"/>
    </row>
    <row r="440" spans="1:43" s="690" customFormat="1" ht="42" customHeight="1" outlineLevel="2" collapsed="1" thickTop="1" thickBot="1" x14ac:dyDescent="0.3">
      <c r="A440" s="386"/>
      <c r="B440" s="874"/>
      <c r="C440" s="862"/>
      <c r="D440" s="879"/>
      <c r="E440" s="880"/>
      <c r="F440" s="870"/>
      <c r="G440" s="722" t="s">
        <v>1793</v>
      </c>
      <c r="H440" s="990" t="s">
        <v>1167</v>
      </c>
      <c r="I440" s="990"/>
      <c r="J440" s="991"/>
      <c r="K440" s="882"/>
      <c r="L440" s="661"/>
      <c r="M440" s="661">
        <v>10</v>
      </c>
      <c r="N440" s="661">
        <v>25</v>
      </c>
      <c r="O440" s="661">
        <v>30</v>
      </c>
      <c r="P440" s="661">
        <v>35</v>
      </c>
      <c r="Q440" s="740"/>
      <c r="R440" s="665" t="s">
        <v>1126</v>
      </c>
      <c r="S440" s="726"/>
      <c r="T440" s="735"/>
      <c r="U440" s="693"/>
      <c r="V440" s="386"/>
      <c r="W440" s="386"/>
      <c r="X440" s="386"/>
      <c r="Y440" s="386"/>
      <c r="Z440" s="386"/>
      <c r="AA440" s="386"/>
      <c r="AB440" s="386"/>
      <c r="AC440" s="386"/>
      <c r="AD440" s="386"/>
      <c r="AE440" s="386"/>
      <c r="AF440" s="386"/>
      <c r="AG440" s="386"/>
      <c r="AH440" s="386"/>
      <c r="AI440" s="386"/>
      <c r="AJ440" s="386"/>
      <c r="AK440" s="694"/>
      <c r="AM440" s="691"/>
      <c r="AN440" s="691"/>
      <c r="AO440" s="691"/>
      <c r="AP440" s="691"/>
      <c r="AQ440" s="691"/>
    </row>
    <row r="441" spans="1:43" s="690" customFormat="1" ht="35.25" hidden="1" customHeight="1" outlineLevel="3" thickTop="1" thickBot="1" x14ac:dyDescent="0.3">
      <c r="A441" s="386"/>
      <c r="B441" s="460" t="s">
        <v>1000</v>
      </c>
      <c r="C441" s="639" t="s">
        <v>1795</v>
      </c>
      <c r="D441" s="854" t="s">
        <v>1670</v>
      </c>
      <c r="E441" s="855"/>
      <c r="F441" s="855"/>
      <c r="G441" s="855"/>
      <c r="H441" s="855"/>
      <c r="I441" s="855"/>
      <c r="J441" s="856"/>
      <c r="K441" s="602" t="s">
        <v>1045</v>
      </c>
      <c r="L441" s="741"/>
      <c r="M441" s="663">
        <v>20</v>
      </c>
      <c r="N441" s="663">
        <v>20</v>
      </c>
      <c r="O441" s="663">
        <v>30</v>
      </c>
      <c r="P441" s="663">
        <v>30</v>
      </c>
      <c r="Q441" s="663"/>
      <c r="R441" s="663" t="s">
        <v>1126</v>
      </c>
      <c r="S441" s="670"/>
      <c r="T441" s="671"/>
      <c r="U441" s="695"/>
      <c r="V441" s="386"/>
      <c r="W441" s="386"/>
      <c r="X441" s="386"/>
      <c r="Y441" s="386"/>
      <c r="Z441" s="386"/>
      <c r="AA441" s="386"/>
      <c r="AB441" s="386"/>
      <c r="AC441" s="386"/>
      <c r="AD441" s="386"/>
      <c r="AE441" s="386"/>
      <c r="AF441" s="386"/>
      <c r="AG441" s="386"/>
      <c r="AH441" s="691"/>
      <c r="AI441" s="691"/>
      <c r="AJ441" s="691"/>
      <c r="AK441" s="692"/>
      <c r="AM441" s="696"/>
      <c r="AN441" s="697"/>
      <c r="AO441" s="697"/>
      <c r="AP441" s="697"/>
      <c r="AQ441" s="697"/>
    </row>
    <row r="442" spans="1:43" s="690" customFormat="1" ht="35.25" hidden="1" customHeight="1" outlineLevel="3" thickTop="1" thickBot="1" x14ac:dyDescent="0.3">
      <c r="A442" s="386"/>
      <c r="B442" s="460" t="s">
        <v>1000</v>
      </c>
      <c r="C442" s="639" t="s">
        <v>1796</v>
      </c>
      <c r="D442" s="854" t="s">
        <v>1671</v>
      </c>
      <c r="E442" s="855"/>
      <c r="F442" s="855"/>
      <c r="G442" s="855"/>
      <c r="H442" s="855"/>
      <c r="I442" s="855"/>
      <c r="J442" s="856"/>
      <c r="K442" s="602" t="s">
        <v>1045</v>
      </c>
      <c r="L442" s="741"/>
      <c r="M442" s="663">
        <v>25</v>
      </c>
      <c r="N442" s="663">
        <v>25</v>
      </c>
      <c r="O442" s="663">
        <v>25</v>
      </c>
      <c r="P442" s="663">
        <v>25</v>
      </c>
      <c r="Q442" s="663"/>
      <c r="R442" s="663" t="s">
        <v>1126</v>
      </c>
      <c r="S442" s="670"/>
      <c r="T442" s="671"/>
      <c r="U442" s="695"/>
      <c r="V442" s="386"/>
      <c r="W442" s="386"/>
      <c r="X442" s="386"/>
      <c r="Y442" s="386"/>
      <c r="Z442" s="386"/>
      <c r="AA442" s="386"/>
      <c r="AB442" s="386"/>
      <c r="AC442" s="386"/>
      <c r="AD442" s="386"/>
      <c r="AE442" s="386"/>
      <c r="AF442" s="386"/>
      <c r="AG442" s="386"/>
      <c r="AH442" s="691"/>
      <c r="AI442" s="691"/>
      <c r="AJ442" s="691"/>
      <c r="AK442" s="692"/>
      <c r="AM442" s="696"/>
      <c r="AN442" s="697"/>
      <c r="AO442" s="697"/>
      <c r="AP442" s="697"/>
      <c r="AQ442" s="697"/>
    </row>
    <row r="443" spans="1:43" s="690" customFormat="1" ht="35.25" hidden="1" customHeight="1" outlineLevel="3" thickTop="1" thickBot="1" x14ac:dyDescent="0.3">
      <c r="A443" s="386"/>
      <c r="B443" s="460" t="s">
        <v>1000</v>
      </c>
      <c r="C443" s="639" t="s">
        <v>1797</v>
      </c>
      <c r="D443" s="854" t="s">
        <v>1672</v>
      </c>
      <c r="E443" s="855"/>
      <c r="F443" s="855"/>
      <c r="G443" s="855"/>
      <c r="H443" s="855"/>
      <c r="I443" s="855"/>
      <c r="J443" s="856"/>
      <c r="K443" s="602" t="s">
        <v>1045</v>
      </c>
      <c r="L443" s="741"/>
      <c r="M443" s="663">
        <v>25</v>
      </c>
      <c r="N443" s="663">
        <v>25</v>
      </c>
      <c r="O443" s="663">
        <v>25</v>
      </c>
      <c r="P443" s="663">
        <v>25</v>
      </c>
      <c r="Q443" s="663"/>
      <c r="R443" s="663" t="s">
        <v>1126</v>
      </c>
      <c r="S443" s="670"/>
      <c r="T443" s="671"/>
      <c r="U443" s="695"/>
      <c r="V443" s="386"/>
      <c r="W443" s="386"/>
      <c r="X443" s="386"/>
      <c r="Y443" s="386"/>
      <c r="Z443" s="386"/>
      <c r="AA443" s="386"/>
      <c r="AB443" s="386"/>
      <c r="AC443" s="386"/>
      <c r="AD443" s="386"/>
      <c r="AE443" s="386"/>
      <c r="AF443" s="386"/>
      <c r="AG443" s="386"/>
      <c r="AH443" s="691"/>
      <c r="AI443" s="691"/>
      <c r="AJ443" s="691"/>
      <c r="AK443" s="692"/>
      <c r="AM443" s="696"/>
      <c r="AN443" s="697"/>
      <c r="AO443" s="697"/>
      <c r="AP443" s="697"/>
      <c r="AQ443" s="697"/>
    </row>
    <row r="444" spans="1:43" s="690" customFormat="1" ht="35.25" hidden="1" customHeight="1" outlineLevel="3" thickTop="1" thickBot="1" x14ac:dyDescent="0.3">
      <c r="A444" s="386"/>
      <c r="B444" s="460" t="s">
        <v>1000</v>
      </c>
      <c r="C444" s="639" t="s">
        <v>1798</v>
      </c>
      <c r="D444" s="854" t="s">
        <v>1743</v>
      </c>
      <c r="E444" s="855"/>
      <c r="F444" s="855"/>
      <c r="G444" s="855"/>
      <c r="H444" s="855"/>
      <c r="I444" s="855"/>
      <c r="J444" s="856"/>
      <c r="K444" s="602" t="s">
        <v>1045</v>
      </c>
      <c r="L444" s="741"/>
      <c r="M444" s="663">
        <v>100</v>
      </c>
      <c r="N444" s="663">
        <v>100</v>
      </c>
      <c r="O444" s="663">
        <v>100</v>
      </c>
      <c r="P444" s="663">
        <v>100</v>
      </c>
      <c r="Q444" s="663"/>
      <c r="R444" s="663" t="s">
        <v>1126</v>
      </c>
      <c r="S444" s="670"/>
      <c r="T444" s="671"/>
      <c r="U444" s="695"/>
      <c r="V444" s="386"/>
      <c r="W444" s="386"/>
      <c r="X444" s="386"/>
      <c r="Y444" s="386"/>
      <c r="Z444" s="386"/>
      <c r="AA444" s="386"/>
      <c r="AB444" s="386"/>
      <c r="AC444" s="386"/>
      <c r="AD444" s="386"/>
      <c r="AE444" s="386"/>
      <c r="AF444" s="386"/>
      <c r="AG444" s="386"/>
      <c r="AH444" s="691"/>
      <c r="AI444" s="691"/>
      <c r="AJ444" s="691"/>
      <c r="AK444" s="692"/>
      <c r="AM444" s="696"/>
      <c r="AN444" s="697"/>
      <c r="AO444" s="697"/>
      <c r="AP444" s="697"/>
      <c r="AQ444" s="697"/>
    </row>
    <row r="445" spans="1:43" s="690" customFormat="1" ht="35.25" hidden="1" customHeight="1" outlineLevel="3" thickTop="1" thickBot="1" x14ac:dyDescent="0.3">
      <c r="A445" s="386"/>
      <c r="B445" s="460" t="s">
        <v>1000</v>
      </c>
      <c r="C445" s="639" t="s">
        <v>1799</v>
      </c>
      <c r="D445" s="854" t="s">
        <v>1673</v>
      </c>
      <c r="E445" s="855"/>
      <c r="F445" s="855"/>
      <c r="G445" s="855"/>
      <c r="H445" s="855"/>
      <c r="I445" s="855"/>
      <c r="J445" s="856"/>
      <c r="K445" s="602" t="s">
        <v>1045</v>
      </c>
      <c r="L445" s="741"/>
      <c r="M445" s="663">
        <v>100</v>
      </c>
      <c r="N445" s="663">
        <v>100</v>
      </c>
      <c r="O445" s="663">
        <v>100</v>
      </c>
      <c r="P445" s="663">
        <v>100</v>
      </c>
      <c r="Q445" s="663"/>
      <c r="R445" s="663" t="s">
        <v>1126</v>
      </c>
      <c r="S445" s="670"/>
      <c r="T445" s="671"/>
      <c r="U445" s="695"/>
      <c r="V445" s="386"/>
      <c r="W445" s="386"/>
      <c r="X445" s="386"/>
      <c r="Y445" s="386"/>
      <c r="Z445" s="386"/>
      <c r="AA445" s="386"/>
      <c r="AB445" s="386"/>
      <c r="AC445" s="386"/>
      <c r="AD445" s="386"/>
      <c r="AE445" s="386"/>
      <c r="AF445" s="386"/>
      <c r="AG445" s="386"/>
      <c r="AH445" s="691"/>
      <c r="AI445" s="691"/>
      <c r="AJ445" s="691"/>
      <c r="AK445" s="692"/>
      <c r="AM445" s="696"/>
      <c r="AN445" s="697"/>
      <c r="AO445" s="697"/>
      <c r="AP445" s="697"/>
      <c r="AQ445" s="697"/>
    </row>
    <row r="446" spans="1:43" s="690" customFormat="1" ht="38.25" hidden="1" customHeight="1" outlineLevel="3" thickTop="1" thickBot="1" x14ac:dyDescent="0.3">
      <c r="A446" s="386"/>
      <c r="B446" s="460" t="s">
        <v>1000</v>
      </c>
      <c r="C446" s="639" t="s">
        <v>1800</v>
      </c>
      <c r="D446" s="854" t="s">
        <v>1674</v>
      </c>
      <c r="E446" s="855"/>
      <c r="F446" s="855"/>
      <c r="G446" s="855"/>
      <c r="H446" s="855"/>
      <c r="I446" s="855"/>
      <c r="J446" s="856"/>
      <c r="K446" s="602" t="s">
        <v>1045</v>
      </c>
      <c r="L446" s="741"/>
      <c r="M446" s="663">
        <v>10</v>
      </c>
      <c r="N446" s="663">
        <v>25</v>
      </c>
      <c r="O446" s="663">
        <v>30</v>
      </c>
      <c r="P446" s="663">
        <v>35</v>
      </c>
      <c r="Q446" s="663"/>
      <c r="R446" s="663" t="s">
        <v>1126</v>
      </c>
      <c r="S446" s="670"/>
      <c r="T446" s="671"/>
      <c r="U446" s="695"/>
      <c r="V446" s="386"/>
      <c r="W446" s="386"/>
      <c r="X446" s="386"/>
      <c r="Y446" s="386"/>
      <c r="Z446" s="386"/>
      <c r="AA446" s="386"/>
      <c r="AB446" s="386"/>
      <c r="AC446" s="386"/>
      <c r="AD446" s="386"/>
      <c r="AE446" s="386"/>
      <c r="AF446" s="386"/>
      <c r="AG446" s="386"/>
      <c r="AH446" s="691"/>
      <c r="AI446" s="691"/>
      <c r="AJ446" s="691"/>
      <c r="AK446" s="692"/>
      <c r="AM446" s="696"/>
      <c r="AN446" s="697"/>
      <c r="AO446" s="697"/>
      <c r="AP446" s="697"/>
      <c r="AQ446" s="697"/>
    </row>
    <row r="447" spans="1:43" s="690" customFormat="1" ht="35.25" hidden="1" customHeight="1" outlineLevel="3" thickTop="1" thickBot="1" x14ac:dyDescent="0.3">
      <c r="A447" s="386"/>
      <c r="B447" s="460" t="s">
        <v>1000</v>
      </c>
      <c r="C447" s="639" t="s">
        <v>1801</v>
      </c>
      <c r="D447" s="854" t="s">
        <v>1675</v>
      </c>
      <c r="E447" s="855"/>
      <c r="F447" s="855"/>
      <c r="G447" s="855"/>
      <c r="H447" s="855"/>
      <c r="I447" s="855"/>
      <c r="J447" s="856"/>
      <c r="K447" s="602" t="s">
        <v>1045</v>
      </c>
      <c r="L447" s="741"/>
      <c r="M447" s="663">
        <v>50</v>
      </c>
      <c r="N447" s="663">
        <v>50</v>
      </c>
      <c r="O447" s="663">
        <v>0</v>
      </c>
      <c r="P447" s="663">
        <v>0</v>
      </c>
      <c r="Q447" s="663"/>
      <c r="R447" s="663" t="s">
        <v>1126</v>
      </c>
      <c r="S447" s="670"/>
      <c r="T447" s="671"/>
      <c r="U447" s="695"/>
      <c r="V447" s="386"/>
      <c r="W447" s="386"/>
      <c r="X447" s="386"/>
      <c r="Y447" s="386"/>
      <c r="Z447" s="386"/>
      <c r="AA447" s="386"/>
      <c r="AB447" s="386"/>
      <c r="AC447" s="386"/>
      <c r="AD447" s="386"/>
      <c r="AE447" s="386"/>
      <c r="AF447" s="386"/>
      <c r="AG447" s="386"/>
      <c r="AH447" s="691"/>
      <c r="AI447" s="691"/>
      <c r="AJ447" s="691"/>
      <c r="AK447" s="692"/>
      <c r="AM447" s="696"/>
      <c r="AN447" s="697"/>
      <c r="AO447" s="697"/>
      <c r="AP447" s="697"/>
      <c r="AQ447" s="697"/>
    </row>
    <row r="448" spans="1:43" s="690" customFormat="1" ht="35.25" hidden="1" customHeight="1" outlineLevel="3" thickTop="1" thickBot="1" x14ac:dyDescent="0.3">
      <c r="A448" s="386"/>
      <c r="B448" s="460" t="s">
        <v>1000</v>
      </c>
      <c r="C448" s="639" t="s">
        <v>1802</v>
      </c>
      <c r="D448" s="854" t="s">
        <v>1676</v>
      </c>
      <c r="E448" s="855"/>
      <c r="F448" s="855"/>
      <c r="G448" s="855"/>
      <c r="H448" s="855"/>
      <c r="I448" s="855"/>
      <c r="J448" s="856"/>
      <c r="K448" s="602" t="s">
        <v>1045</v>
      </c>
      <c r="L448" s="741"/>
      <c r="M448" s="663">
        <v>25</v>
      </c>
      <c r="N448" s="663">
        <v>25</v>
      </c>
      <c r="O448" s="663">
        <v>25</v>
      </c>
      <c r="P448" s="663">
        <v>25</v>
      </c>
      <c r="Q448" s="663"/>
      <c r="R448" s="663" t="s">
        <v>1126</v>
      </c>
      <c r="S448" s="670"/>
      <c r="T448" s="671"/>
      <c r="U448" s="695"/>
      <c r="V448" s="386"/>
      <c r="W448" s="386"/>
      <c r="X448" s="386"/>
      <c r="Y448" s="386"/>
      <c r="Z448" s="386"/>
      <c r="AA448" s="386"/>
      <c r="AB448" s="386"/>
      <c r="AC448" s="386"/>
      <c r="AD448" s="386"/>
      <c r="AE448" s="386"/>
      <c r="AF448" s="386"/>
      <c r="AG448" s="386"/>
      <c r="AH448" s="691"/>
      <c r="AI448" s="691"/>
      <c r="AJ448" s="691"/>
      <c r="AK448" s="692"/>
      <c r="AM448" s="696"/>
      <c r="AN448" s="697"/>
      <c r="AO448" s="697"/>
      <c r="AP448" s="697"/>
      <c r="AQ448" s="697"/>
    </row>
    <row r="449" spans="1:43" s="690" customFormat="1" ht="35.25" hidden="1" customHeight="1" outlineLevel="3" thickTop="1" thickBot="1" x14ac:dyDescent="0.3">
      <c r="A449" s="386"/>
      <c r="B449" s="460" t="s">
        <v>1000</v>
      </c>
      <c r="C449" s="639" t="s">
        <v>1803</v>
      </c>
      <c r="D449" s="854" t="s">
        <v>1863</v>
      </c>
      <c r="E449" s="855"/>
      <c r="F449" s="855"/>
      <c r="G449" s="855"/>
      <c r="H449" s="855"/>
      <c r="I449" s="855"/>
      <c r="J449" s="856"/>
      <c r="K449" s="602" t="s">
        <v>1045</v>
      </c>
      <c r="L449" s="741"/>
      <c r="M449" s="663">
        <v>100</v>
      </c>
      <c r="N449" s="663">
        <v>100</v>
      </c>
      <c r="O449" s="663">
        <v>100</v>
      </c>
      <c r="P449" s="663">
        <v>100</v>
      </c>
      <c r="Q449" s="663"/>
      <c r="R449" s="663" t="s">
        <v>1126</v>
      </c>
      <c r="S449" s="670"/>
      <c r="T449" s="671"/>
      <c r="U449" s="695"/>
      <c r="V449" s="386"/>
      <c r="W449" s="386"/>
      <c r="X449" s="386"/>
      <c r="Y449" s="386"/>
      <c r="Z449" s="386"/>
      <c r="AA449" s="386"/>
      <c r="AB449" s="386"/>
      <c r="AC449" s="386"/>
      <c r="AD449" s="386"/>
      <c r="AE449" s="386"/>
      <c r="AF449" s="386"/>
      <c r="AG449" s="386"/>
      <c r="AH449" s="691"/>
      <c r="AI449" s="691"/>
      <c r="AJ449" s="691"/>
      <c r="AK449" s="692"/>
      <c r="AM449" s="696"/>
      <c r="AN449" s="697"/>
      <c r="AO449" s="697"/>
      <c r="AP449" s="697"/>
      <c r="AQ449" s="697"/>
    </row>
    <row r="450" spans="1:43" s="686" customFormat="1" ht="54" customHeight="1" outlineLevel="1" thickTop="1" thickBot="1" x14ac:dyDescent="0.3">
      <c r="A450" s="386"/>
      <c r="B450" s="687" t="s">
        <v>1278</v>
      </c>
      <c r="C450" s="622" t="s">
        <v>1275</v>
      </c>
      <c r="D450" s="1007" t="s">
        <v>688</v>
      </c>
      <c r="E450" s="1007"/>
      <c r="F450" s="1007"/>
      <c r="G450" s="1007"/>
      <c r="H450" s="1007"/>
      <c r="I450" s="1008"/>
      <c r="J450" s="1007"/>
      <c r="K450" s="1007"/>
      <c r="L450" s="857"/>
      <c r="M450" s="858"/>
      <c r="N450" s="858"/>
      <c r="O450" s="858"/>
      <c r="P450" s="858"/>
      <c r="Q450" s="858"/>
      <c r="R450" s="858"/>
      <c r="S450" s="858"/>
      <c r="T450" s="859"/>
      <c r="U450" s="685"/>
      <c r="V450" s="386"/>
      <c r="W450" s="386"/>
      <c r="X450" s="386"/>
      <c r="Y450" s="386"/>
      <c r="Z450" s="386"/>
      <c r="AA450" s="386"/>
      <c r="AB450" s="386"/>
      <c r="AC450" s="386"/>
      <c r="AD450" s="386"/>
      <c r="AE450" s="386"/>
      <c r="AF450" s="386"/>
      <c r="AG450" s="386"/>
      <c r="AH450" s="386"/>
      <c r="AI450" s="386"/>
      <c r="AJ450" s="386"/>
      <c r="AK450" s="386"/>
      <c r="AL450" s="386"/>
      <c r="AM450" s="386"/>
      <c r="AN450" s="386"/>
      <c r="AO450" s="386"/>
      <c r="AP450" s="386"/>
    </row>
    <row r="451" spans="1:43" s="686" customFormat="1" ht="46.5" customHeight="1" outlineLevel="1" thickTop="1" thickBot="1" x14ac:dyDescent="0.3">
      <c r="A451" s="386"/>
      <c r="B451" s="687" t="s">
        <v>981</v>
      </c>
      <c r="C451" s="622" t="s">
        <v>1815</v>
      </c>
      <c r="D451" s="851" t="s">
        <v>1156</v>
      </c>
      <c r="E451" s="852"/>
      <c r="F451" s="852"/>
      <c r="G451" s="852"/>
      <c r="H451" s="852"/>
      <c r="I451" s="650" t="s">
        <v>1414</v>
      </c>
      <c r="J451" s="640" t="s">
        <v>1023</v>
      </c>
      <c r="K451" s="627" t="s">
        <v>1611</v>
      </c>
      <c r="L451" s="657"/>
      <c r="M451" s="658">
        <v>100</v>
      </c>
      <c r="N451" s="658">
        <v>100</v>
      </c>
      <c r="O451" s="658">
        <v>100</v>
      </c>
      <c r="P451" s="658">
        <v>100</v>
      </c>
      <c r="Q451" s="657">
        <v>100</v>
      </c>
      <c r="R451" s="659" t="s">
        <v>1126</v>
      </c>
      <c r="S451" s="668"/>
      <c r="T451" s="669"/>
      <c r="U451" s="685"/>
      <c r="V451" s="386"/>
      <c r="W451" s="386"/>
      <c r="X451" s="386"/>
      <c r="Y451" s="386"/>
      <c r="Z451" s="386"/>
      <c r="AA451" s="386"/>
      <c r="AB451" s="386"/>
      <c r="AC451" s="386"/>
      <c r="AD451" s="386"/>
      <c r="AE451" s="386"/>
      <c r="AF451" s="386"/>
      <c r="AG451" s="386"/>
      <c r="AH451" s="386"/>
      <c r="AI451" s="386"/>
      <c r="AJ451" s="386"/>
      <c r="AK451" s="386"/>
      <c r="AL451" s="386"/>
      <c r="AM451" s="386"/>
      <c r="AN451" s="386"/>
      <c r="AO451" s="386"/>
      <c r="AP451" s="386"/>
    </row>
    <row r="452" spans="1:43" s="690" customFormat="1" ht="54" customHeight="1" outlineLevel="2" collapsed="1" thickTop="1" thickBot="1" x14ac:dyDescent="0.3">
      <c r="A452" s="386"/>
      <c r="B452" s="689" t="s">
        <v>1277</v>
      </c>
      <c r="C452" s="453" t="s">
        <v>1106</v>
      </c>
      <c r="D452" s="1012" t="s">
        <v>1090</v>
      </c>
      <c r="E452" s="1013"/>
      <c r="F452" s="721" t="s">
        <v>1022</v>
      </c>
      <c r="G452" s="722" t="s">
        <v>1794</v>
      </c>
      <c r="H452" s="1009" t="s">
        <v>1158</v>
      </c>
      <c r="I452" s="1010"/>
      <c r="J452" s="1011"/>
      <c r="K452" s="453" t="s">
        <v>690</v>
      </c>
      <c r="L452" s="660"/>
      <c r="M452" s="740">
        <v>100</v>
      </c>
      <c r="N452" s="740">
        <v>100</v>
      </c>
      <c r="O452" s="740">
        <v>100</v>
      </c>
      <c r="P452" s="740">
        <v>100</v>
      </c>
      <c r="Q452" s="712">
        <v>100</v>
      </c>
      <c r="R452" s="665" t="s">
        <v>1126</v>
      </c>
      <c r="S452" s="726"/>
      <c r="T452" s="735"/>
      <c r="U452" s="693"/>
      <c r="V452" s="386"/>
      <c r="W452" s="386"/>
      <c r="X452" s="386"/>
      <c r="Y452" s="386"/>
      <c r="Z452" s="386"/>
      <c r="AA452" s="386"/>
      <c r="AB452" s="386"/>
      <c r="AC452" s="386"/>
      <c r="AD452" s="386"/>
      <c r="AE452" s="386"/>
      <c r="AF452" s="386"/>
      <c r="AG452" s="386"/>
      <c r="AH452" s="386"/>
      <c r="AI452" s="386"/>
      <c r="AJ452" s="386"/>
      <c r="AK452" s="694"/>
      <c r="AM452" s="691"/>
      <c r="AN452" s="691"/>
      <c r="AO452" s="691"/>
      <c r="AP452" s="691"/>
      <c r="AQ452" s="691"/>
    </row>
    <row r="453" spans="1:43" s="690" customFormat="1" ht="54" hidden="1" customHeight="1" outlineLevel="3" thickTop="1" thickBot="1" x14ac:dyDescent="0.3">
      <c r="A453" s="386"/>
      <c r="B453" s="460" t="s">
        <v>1000</v>
      </c>
      <c r="C453" s="639" t="s">
        <v>1805</v>
      </c>
      <c r="D453" s="854" t="s">
        <v>1325</v>
      </c>
      <c r="E453" s="855"/>
      <c r="F453" s="855"/>
      <c r="G453" s="855"/>
      <c r="H453" s="855"/>
      <c r="I453" s="855"/>
      <c r="J453" s="856"/>
      <c r="K453" s="602" t="s">
        <v>690</v>
      </c>
      <c r="L453" s="662">
        <v>100</v>
      </c>
      <c r="M453" s="742">
        <v>100</v>
      </c>
      <c r="N453" s="742">
        <v>100</v>
      </c>
      <c r="O453" s="742">
        <v>100</v>
      </c>
      <c r="P453" s="742">
        <v>1000</v>
      </c>
      <c r="Q453" s="743">
        <v>100</v>
      </c>
      <c r="R453" s="663" t="s">
        <v>1126</v>
      </c>
      <c r="S453" s="670"/>
      <c r="T453" s="671"/>
      <c r="U453" s="695"/>
      <c r="V453" s="386"/>
      <c r="W453" s="386"/>
      <c r="X453" s="386"/>
      <c r="Y453" s="386"/>
      <c r="Z453" s="386"/>
      <c r="AA453" s="386"/>
      <c r="AB453" s="386"/>
      <c r="AC453" s="386"/>
      <c r="AD453" s="386"/>
      <c r="AE453" s="386"/>
      <c r="AF453" s="386"/>
      <c r="AG453" s="386"/>
      <c r="AH453" s="691"/>
      <c r="AI453" s="691"/>
      <c r="AJ453" s="691"/>
      <c r="AK453" s="692"/>
      <c r="AM453" s="696"/>
      <c r="AN453" s="697"/>
      <c r="AO453" s="697"/>
      <c r="AP453" s="697"/>
      <c r="AQ453" s="697"/>
    </row>
    <row r="454" spans="1:43" s="690" customFormat="1" ht="47.25" hidden="1" customHeight="1" outlineLevel="3" thickTop="1" thickBot="1" x14ac:dyDescent="0.3">
      <c r="A454" s="386"/>
      <c r="B454" s="460" t="s">
        <v>1000</v>
      </c>
      <c r="C454" s="639" t="s">
        <v>1806</v>
      </c>
      <c r="D454" s="854" t="s">
        <v>1159</v>
      </c>
      <c r="E454" s="855"/>
      <c r="F454" s="855"/>
      <c r="G454" s="855"/>
      <c r="H454" s="855"/>
      <c r="I454" s="855"/>
      <c r="J454" s="856"/>
      <c r="K454" s="602" t="s">
        <v>690</v>
      </c>
      <c r="L454" s="662"/>
      <c r="M454" s="663">
        <v>4</v>
      </c>
      <c r="N454" s="663">
        <v>4</v>
      </c>
      <c r="O454" s="663">
        <v>4</v>
      </c>
      <c r="P454" s="663">
        <v>4</v>
      </c>
      <c r="Q454" s="664">
        <v>16</v>
      </c>
      <c r="R454" s="663" t="s">
        <v>32</v>
      </c>
      <c r="S454" s="670"/>
      <c r="T454" s="671"/>
      <c r="U454" s="695"/>
      <c r="V454" s="386"/>
      <c r="W454" s="386"/>
      <c r="X454" s="386"/>
      <c r="Y454" s="386"/>
      <c r="Z454" s="386"/>
      <c r="AA454" s="386"/>
      <c r="AB454" s="386"/>
      <c r="AC454" s="386"/>
      <c r="AD454" s="386"/>
      <c r="AE454" s="386"/>
      <c r="AF454" s="386"/>
      <c r="AG454" s="386"/>
      <c r="AH454" s="691"/>
      <c r="AI454" s="691"/>
      <c r="AJ454" s="691"/>
      <c r="AK454" s="692"/>
      <c r="AM454" s="696"/>
      <c r="AN454" s="697"/>
      <c r="AO454" s="697"/>
      <c r="AP454" s="697"/>
      <c r="AQ454" s="697"/>
    </row>
    <row r="455" spans="1:43" s="690" customFormat="1" ht="35.25" hidden="1" customHeight="1" outlineLevel="3" thickTop="1" thickBot="1" x14ac:dyDescent="0.3">
      <c r="A455" s="386"/>
      <c r="B455" s="460" t="s">
        <v>1000</v>
      </c>
      <c r="C455" s="639" t="s">
        <v>1807</v>
      </c>
      <c r="D455" s="854" t="s">
        <v>1326</v>
      </c>
      <c r="E455" s="855"/>
      <c r="F455" s="855"/>
      <c r="G455" s="855"/>
      <c r="H455" s="855"/>
      <c r="I455" s="855"/>
      <c r="J455" s="856"/>
      <c r="K455" s="602" t="s">
        <v>690</v>
      </c>
      <c r="L455" s="662">
        <v>3</v>
      </c>
      <c r="M455" s="663">
        <v>5</v>
      </c>
      <c r="N455" s="663">
        <v>5</v>
      </c>
      <c r="O455" s="663">
        <v>5</v>
      </c>
      <c r="P455" s="663">
        <v>5</v>
      </c>
      <c r="Q455" s="664">
        <v>20</v>
      </c>
      <c r="R455" s="663" t="s">
        <v>32</v>
      </c>
      <c r="S455" s="670"/>
      <c r="T455" s="671"/>
      <c r="U455" s="695"/>
      <c r="V455" s="386"/>
      <c r="W455" s="386"/>
      <c r="X455" s="386"/>
      <c r="Y455" s="386"/>
      <c r="Z455" s="386"/>
      <c r="AA455" s="386"/>
      <c r="AB455" s="386"/>
      <c r="AC455" s="386"/>
      <c r="AD455" s="386"/>
      <c r="AE455" s="386"/>
      <c r="AF455" s="386"/>
      <c r="AG455" s="386"/>
      <c r="AH455" s="691"/>
      <c r="AI455" s="691"/>
      <c r="AJ455" s="691"/>
      <c r="AK455" s="692"/>
      <c r="AM455" s="696"/>
      <c r="AN455" s="697"/>
      <c r="AO455" s="697"/>
      <c r="AP455" s="697"/>
      <c r="AQ455" s="697"/>
    </row>
    <row r="456" spans="1:43" s="690" customFormat="1" ht="35.25" hidden="1" customHeight="1" outlineLevel="3" thickTop="1" thickBot="1" x14ac:dyDescent="0.3">
      <c r="A456" s="386"/>
      <c r="B456" s="460" t="s">
        <v>1000</v>
      </c>
      <c r="C456" s="639" t="s">
        <v>1808</v>
      </c>
      <c r="D456" s="854" t="s">
        <v>1744</v>
      </c>
      <c r="E456" s="855"/>
      <c r="F456" s="855"/>
      <c r="G456" s="855"/>
      <c r="H456" s="855"/>
      <c r="I456" s="855"/>
      <c r="J456" s="856"/>
      <c r="K456" s="602" t="s">
        <v>690</v>
      </c>
      <c r="L456" s="662">
        <v>100</v>
      </c>
      <c r="M456" s="742">
        <v>100</v>
      </c>
      <c r="N456" s="742">
        <v>100</v>
      </c>
      <c r="O456" s="742">
        <v>100</v>
      </c>
      <c r="P456" s="742">
        <v>1000</v>
      </c>
      <c r="Q456" s="743">
        <v>100</v>
      </c>
      <c r="R456" s="663" t="s">
        <v>1126</v>
      </c>
      <c r="S456" s="670"/>
      <c r="T456" s="671"/>
      <c r="U456" s="695"/>
      <c r="V456" s="386"/>
      <c r="W456" s="386"/>
      <c r="X456" s="386"/>
      <c r="Y456" s="386"/>
      <c r="Z456" s="386"/>
      <c r="AA456" s="386"/>
      <c r="AB456" s="386"/>
      <c r="AC456" s="386"/>
      <c r="AD456" s="386"/>
      <c r="AE456" s="386"/>
      <c r="AF456" s="386"/>
      <c r="AG456" s="386"/>
      <c r="AH456" s="691"/>
      <c r="AI456" s="691"/>
      <c r="AJ456" s="691"/>
      <c r="AK456" s="692"/>
      <c r="AM456" s="696"/>
      <c r="AN456" s="697"/>
      <c r="AO456" s="697"/>
      <c r="AP456" s="697"/>
      <c r="AQ456" s="697"/>
    </row>
    <row r="457" spans="1:43" s="690" customFormat="1" ht="35.25" hidden="1" customHeight="1" outlineLevel="3" thickTop="1" thickBot="1" x14ac:dyDescent="0.3">
      <c r="A457" s="386"/>
      <c r="B457" s="460" t="s">
        <v>1000</v>
      </c>
      <c r="C457" s="639" t="s">
        <v>1809</v>
      </c>
      <c r="D457" s="854" t="s">
        <v>1160</v>
      </c>
      <c r="E457" s="855"/>
      <c r="F457" s="855"/>
      <c r="G457" s="855"/>
      <c r="H457" s="855"/>
      <c r="I457" s="855"/>
      <c r="J457" s="856"/>
      <c r="K457" s="602" t="s">
        <v>690</v>
      </c>
      <c r="L457" s="662">
        <v>1</v>
      </c>
      <c r="M457" s="663">
        <v>1</v>
      </c>
      <c r="N457" s="663">
        <v>1</v>
      </c>
      <c r="O457" s="663">
        <v>1</v>
      </c>
      <c r="P457" s="663">
        <v>1</v>
      </c>
      <c r="Q457" s="664">
        <v>4</v>
      </c>
      <c r="R457" s="663" t="s">
        <v>32</v>
      </c>
      <c r="S457" s="670"/>
      <c r="T457" s="671"/>
      <c r="U457" s="695"/>
      <c r="V457" s="386"/>
      <c r="W457" s="386"/>
      <c r="X457" s="386"/>
      <c r="Y457" s="386"/>
      <c r="Z457" s="386"/>
      <c r="AA457" s="386"/>
      <c r="AB457" s="386"/>
      <c r="AC457" s="386"/>
      <c r="AD457" s="386"/>
      <c r="AE457" s="386"/>
      <c r="AF457" s="386"/>
      <c r="AG457" s="386"/>
      <c r="AH457" s="691"/>
      <c r="AI457" s="691"/>
      <c r="AJ457" s="691"/>
      <c r="AK457" s="692"/>
      <c r="AM457" s="696"/>
      <c r="AN457" s="697"/>
      <c r="AO457" s="697"/>
      <c r="AP457" s="697"/>
      <c r="AQ457" s="697"/>
    </row>
    <row r="458" spans="1:43" s="690" customFormat="1" ht="35.25" hidden="1" customHeight="1" outlineLevel="3" thickTop="1" thickBot="1" x14ac:dyDescent="0.3">
      <c r="A458" s="386"/>
      <c r="B458" s="460" t="s">
        <v>1000</v>
      </c>
      <c r="C458" s="639" t="s">
        <v>1819</v>
      </c>
      <c r="D458" s="854" t="s">
        <v>710</v>
      </c>
      <c r="E458" s="855"/>
      <c r="F458" s="855"/>
      <c r="G458" s="855"/>
      <c r="H458" s="855"/>
      <c r="I458" s="855"/>
      <c r="J458" s="856"/>
      <c r="K458" s="602" t="s">
        <v>690</v>
      </c>
      <c r="L458" s="662">
        <v>4</v>
      </c>
      <c r="M458" s="663">
        <v>4</v>
      </c>
      <c r="N458" s="663">
        <v>4</v>
      </c>
      <c r="O458" s="663">
        <v>4</v>
      </c>
      <c r="P458" s="663">
        <v>4</v>
      </c>
      <c r="Q458" s="664">
        <v>16</v>
      </c>
      <c r="R458" s="663" t="s">
        <v>32</v>
      </c>
      <c r="S458" s="670"/>
      <c r="T458" s="671"/>
      <c r="U458" s="695"/>
      <c r="V458" s="386"/>
      <c r="W458" s="386"/>
      <c r="X458" s="386"/>
      <c r="Y458" s="386"/>
      <c r="Z458" s="386"/>
      <c r="AA458" s="386"/>
      <c r="AB458" s="386"/>
      <c r="AC458" s="386"/>
      <c r="AD458" s="386"/>
      <c r="AE458" s="386"/>
      <c r="AF458" s="386"/>
      <c r="AG458" s="386"/>
      <c r="AH458" s="691"/>
      <c r="AI458" s="691"/>
      <c r="AJ458" s="691"/>
      <c r="AK458" s="692"/>
      <c r="AM458" s="696"/>
      <c r="AN458" s="697"/>
      <c r="AO458" s="697"/>
      <c r="AP458" s="697"/>
      <c r="AQ458" s="697"/>
    </row>
    <row r="459" spans="1:43" s="690" customFormat="1" ht="35.25" hidden="1" customHeight="1" outlineLevel="3" thickTop="1" thickBot="1" x14ac:dyDescent="0.3">
      <c r="A459" s="386"/>
      <c r="B459" s="460" t="s">
        <v>1000</v>
      </c>
      <c r="C459" s="639" t="s">
        <v>1810</v>
      </c>
      <c r="D459" s="854" t="s">
        <v>1161</v>
      </c>
      <c r="E459" s="855"/>
      <c r="F459" s="855"/>
      <c r="G459" s="855"/>
      <c r="H459" s="855"/>
      <c r="I459" s="855"/>
      <c r="J459" s="856"/>
      <c r="K459" s="602" t="s">
        <v>690</v>
      </c>
      <c r="L459" s="662"/>
      <c r="M459" s="663">
        <v>4</v>
      </c>
      <c r="N459" s="663">
        <v>4</v>
      </c>
      <c r="O459" s="663">
        <v>4</v>
      </c>
      <c r="P459" s="663">
        <v>4</v>
      </c>
      <c r="Q459" s="664">
        <v>16</v>
      </c>
      <c r="R459" s="663" t="s">
        <v>32</v>
      </c>
      <c r="S459" s="670"/>
      <c r="T459" s="671"/>
      <c r="U459" s="695"/>
      <c r="V459" s="386"/>
      <c r="W459" s="386"/>
      <c r="X459" s="386"/>
      <c r="Y459" s="386"/>
      <c r="Z459" s="386"/>
      <c r="AA459" s="386"/>
      <c r="AB459" s="386"/>
      <c r="AC459" s="386"/>
      <c r="AD459" s="386"/>
      <c r="AE459" s="386"/>
      <c r="AF459" s="386"/>
      <c r="AG459" s="386"/>
      <c r="AH459" s="691"/>
      <c r="AI459" s="691"/>
      <c r="AJ459" s="691"/>
      <c r="AK459" s="692"/>
      <c r="AM459" s="696"/>
      <c r="AN459" s="697"/>
      <c r="AO459" s="697"/>
      <c r="AP459" s="697"/>
      <c r="AQ459" s="697"/>
    </row>
    <row r="460" spans="1:43" s="690" customFormat="1" ht="35.25" hidden="1" customHeight="1" outlineLevel="3" thickTop="1" thickBot="1" x14ac:dyDescent="0.3">
      <c r="A460" s="386"/>
      <c r="B460" s="460" t="s">
        <v>1000</v>
      </c>
      <c r="C460" s="639" t="s">
        <v>1811</v>
      </c>
      <c r="D460" s="854" t="s">
        <v>1162</v>
      </c>
      <c r="E460" s="855"/>
      <c r="F460" s="855"/>
      <c r="G460" s="855"/>
      <c r="H460" s="855"/>
      <c r="I460" s="855"/>
      <c r="J460" s="856"/>
      <c r="K460" s="602" t="s">
        <v>690</v>
      </c>
      <c r="L460" s="662">
        <v>100</v>
      </c>
      <c r="M460" s="742">
        <v>100</v>
      </c>
      <c r="N460" s="742">
        <v>100</v>
      </c>
      <c r="O460" s="742">
        <v>100</v>
      </c>
      <c r="P460" s="742">
        <v>1000</v>
      </c>
      <c r="Q460" s="743">
        <v>100</v>
      </c>
      <c r="R460" s="663" t="s">
        <v>1126</v>
      </c>
      <c r="S460" s="670"/>
      <c r="T460" s="671"/>
      <c r="U460" s="695"/>
      <c r="V460" s="386"/>
      <c r="W460" s="386"/>
      <c r="X460" s="386"/>
      <c r="Y460" s="386"/>
      <c r="Z460" s="386"/>
      <c r="AA460" s="386"/>
      <c r="AB460" s="386"/>
      <c r="AC460" s="386"/>
      <c r="AD460" s="386"/>
      <c r="AE460" s="386"/>
      <c r="AF460" s="386"/>
      <c r="AG460" s="386"/>
      <c r="AH460" s="691"/>
      <c r="AI460" s="691"/>
      <c r="AJ460" s="691"/>
      <c r="AK460" s="692"/>
      <c r="AM460" s="696"/>
      <c r="AN460" s="697"/>
      <c r="AO460" s="697"/>
      <c r="AP460" s="697"/>
      <c r="AQ460" s="697"/>
    </row>
    <row r="461" spans="1:43" ht="17.25" thickTop="1" x14ac:dyDescent="0.25">
      <c r="A461" s="53"/>
      <c r="B461" s="988" t="s">
        <v>933</v>
      </c>
      <c r="C461" s="988"/>
      <c r="D461" s="988"/>
      <c r="E461" s="626"/>
      <c r="F461" s="634"/>
      <c r="G461" s="649"/>
      <c r="H461" s="53"/>
      <c r="I461" s="53"/>
      <c r="J461" s="53"/>
      <c r="L461" s="591"/>
      <c r="T461" s="397"/>
    </row>
    <row r="462" spans="1:43" ht="13.5" x14ac:dyDescent="0.25">
      <c r="A462" s="53"/>
      <c r="B462" s="53"/>
      <c r="C462" s="53"/>
      <c r="H462" s="53"/>
      <c r="I462" s="53"/>
      <c r="J462" s="53"/>
      <c r="L462" s="591"/>
      <c r="T462" s="397"/>
    </row>
    <row r="463" spans="1:43" ht="13.5" x14ac:dyDescent="0.25">
      <c r="A463" s="53"/>
      <c r="B463" s="748"/>
      <c r="C463" s="987" t="s">
        <v>932</v>
      </c>
      <c r="D463" s="987"/>
      <c r="E463" s="625"/>
      <c r="F463" s="633"/>
      <c r="G463" s="648"/>
      <c r="H463" s="53"/>
      <c r="I463" s="53"/>
      <c r="J463" s="53"/>
      <c r="L463" s="591"/>
      <c r="T463" s="397"/>
    </row>
    <row r="464" spans="1:43" ht="13.5" x14ac:dyDescent="0.25">
      <c r="A464" s="53"/>
      <c r="B464" s="748"/>
      <c r="C464" s="987"/>
      <c r="D464" s="987"/>
      <c r="E464" s="625"/>
      <c r="F464" s="633"/>
      <c r="G464" s="648"/>
      <c r="H464" s="53"/>
      <c r="I464" s="53"/>
      <c r="J464" s="53"/>
      <c r="L464" s="591"/>
      <c r="T464" s="397"/>
    </row>
    <row r="465" spans="1:20" ht="13.5" x14ac:dyDescent="0.25">
      <c r="A465" s="53"/>
      <c r="B465" s="53"/>
      <c r="C465" s="53"/>
      <c r="H465" s="53"/>
      <c r="I465" s="53"/>
      <c r="J465" s="53"/>
      <c r="L465" s="591"/>
      <c r="T465" s="397"/>
    </row>
    <row r="466" spans="1:20" ht="13.5" x14ac:dyDescent="0.25">
      <c r="A466" s="53"/>
      <c r="B466" s="623"/>
      <c r="C466" s="987" t="s">
        <v>1901</v>
      </c>
      <c r="D466" s="987"/>
      <c r="E466" s="625"/>
      <c r="F466" s="633"/>
      <c r="G466" s="648"/>
      <c r="H466" s="53"/>
      <c r="I466" s="53"/>
      <c r="J466" s="53"/>
      <c r="L466" s="591"/>
      <c r="T466" s="397"/>
    </row>
    <row r="467" spans="1:20" ht="13.5" x14ac:dyDescent="0.25">
      <c r="A467" s="53"/>
      <c r="B467" s="623"/>
      <c r="C467" s="987"/>
      <c r="D467" s="987"/>
      <c r="E467" s="625"/>
      <c r="F467" s="633"/>
      <c r="G467" s="648"/>
      <c r="H467" s="53"/>
      <c r="I467" s="53"/>
      <c r="J467" s="53"/>
      <c r="L467" s="591"/>
      <c r="T467" s="397"/>
    </row>
    <row r="468" spans="1:20" ht="13.5" x14ac:dyDescent="0.25">
      <c r="A468" s="53"/>
      <c r="B468" s="623"/>
      <c r="C468" s="987"/>
      <c r="D468" s="987"/>
      <c r="E468" s="625"/>
      <c r="F468" s="633"/>
      <c r="G468" s="648"/>
      <c r="H468" s="53"/>
      <c r="I468" s="53"/>
      <c r="J468" s="53"/>
      <c r="L468" s="591"/>
      <c r="T468" s="397"/>
    </row>
    <row r="469" spans="1:20" ht="13.5" x14ac:dyDescent="0.25">
      <c r="A469" s="53"/>
      <c r="B469" s="53"/>
      <c r="C469" s="53"/>
      <c r="H469" s="53"/>
      <c r="I469" s="53"/>
      <c r="J469" s="53"/>
      <c r="L469" s="591"/>
      <c r="T469" s="397"/>
    </row>
    <row r="470" spans="1:20" ht="13.5" x14ac:dyDescent="0.25">
      <c r="A470" s="53"/>
      <c r="B470" s="53"/>
      <c r="C470" s="53"/>
      <c r="H470" s="53"/>
      <c r="I470" s="53"/>
      <c r="J470" s="53"/>
      <c r="L470" s="591"/>
      <c r="T470" s="397"/>
    </row>
    <row r="471" spans="1:20" ht="13.5" x14ac:dyDescent="0.25">
      <c r="A471" s="53"/>
      <c r="B471" s="53"/>
      <c r="C471" s="53"/>
      <c r="H471" s="53"/>
      <c r="I471" s="53"/>
      <c r="J471" s="53"/>
      <c r="L471" s="591"/>
      <c r="T471" s="397"/>
    </row>
    <row r="472" spans="1:20" ht="13.5" x14ac:dyDescent="0.25">
      <c r="A472" s="53"/>
      <c r="B472" s="53"/>
      <c r="C472" s="53"/>
      <c r="H472" s="53"/>
      <c r="I472" s="53"/>
      <c r="J472" s="53"/>
      <c r="L472" s="591"/>
      <c r="T472" s="397"/>
    </row>
    <row r="473" spans="1:20" ht="13.5" x14ac:dyDescent="0.25">
      <c r="A473" s="53"/>
      <c r="B473" s="53"/>
      <c r="C473" s="53"/>
      <c r="H473" s="53"/>
      <c r="I473" s="53"/>
      <c r="J473" s="53"/>
      <c r="L473" s="591"/>
      <c r="T473" s="397"/>
    </row>
    <row r="474" spans="1:20" ht="13.5" x14ac:dyDescent="0.25">
      <c r="A474" s="53"/>
      <c r="B474" s="53"/>
      <c r="C474" s="53"/>
      <c r="H474" s="53"/>
      <c r="I474" s="53"/>
      <c r="J474" s="53"/>
      <c r="L474" s="591"/>
      <c r="T474" s="397"/>
    </row>
    <row r="475" spans="1:20" ht="13.5" x14ac:dyDescent="0.25">
      <c r="A475" s="53"/>
      <c r="B475" s="53"/>
      <c r="C475" s="53"/>
      <c r="H475" s="53"/>
      <c r="I475" s="53"/>
      <c r="J475" s="53"/>
      <c r="L475" s="591"/>
      <c r="T475" s="397"/>
    </row>
    <row r="476" spans="1:20" ht="13.5" x14ac:dyDescent="0.25">
      <c r="A476" s="53"/>
      <c r="B476" s="53"/>
      <c r="C476" s="53"/>
      <c r="H476" s="53"/>
      <c r="I476" s="53"/>
      <c r="J476" s="53"/>
      <c r="L476" s="591"/>
      <c r="T476" s="397"/>
    </row>
    <row r="477" spans="1:20" ht="13.5" x14ac:dyDescent="0.25">
      <c r="A477" s="53"/>
      <c r="B477" s="53"/>
      <c r="C477" s="53"/>
      <c r="H477" s="53"/>
      <c r="I477" s="53"/>
      <c r="J477" s="53"/>
      <c r="L477" s="591"/>
      <c r="T477" s="397"/>
    </row>
    <row r="478" spans="1:20" ht="13.5" x14ac:dyDescent="0.25">
      <c r="A478" s="53"/>
      <c r="B478" s="53"/>
      <c r="C478" s="53"/>
      <c r="H478" s="53"/>
      <c r="I478" s="53"/>
      <c r="J478" s="53"/>
      <c r="L478" s="591"/>
      <c r="T478" s="397"/>
    </row>
    <row r="479" spans="1:20" ht="13.5" x14ac:dyDescent="0.25">
      <c r="A479" s="53"/>
      <c r="B479" s="53"/>
      <c r="C479" s="53"/>
      <c r="H479" s="53"/>
      <c r="I479" s="53"/>
      <c r="J479" s="53"/>
      <c r="L479" s="591"/>
      <c r="T479" s="397"/>
    </row>
    <row r="480" spans="1:20" ht="13.5" x14ac:dyDescent="0.25">
      <c r="A480" s="53"/>
      <c r="B480" s="53"/>
      <c r="C480" s="53"/>
      <c r="H480" s="53"/>
      <c r="I480" s="53"/>
      <c r="J480" s="53"/>
      <c r="L480" s="591"/>
      <c r="T480" s="397"/>
    </row>
    <row r="481" spans="1:20" ht="13.5" x14ac:dyDescent="0.25">
      <c r="A481" s="53"/>
      <c r="B481" s="53"/>
      <c r="C481" s="53"/>
      <c r="H481" s="53"/>
      <c r="I481" s="53"/>
      <c r="J481" s="53"/>
      <c r="L481" s="591"/>
      <c r="T481" s="397"/>
    </row>
    <row r="482" spans="1:20" ht="13.5" x14ac:dyDescent="0.25">
      <c r="A482" s="53"/>
      <c r="B482" s="53"/>
      <c r="C482" s="53"/>
      <c r="H482" s="53"/>
      <c r="I482" s="53"/>
      <c r="J482" s="53"/>
      <c r="L482" s="591"/>
      <c r="T482" s="397"/>
    </row>
    <row r="483" spans="1:20" ht="13.5" x14ac:dyDescent="0.25">
      <c r="A483" s="53"/>
      <c r="B483" s="53"/>
      <c r="C483" s="53"/>
      <c r="H483" s="53"/>
      <c r="I483" s="53"/>
      <c r="J483" s="53"/>
      <c r="L483" s="591"/>
      <c r="T483" s="397"/>
    </row>
    <row r="484" spans="1:20" ht="13.5" x14ac:dyDescent="0.25">
      <c r="A484" s="53"/>
      <c r="B484" s="53"/>
      <c r="C484" s="53"/>
      <c r="H484" s="53"/>
      <c r="I484" s="53"/>
      <c r="J484" s="53"/>
      <c r="L484" s="591"/>
      <c r="T484" s="397"/>
    </row>
    <row r="485" spans="1:20" ht="13.5" x14ac:dyDescent="0.25">
      <c r="A485" s="53"/>
      <c r="B485" s="53"/>
      <c r="C485" s="53"/>
      <c r="H485" s="53"/>
      <c r="I485" s="53"/>
      <c r="J485" s="53"/>
      <c r="L485" s="591"/>
      <c r="T485" s="397"/>
    </row>
    <row r="486" spans="1:20" ht="13.5" x14ac:dyDescent="0.25">
      <c r="A486" s="53"/>
      <c r="B486" s="53"/>
      <c r="C486" s="53"/>
      <c r="H486" s="53"/>
      <c r="I486" s="53"/>
      <c r="J486" s="53"/>
      <c r="L486" s="591"/>
      <c r="T486" s="397"/>
    </row>
    <row r="487" spans="1:20" ht="13.5" x14ac:dyDescent="0.25">
      <c r="A487" s="53"/>
      <c r="B487" s="53"/>
      <c r="C487" s="53"/>
      <c r="H487" s="53"/>
      <c r="I487" s="53"/>
      <c r="J487" s="53"/>
      <c r="L487" s="591"/>
      <c r="T487" s="397"/>
    </row>
    <row r="488" spans="1:20" ht="13.5" x14ac:dyDescent="0.25">
      <c r="A488" s="53"/>
      <c r="B488" s="53"/>
      <c r="C488" s="53"/>
      <c r="H488" s="53"/>
      <c r="I488" s="53"/>
      <c r="J488" s="53"/>
      <c r="L488" s="591"/>
      <c r="T488" s="397"/>
    </row>
    <row r="489" spans="1:20" ht="13.5" x14ac:dyDescent="0.25">
      <c r="A489" s="53"/>
      <c r="B489" s="53"/>
      <c r="C489" s="53"/>
      <c r="H489" s="53"/>
      <c r="I489" s="53"/>
      <c r="J489" s="53"/>
      <c r="L489" s="591"/>
      <c r="T489" s="397"/>
    </row>
    <row r="490" spans="1:20" ht="13.5" x14ac:dyDescent="0.25">
      <c r="A490" s="53"/>
      <c r="B490" s="53"/>
      <c r="C490" s="53"/>
      <c r="H490" s="53"/>
      <c r="I490" s="53"/>
      <c r="J490" s="53"/>
      <c r="L490" s="591"/>
      <c r="T490" s="397"/>
    </row>
    <row r="491" spans="1:20" ht="13.5" x14ac:dyDescent="0.25">
      <c r="A491" s="53"/>
      <c r="B491" s="53"/>
      <c r="C491" s="53"/>
      <c r="H491" s="53"/>
      <c r="I491" s="53"/>
      <c r="J491" s="53"/>
      <c r="L491" s="591"/>
      <c r="T491" s="397"/>
    </row>
    <row r="492" spans="1:20" ht="13.5" x14ac:dyDescent="0.25">
      <c r="A492" s="53"/>
      <c r="B492" s="53"/>
      <c r="C492" s="53"/>
      <c r="H492" s="53"/>
      <c r="I492" s="53"/>
      <c r="J492" s="53"/>
      <c r="L492" s="591"/>
      <c r="T492" s="397"/>
    </row>
    <row r="493" spans="1:20" ht="13.5" x14ac:dyDescent="0.25">
      <c r="A493" s="53"/>
      <c r="B493" s="53"/>
      <c r="C493" s="53"/>
      <c r="H493" s="53"/>
      <c r="I493" s="53"/>
      <c r="J493" s="53"/>
      <c r="L493" s="591"/>
      <c r="T493" s="397"/>
    </row>
    <row r="494" spans="1:20" ht="13.5" x14ac:dyDescent="0.25">
      <c r="A494" s="53"/>
      <c r="B494" s="53"/>
      <c r="C494" s="53"/>
      <c r="H494" s="53"/>
      <c r="I494" s="53"/>
      <c r="J494" s="53"/>
      <c r="L494" s="591"/>
      <c r="T494" s="397"/>
    </row>
    <row r="495" spans="1:20" ht="13.5" x14ac:dyDescent="0.25">
      <c r="A495" s="53"/>
      <c r="B495" s="53"/>
      <c r="C495" s="53"/>
      <c r="H495" s="53"/>
      <c r="I495" s="53"/>
      <c r="J495" s="53"/>
      <c r="L495" s="591"/>
      <c r="T495" s="397"/>
    </row>
    <row r="496" spans="1:20" ht="13.5" x14ac:dyDescent="0.25">
      <c r="A496" s="53"/>
      <c r="B496" s="53"/>
      <c r="C496" s="53"/>
      <c r="H496" s="53"/>
      <c r="I496" s="53"/>
      <c r="J496" s="53"/>
      <c r="L496" s="591"/>
      <c r="T496" s="397"/>
    </row>
    <row r="497" spans="1:20" ht="13.5" x14ac:dyDescent="0.25">
      <c r="A497" s="53"/>
      <c r="B497" s="53"/>
      <c r="C497" s="53"/>
      <c r="H497" s="53"/>
      <c r="I497" s="53"/>
      <c r="J497" s="53"/>
      <c r="L497" s="591"/>
      <c r="T497" s="397"/>
    </row>
    <row r="498" spans="1:20" ht="13.5" x14ac:dyDescent="0.25">
      <c r="A498" s="53"/>
      <c r="B498" s="53"/>
      <c r="C498" s="53"/>
      <c r="H498" s="53"/>
      <c r="I498" s="53"/>
      <c r="J498" s="53"/>
      <c r="L498" s="591"/>
      <c r="T498" s="397"/>
    </row>
    <row r="499" spans="1:20" ht="13.5" x14ac:dyDescent="0.25">
      <c r="A499" s="53"/>
      <c r="B499" s="53"/>
      <c r="C499" s="53"/>
      <c r="H499" s="53"/>
      <c r="I499" s="53"/>
      <c r="J499" s="53"/>
      <c r="L499" s="591"/>
      <c r="T499" s="397"/>
    </row>
    <row r="500" spans="1:20" ht="13.5" x14ac:dyDescent="0.25">
      <c r="A500" s="53"/>
      <c r="B500" s="53"/>
      <c r="C500" s="53"/>
      <c r="H500" s="53"/>
      <c r="I500" s="53"/>
      <c r="J500" s="53"/>
      <c r="L500" s="591"/>
      <c r="T500" s="397"/>
    </row>
    <row r="501" spans="1:20" ht="13.5" x14ac:dyDescent="0.25">
      <c r="A501" s="53"/>
      <c r="B501" s="53"/>
      <c r="C501" s="53"/>
      <c r="H501" s="53"/>
      <c r="I501" s="53"/>
      <c r="J501" s="53"/>
      <c r="L501" s="591"/>
      <c r="T501" s="397"/>
    </row>
    <row r="502" spans="1:20" ht="13.5" x14ac:dyDescent="0.25">
      <c r="A502" s="53"/>
      <c r="B502" s="53"/>
      <c r="C502" s="53"/>
      <c r="H502" s="53"/>
      <c r="I502" s="53"/>
      <c r="J502" s="53"/>
      <c r="L502" s="591"/>
      <c r="T502" s="397"/>
    </row>
    <row r="503" spans="1:20" ht="13.5" x14ac:dyDescent="0.25">
      <c r="A503" s="53"/>
      <c r="B503" s="53"/>
      <c r="C503" s="53"/>
      <c r="H503" s="53"/>
      <c r="I503" s="53"/>
      <c r="J503" s="53"/>
      <c r="L503" s="591"/>
      <c r="T503" s="397"/>
    </row>
    <row r="504" spans="1:20" ht="13.5" x14ac:dyDescent="0.25">
      <c r="A504" s="53"/>
      <c r="B504" s="53"/>
      <c r="C504" s="53"/>
      <c r="H504" s="53"/>
      <c r="I504" s="53"/>
      <c r="J504" s="53"/>
      <c r="L504" s="591"/>
      <c r="T504" s="397"/>
    </row>
    <row r="505" spans="1:20" ht="13.5" x14ac:dyDescent="0.25">
      <c r="A505" s="53"/>
      <c r="B505" s="53"/>
      <c r="C505" s="53"/>
      <c r="H505" s="53"/>
      <c r="I505" s="53"/>
      <c r="J505" s="53"/>
      <c r="L505" s="591"/>
      <c r="T505" s="397"/>
    </row>
    <row r="506" spans="1:20" ht="13.5" x14ac:dyDescent="0.25">
      <c r="A506" s="53"/>
      <c r="B506" s="53"/>
      <c r="C506" s="53"/>
      <c r="H506" s="53"/>
      <c r="I506" s="53"/>
      <c r="J506" s="53"/>
      <c r="L506" s="591"/>
      <c r="T506" s="397"/>
    </row>
    <row r="507" spans="1:20" ht="13.5" x14ac:dyDescent="0.25">
      <c r="A507" s="53"/>
      <c r="B507" s="53"/>
      <c r="C507" s="53"/>
      <c r="H507" s="53"/>
      <c r="I507" s="53"/>
      <c r="J507" s="53"/>
      <c r="L507" s="591"/>
      <c r="T507" s="397"/>
    </row>
    <row r="508" spans="1:20" ht="13.5" x14ac:dyDescent="0.25">
      <c r="A508" s="53"/>
      <c r="B508" s="53"/>
      <c r="C508" s="53"/>
      <c r="H508" s="53"/>
      <c r="I508" s="53"/>
      <c r="J508" s="53"/>
      <c r="L508" s="591"/>
      <c r="T508" s="397"/>
    </row>
    <row r="509" spans="1:20" ht="13.5" x14ac:dyDescent="0.25">
      <c r="A509" s="53"/>
      <c r="B509" s="53"/>
      <c r="C509" s="53"/>
      <c r="H509" s="53"/>
      <c r="I509" s="53"/>
      <c r="J509" s="53"/>
      <c r="L509" s="591"/>
      <c r="T509" s="397"/>
    </row>
    <row r="510" spans="1:20" ht="13.5" x14ac:dyDescent="0.25">
      <c r="A510" s="53"/>
      <c r="B510" s="53"/>
      <c r="C510" s="53"/>
      <c r="H510" s="53"/>
      <c r="I510" s="53"/>
      <c r="J510" s="53"/>
      <c r="L510" s="591"/>
      <c r="T510" s="397"/>
    </row>
    <row r="511" spans="1:20" ht="13.5" x14ac:dyDescent="0.25">
      <c r="A511" s="53"/>
      <c r="B511" s="53"/>
      <c r="C511" s="53"/>
      <c r="H511" s="53"/>
      <c r="I511" s="53"/>
      <c r="J511" s="53"/>
      <c r="L511" s="591"/>
      <c r="T511" s="397"/>
    </row>
    <row r="512" spans="1:20" ht="13.5" x14ac:dyDescent="0.25">
      <c r="A512" s="53"/>
      <c r="B512" s="53"/>
      <c r="C512" s="53"/>
      <c r="H512" s="53"/>
      <c r="I512" s="53"/>
      <c r="J512" s="53"/>
      <c r="L512" s="591"/>
      <c r="T512" s="397"/>
    </row>
    <row r="513" spans="1:20" ht="13.5" x14ac:dyDescent="0.25">
      <c r="A513" s="53"/>
      <c r="B513" s="53"/>
      <c r="C513" s="53"/>
      <c r="H513" s="53"/>
      <c r="I513" s="53"/>
      <c r="J513" s="53"/>
      <c r="L513" s="591"/>
      <c r="T513" s="397"/>
    </row>
    <row r="514" spans="1:20" ht="13.5" x14ac:dyDescent="0.25">
      <c r="A514" s="53"/>
      <c r="B514" s="53"/>
      <c r="C514" s="53"/>
      <c r="H514" s="53"/>
      <c r="I514" s="53"/>
      <c r="J514" s="53"/>
      <c r="L514" s="591"/>
      <c r="T514" s="397"/>
    </row>
    <row r="515" spans="1:20" ht="13.5" x14ac:dyDescent="0.25">
      <c r="A515" s="53"/>
      <c r="B515" s="53"/>
      <c r="C515" s="53"/>
      <c r="H515" s="53"/>
      <c r="I515" s="53"/>
      <c r="J515" s="53"/>
      <c r="L515" s="591"/>
      <c r="T515" s="397"/>
    </row>
    <row r="516" spans="1:20" ht="13.5" x14ac:dyDescent="0.25">
      <c r="A516" s="53"/>
      <c r="B516" s="53"/>
      <c r="C516" s="53"/>
      <c r="H516" s="53"/>
      <c r="I516" s="53"/>
      <c r="J516" s="53"/>
      <c r="L516" s="591"/>
      <c r="T516" s="397"/>
    </row>
    <row r="517" spans="1:20" ht="13.5" x14ac:dyDescent="0.25">
      <c r="A517" s="53"/>
      <c r="B517" s="53"/>
      <c r="C517" s="53"/>
      <c r="H517" s="53"/>
      <c r="I517" s="53"/>
      <c r="J517" s="53"/>
      <c r="L517" s="591"/>
      <c r="T517" s="397"/>
    </row>
    <row r="518" spans="1:20" ht="13.5" x14ac:dyDescent="0.25">
      <c r="A518" s="53"/>
      <c r="B518" s="53"/>
      <c r="C518" s="53"/>
      <c r="H518" s="53"/>
      <c r="I518" s="53"/>
      <c r="J518" s="53"/>
      <c r="L518" s="591"/>
      <c r="T518" s="397"/>
    </row>
    <row r="519" spans="1:20" ht="13.5" x14ac:dyDescent="0.25">
      <c r="A519" s="53"/>
      <c r="B519" s="53"/>
      <c r="C519" s="53"/>
      <c r="H519" s="53"/>
      <c r="I519" s="53"/>
      <c r="J519" s="53"/>
      <c r="L519" s="591"/>
      <c r="T519" s="397"/>
    </row>
    <row r="520" spans="1:20" ht="13.5" x14ac:dyDescent="0.25">
      <c r="A520" s="53"/>
      <c r="B520" s="53"/>
      <c r="C520" s="53"/>
      <c r="H520" s="53"/>
      <c r="I520" s="53"/>
      <c r="J520" s="53"/>
      <c r="L520" s="591"/>
      <c r="T520" s="397"/>
    </row>
    <row r="521" spans="1:20" ht="13.5" x14ac:dyDescent="0.25">
      <c r="A521" s="53"/>
      <c r="B521" s="53"/>
      <c r="C521" s="53"/>
      <c r="H521" s="53"/>
      <c r="I521" s="53"/>
      <c r="J521" s="53"/>
      <c r="L521" s="591"/>
      <c r="T521" s="397"/>
    </row>
    <row r="522" spans="1:20" ht="13.5" x14ac:dyDescent="0.25">
      <c r="A522" s="53"/>
      <c r="B522" s="53"/>
      <c r="C522" s="53"/>
      <c r="H522" s="53"/>
      <c r="I522" s="53"/>
      <c r="J522" s="53"/>
      <c r="L522" s="591"/>
      <c r="T522" s="397"/>
    </row>
    <row r="523" spans="1:20" ht="13.5" x14ac:dyDescent="0.25">
      <c r="A523" s="53"/>
      <c r="B523" s="53"/>
      <c r="C523" s="53"/>
      <c r="H523" s="53"/>
      <c r="I523" s="53"/>
      <c r="J523" s="53"/>
      <c r="L523" s="591"/>
      <c r="T523" s="397"/>
    </row>
    <row r="524" spans="1:20" ht="13.5" x14ac:dyDescent="0.25">
      <c r="A524" s="53"/>
      <c r="B524" s="53"/>
      <c r="C524" s="53"/>
      <c r="H524" s="53"/>
      <c r="I524" s="53"/>
      <c r="J524" s="53"/>
      <c r="L524" s="591"/>
      <c r="T524" s="397"/>
    </row>
    <row r="525" spans="1:20" ht="13.5" x14ac:dyDescent="0.25">
      <c r="A525" s="53"/>
      <c r="B525" s="53"/>
      <c r="C525" s="53"/>
      <c r="H525" s="53"/>
      <c r="I525" s="53"/>
      <c r="J525" s="53"/>
      <c r="L525" s="591"/>
      <c r="T525" s="397"/>
    </row>
    <row r="526" spans="1:20" ht="13.5" x14ac:dyDescent="0.25">
      <c r="A526" s="53"/>
      <c r="B526" s="53"/>
      <c r="C526" s="53"/>
      <c r="H526" s="53"/>
      <c r="I526" s="53"/>
      <c r="J526" s="53"/>
      <c r="L526" s="591"/>
      <c r="T526" s="397"/>
    </row>
    <row r="527" spans="1:20" ht="13.5" x14ac:dyDescent="0.25">
      <c r="A527" s="53"/>
      <c r="B527" s="53"/>
      <c r="C527" s="53"/>
      <c r="H527" s="53"/>
      <c r="I527" s="53"/>
      <c r="J527" s="53"/>
      <c r="L527" s="591"/>
      <c r="T527" s="397"/>
    </row>
    <row r="528" spans="1:20" ht="13.5" x14ac:dyDescent="0.25">
      <c r="A528" s="53"/>
      <c r="B528" s="53"/>
      <c r="C528" s="53"/>
      <c r="H528" s="53"/>
      <c r="I528" s="53"/>
      <c r="J528" s="53"/>
      <c r="L528" s="591"/>
      <c r="T528" s="397"/>
    </row>
    <row r="529" spans="1:20" ht="13.5" x14ac:dyDescent="0.25">
      <c r="A529" s="53"/>
      <c r="B529" s="53"/>
      <c r="C529" s="53"/>
      <c r="H529" s="53"/>
      <c r="I529" s="53"/>
      <c r="J529" s="53"/>
      <c r="L529" s="591"/>
      <c r="T529" s="397"/>
    </row>
    <row r="530" spans="1:20" ht="13.5" x14ac:dyDescent="0.25">
      <c r="A530" s="53"/>
      <c r="B530" s="53"/>
      <c r="C530" s="53"/>
      <c r="H530" s="53"/>
      <c r="I530" s="53"/>
      <c r="J530" s="53"/>
      <c r="L530" s="591"/>
      <c r="T530" s="397"/>
    </row>
    <row r="531" spans="1:20" ht="13.5" x14ac:dyDescent="0.25">
      <c r="A531" s="53"/>
      <c r="B531" s="53"/>
      <c r="C531" s="53"/>
      <c r="H531" s="53"/>
      <c r="I531" s="53"/>
      <c r="J531" s="53"/>
      <c r="L531" s="591"/>
      <c r="T531" s="397"/>
    </row>
    <row r="532" spans="1:20" ht="13.5" x14ac:dyDescent="0.25">
      <c r="A532" s="53"/>
      <c r="B532" s="53"/>
      <c r="C532" s="53"/>
      <c r="H532" s="53"/>
      <c r="I532" s="53"/>
      <c r="J532" s="53"/>
      <c r="L532" s="591"/>
      <c r="T532" s="397"/>
    </row>
    <row r="533" spans="1:20" ht="13.5" x14ac:dyDescent="0.25">
      <c r="A533" s="53"/>
      <c r="B533" s="53"/>
      <c r="C533" s="53"/>
      <c r="H533" s="53"/>
      <c r="I533" s="53"/>
      <c r="J533" s="53"/>
      <c r="L533" s="591"/>
      <c r="T533" s="397"/>
    </row>
    <row r="534" spans="1:20" ht="13.5" x14ac:dyDescent="0.25">
      <c r="A534" s="53"/>
      <c r="B534" s="53"/>
      <c r="C534" s="53"/>
      <c r="H534" s="53"/>
      <c r="I534" s="53"/>
      <c r="J534" s="53"/>
      <c r="L534" s="591"/>
      <c r="T534" s="397"/>
    </row>
    <row r="535" spans="1:20" ht="13.5" x14ac:dyDescent="0.25">
      <c r="A535" s="53"/>
      <c r="B535" s="53"/>
      <c r="C535" s="53"/>
      <c r="H535" s="53"/>
      <c r="I535" s="53"/>
      <c r="J535" s="53"/>
      <c r="L535" s="591"/>
      <c r="T535" s="397"/>
    </row>
    <row r="536" spans="1:20" ht="13.5" x14ac:dyDescent="0.25">
      <c r="A536" s="53"/>
      <c r="B536" s="53"/>
      <c r="C536" s="53"/>
      <c r="H536" s="53"/>
      <c r="I536" s="53"/>
      <c r="J536" s="53"/>
      <c r="L536" s="591"/>
      <c r="T536" s="397"/>
    </row>
    <row r="537" spans="1:20" ht="13.5" x14ac:dyDescent="0.25">
      <c r="A537" s="53"/>
      <c r="B537" s="53"/>
      <c r="C537" s="53"/>
      <c r="H537" s="53"/>
      <c r="I537" s="53"/>
      <c r="J537" s="53"/>
      <c r="L537" s="591"/>
      <c r="T537" s="397"/>
    </row>
    <row r="538" spans="1:20" ht="13.5" x14ac:dyDescent="0.25">
      <c r="A538" s="53"/>
      <c r="B538" s="53"/>
      <c r="C538" s="53"/>
      <c r="H538" s="53"/>
      <c r="I538" s="53"/>
      <c r="J538" s="53"/>
      <c r="L538" s="591"/>
      <c r="T538" s="397"/>
    </row>
    <row r="539" spans="1:20" ht="13.5" x14ac:dyDescent="0.25">
      <c r="A539" s="53"/>
      <c r="B539" s="53"/>
      <c r="C539" s="53"/>
      <c r="H539" s="53"/>
      <c r="I539" s="53"/>
      <c r="J539" s="53"/>
      <c r="L539" s="591"/>
      <c r="T539" s="397"/>
    </row>
    <row r="540" spans="1:20" ht="13.5" x14ac:dyDescent="0.25">
      <c r="A540" s="53"/>
      <c r="B540" s="53"/>
      <c r="C540" s="53"/>
      <c r="H540" s="53"/>
      <c r="I540" s="53"/>
      <c r="J540" s="53"/>
      <c r="L540" s="591"/>
      <c r="T540" s="397"/>
    </row>
    <row r="541" spans="1:20" ht="13.5" x14ac:dyDescent="0.25">
      <c r="A541" s="53"/>
      <c r="B541" s="53"/>
      <c r="C541" s="53"/>
      <c r="H541" s="53"/>
      <c r="I541" s="53"/>
      <c r="J541" s="53"/>
      <c r="L541" s="591"/>
      <c r="T541" s="397"/>
    </row>
    <row r="542" spans="1:20" ht="13.5" x14ac:dyDescent="0.25">
      <c r="A542" s="53"/>
      <c r="B542" s="53"/>
      <c r="C542" s="53"/>
      <c r="H542" s="53"/>
      <c r="I542" s="53"/>
      <c r="J542" s="53"/>
      <c r="L542" s="591"/>
      <c r="T542" s="397"/>
    </row>
    <row r="543" spans="1:20" ht="13.5" x14ac:dyDescent="0.25">
      <c r="A543" s="53"/>
      <c r="B543" s="53"/>
      <c r="C543" s="53"/>
      <c r="H543" s="53"/>
      <c r="I543" s="53"/>
      <c r="J543" s="53"/>
      <c r="L543" s="591"/>
      <c r="T543" s="397"/>
    </row>
    <row r="544" spans="1:20" ht="13.5" x14ac:dyDescent="0.25">
      <c r="A544" s="53"/>
      <c r="B544" s="53"/>
      <c r="C544" s="53"/>
      <c r="H544" s="53"/>
      <c r="I544" s="53"/>
      <c r="J544" s="53"/>
      <c r="L544" s="591"/>
      <c r="T544" s="397"/>
    </row>
    <row r="545" spans="1:20" ht="13.5" x14ac:dyDescent="0.25">
      <c r="A545" s="53"/>
      <c r="B545" s="53"/>
      <c r="C545" s="53"/>
      <c r="H545" s="53"/>
      <c r="I545" s="53"/>
      <c r="J545" s="53"/>
      <c r="L545" s="591"/>
      <c r="T545" s="397"/>
    </row>
    <row r="546" spans="1:20" ht="13.5" x14ac:dyDescent="0.25">
      <c r="A546" s="53"/>
      <c r="B546" s="53"/>
      <c r="C546" s="53"/>
      <c r="H546" s="53"/>
      <c r="I546" s="53"/>
      <c r="J546" s="53"/>
      <c r="L546" s="591"/>
      <c r="T546" s="397"/>
    </row>
    <row r="547" spans="1:20" ht="13.5" x14ac:dyDescent="0.25">
      <c r="A547" s="53"/>
      <c r="B547" s="53"/>
      <c r="C547" s="53"/>
      <c r="H547" s="53"/>
      <c r="I547" s="53"/>
      <c r="J547" s="53"/>
      <c r="L547" s="591"/>
      <c r="T547" s="397"/>
    </row>
    <row r="548" spans="1:20" ht="13.5" x14ac:dyDescent="0.25">
      <c r="A548" s="53"/>
      <c r="B548" s="53"/>
      <c r="C548" s="53"/>
      <c r="H548" s="53"/>
      <c r="I548" s="53"/>
      <c r="J548" s="53"/>
      <c r="L548" s="591"/>
      <c r="T548" s="397"/>
    </row>
    <row r="549" spans="1:20" ht="13.5" x14ac:dyDescent="0.25">
      <c r="A549" s="53"/>
      <c r="B549" s="53"/>
      <c r="C549" s="53"/>
      <c r="H549" s="53"/>
      <c r="I549" s="53"/>
      <c r="J549" s="53"/>
      <c r="L549" s="591"/>
      <c r="T549" s="397"/>
    </row>
    <row r="550" spans="1:20" ht="13.5" x14ac:dyDescent="0.25">
      <c r="A550" s="53"/>
      <c r="B550" s="53"/>
      <c r="C550" s="53"/>
      <c r="H550" s="53"/>
      <c r="I550" s="53"/>
      <c r="J550" s="53"/>
      <c r="L550" s="591"/>
      <c r="T550" s="397"/>
    </row>
    <row r="551" spans="1:20" ht="13.5" x14ac:dyDescent="0.25">
      <c r="A551" s="53"/>
      <c r="B551" s="53"/>
      <c r="C551" s="53"/>
      <c r="H551" s="53"/>
      <c r="I551" s="53"/>
      <c r="J551" s="53"/>
      <c r="L551" s="591"/>
      <c r="T551" s="397"/>
    </row>
    <row r="552" spans="1:20" ht="13.5" x14ac:dyDescent="0.25">
      <c r="A552" s="53"/>
      <c r="B552" s="53"/>
      <c r="C552" s="53"/>
      <c r="H552" s="53"/>
      <c r="I552" s="53"/>
      <c r="J552" s="53"/>
      <c r="L552" s="591"/>
      <c r="T552" s="397"/>
    </row>
    <row r="553" spans="1:20" ht="13.5" x14ac:dyDescent="0.25">
      <c r="A553" s="53"/>
      <c r="B553" s="53"/>
      <c r="C553" s="53"/>
      <c r="H553" s="53"/>
      <c r="I553" s="53"/>
      <c r="J553" s="53"/>
      <c r="L553" s="591"/>
      <c r="T553" s="397"/>
    </row>
    <row r="554" spans="1:20" ht="13.5" x14ac:dyDescent="0.25">
      <c r="A554" s="53"/>
      <c r="B554" s="53"/>
      <c r="C554" s="53"/>
      <c r="H554" s="53"/>
      <c r="I554" s="53"/>
      <c r="J554" s="53"/>
      <c r="L554" s="591"/>
      <c r="T554" s="397"/>
    </row>
    <row r="555" spans="1:20" ht="13.5" x14ac:dyDescent="0.25">
      <c r="A555" s="53"/>
      <c r="B555" s="53"/>
      <c r="C555" s="53"/>
      <c r="H555" s="53"/>
      <c r="I555" s="53"/>
      <c r="J555" s="53"/>
      <c r="L555" s="591"/>
      <c r="T555" s="397"/>
    </row>
    <row r="556" spans="1:20" ht="13.5" x14ac:dyDescent="0.25">
      <c r="A556" s="53"/>
      <c r="B556" s="53"/>
      <c r="C556" s="53"/>
      <c r="H556" s="53"/>
      <c r="I556" s="53"/>
      <c r="J556" s="53"/>
      <c r="L556" s="591"/>
      <c r="T556" s="397"/>
    </row>
    <row r="557" spans="1:20" ht="13.5" x14ac:dyDescent="0.25">
      <c r="A557" s="53"/>
      <c r="B557" s="53"/>
      <c r="C557" s="53"/>
      <c r="H557" s="53"/>
      <c r="I557" s="53"/>
      <c r="J557" s="53"/>
      <c r="L557" s="591"/>
      <c r="T557" s="397"/>
    </row>
    <row r="558" spans="1:20" ht="13.5" x14ac:dyDescent="0.25">
      <c r="A558" s="53"/>
      <c r="B558" s="53"/>
      <c r="C558" s="53"/>
      <c r="H558" s="53"/>
      <c r="I558" s="53"/>
      <c r="J558" s="53"/>
      <c r="L558" s="591"/>
      <c r="T558" s="397"/>
    </row>
    <row r="559" spans="1:20" ht="13.5" x14ac:dyDescent="0.25">
      <c r="A559" s="53"/>
      <c r="B559" s="53"/>
      <c r="C559" s="53"/>
      <c r="H559" s="53"/>
      <c r="I559" s="53"/>
      <c r="J559" s="53"/>
      <c r="L559" s="591"/>
      <c r="T559" s="397"/>
    </row>
    <row r="560" spans="1:20" ht="13.5" x14ac:dyDescent="0.25">
      <c r="A560" s="53"/>
      <c r="B560" s="53"/>
      <c r="C560" s="53"/>
      <c r="H560" s="53"/>
      <c r="I560" s="53"/>
      <c r="J560" s="53"/>
      <c r="L560" s="591"/>
      <c r="T560" s="397"/>
    </row>
    <row r="561" spans="1:20" ht="13.5" x14ac:dyDescent="0.25">
      <c r="A561" s="53"/>
      <c r="B561" s="53"/>
      <c r="C561" s="53"/>
      <c r="H561" s="53"/>
      <c r="I561" s="53"/>
      <c r="J561" s="53"/>
      <c r="L561" s="591"/>
      <c r="T561" s="397"/>
    </row>
    <row r="562" spans="1:20" ht="13.5" x14ac:dyDescent="0.25">
      <c r="A562" s="53"/>
      <c r="B562" s="53"/>
      <c r="C562" s="53"/>
      <c r="H562" s="53"/>
      <c r="I562" s="53"/>
      <c r="J562" s="53"/>
      <c r="L562" s="591"/>
      <c r="T562" s="397"/>
    </row>
    <row r="563" spans="1:20" ht="13.5" x14ac:dyDescent="0.25">
      <c r="A563" s="53"/>
      <c r="B563" s="53"/>
      <c r="C563" s="53"/>
      <c r="H563" s="53"/>
      <c r="I563" s="53"/>
      <c r="J563" s="53"/>
      <c r="L563" s="591"/>
      <c r="T563" s="397"/>
    </row>
    <row r="564" spans="1:20" ht="13.5" x14ac:dyDescent="0.25">
      <c r="A564" s="53"/>
      <c r="B564" s="53"/>
      <c r="C564" s="53"/>
      <c r="H564" s="53"/>
      <c r="I564" s="53"/>
      <c r="J564" s="53"/>
      <c r="L564" s="591"/>
      <c r="T564" s="397"/>
    </row>
    <row r="565" spans="1:20" ht="13.5" x14ac:dyDescent="0.25">
      <c r="A565" s="53"/>
      <c r="B565" s="53"/>
      <c r="C565" s="53"/>
      <c r="H565" s="53"/>
      <c r="I565" s="53"/>
      <c r="J565" s="53"/>
      <c r="L565" s="591"/>
      <c r="T565" s="397"/>
    </row>
    <row r="566" spans="1:20" ht="13.5" x14ac:dyDescent="0.25">
      <c r="A566" s="53"/>
      <c r="B566" s="53"/>
      <c r="C566" s="53"/>
      <c r="H566" s="53"/>
      <c r="I566" s="53"/>
      <c r="J566" s="53"/>
      <c r="L566" s="591"/>
      <c r="T566" s="397"/>
    </row>
    <row r="567" spans="1:20" ht="13.5" x14ac:dyDescent="0.25">
      <c r="A567" s="53"/>
      <c r="B567" s="53"/>
      <c r="C567" s="53"/>
      <c r="H567" s="53"/>
      <c r="I567" s="53"/>
      <c r="J567" s="53"/>
      <c r="L567" s="591"/>
      <c r="T567" s="397"/>
    </row>
    <row r="568" spans="1:20" ht="13.5" x14ac:dyDescent="0.25">
      <c r="A568" s="53"/>
      <c r="B568" s="53"/>
      <c r="C568" s="53"/>
      <c r="H568" s="53"/>
      <c r="I568" s="53"/>
      <c r="J568" s="53"/>
      <c r="L568" s="591"/>
      <c r="T568" s="397"/>
    </row>
    <row r="569" spans="1:20" ht="13.5" x14ac:dyDescent="0.25">
      <c r="A569" s="53"/>
      <c r="B569" s="53"/>
      <c r="C569" s="53"/>
      <c r="H569" s="53"/>
      <c r="I569" s="53"/>
      <c r="J569" s="53"/>
      <c r="L569" s="591"/>
      <c r="T569" s="397"/>
    </row>
    <row r="570" spans="1:20" ht="13.5" x14ac:dyDescent="0.25">
      <c r="A570" s="53"/>
      <c r="B570" s="53"/>
      <c r="C570" s="53"/>
      <c r="H570" s="53"/>
      <c r="I570" s="53"/>
      <c r="J570" s="53"/>
      <c r="L570" s="591"/>
      <c r="T570" s="397"/>
    </row>
    <row r="571" spans="1:20" ht="13.5" x14ac:dyDescent="0.25">
      <c r="A571" s="53"/>
      <c r="B571" s="53"/>
      <c r="C571" s="53"/>
      <c r="H571" s="53"/>
      <c r="I571" s="53"/>
      <c r="J571" s="53"/>
      <c r="L571" s="591"/>
      <c r="T571" s="397"/>
    </row>
    <row r="572" spans="1:20" ht="13.5" x14ac:dyDescent="0.25">
      <c r="A572" s="53"/>
      <c r="B572" s="53"/>
      <c r="C572" s="53"/>
      <c r="H572" s="53"/>
      <c r="I572" s="53"/>
      <c r="J572" s="53"/>
      <c r="L572" s="591"/>
      <c r="T572" s="397"/>
    </row>
    <row r="573" spans="1:20" ht="13.5" x14ac:dyDescent="0.25">
      <c r="A573" s="53"/>
      <c r="B573" s="53"/>
      <c r="C573" s="53"/>
      <c r="H573" s="53"/>
      <c r="I573" s="53"/>
      <c r="J573" s="53"/>
      <c r="L573" s="591"/>
      <c r="T573" s="397"/>
    </row>
    <row r="574" spans="1:20" ht="13.5" x14ac:dyDescent="0.25">
      <c r="A574" s="53"/>
      <c r="B574" s="53"/>
      <c r="C574" s="53"/>
      <c r="H574" s="53"/>
      <c r="I574" s="53"/>
      <c r="J574" s="53"/>
      <c r="L574" s="591"/>
      <c r="T574" s="397"/>
    </row>
    <row r="575" spans="1:20" ht="13.5" x14ac:dyDescent="0.25">
      <c r="A575" s="53"/>
      <c r="B575" s="53"/>
      <c r="C575" s="53"/>
      <c r="H575" s="53"/>
      <c r="I575" s="53"/>
      <c r="J575" s="53"/>
      <c r="L575" s="591"/>
      <c r="T575" s="397"/>
    </row>
    <row r="576" spans="1:20" ht="13.5" x14ac:dyDescent="0.25">
      <c r="A576" s="53"/>
      <c r="B576" s="53"/>
      <c r="C576" s="53"/>
      <c r="H576" s="53"/>
      <c r="I576" s="53"/>
      <c r="J576" s="53"/>
      <c r="L576" s="591"/>
      <c r="T576" s="397"/>
    </row>
    <row r="577" spans="1:20" ht="13.5" x14ac:dyDescent="0.25">
      <c r="A577" s="53"/>
      <c r="B577" s="53"/>
      <c r="C577" s="53"/>
      <c r="H577" s="53"/>
      <c r="I577" s="53"/>
      <c r="J577" s="53"/>
      <c r="L577" s="591"/>
      <c r="T577" s="397"/>
    </row>
    <row r="578" spans="1:20" ht="13.5" x14ac:dyDescent="0.25">
      <c r="A578" s="53"/>
      <c r="B578" s="53"/>
      <c r="C578" s="53"/>
      <c r="H578" s="53"/>
      <c r="I578" s="53"/>
      <c r="J578" s="53"/>
      <c r="L578" s="591"/>
      <c r="T578" s="397"/>
    </row>
    <row r="579" spans="1:20" ht="13.5" x14ac:dyDescent="0.25">
      <c r="A579" s="53"/>
      <c r="B579" s="53"/>
      <c r="C579" s="53"/>
      <c r="H579" s="53"/>
      <c r="I579" s="53"/>
      <c r="J579" s="53"/>
      <c r="L579" s="591"/>
      <c r="T579" s="397"/>
    </row>
    <row r="580" spans="1:20" ht="13.5" x14ac:dyDescent="0.25">
      <c r="A580" s="53"/>
      <c r="B580" s="53"/>
      <c r="C580" s="53"/>
      <c r="H580" s="53"/>
      <c r="I580" s="53"/>
      <c r="J580" s="53"/>
      <c r="L580" s="591"/>
      <c r="T580" s="397"/>
    </row>
    <row r="581" spans="1:20" ht="13.5" x14ac:dyDescent="0.25">
      <c r="A581" s="53"/>
      <c r="B581" s="53"/>
      <c r="C581" s="53"/>
      <c r="H581" s="53"/>
      <c r="I581" s="53"/>
      <c r="J581" s="53"/>
      <c r="L581" s="591"/>
      <c r="T581" s="397"/>
    </row>
    <row r="582" spans="1:20" ht="13.5" x14ac:dyDescent="0.25">
      <c r="A582" s="53"/>
      <c r="B582" s="53"/>
      <c r="C582" s="53"/>
      <c r="H582" s="53"/>
      <c r="I582" s="53"/>
      <c r="J582" s="53"/>
      <c r="L582" s="591"/>
      <c r="T582" s="397"/>
    </row>
    <row r="583" spans="1:20" ht="13.5" x14ac:dyDescent="0.25">
      <c r="A583" s="53"/>
      <c r="B583" s="53"/>
      <c r="C583" s="53"/>
      <c r="H583" s="53"/>
      <c r="I583" s="53"/>
      <c r="J583" s="53"/>
      <c r="L583" s="591"/>
      <c r="T583" s="397"/>
    </row>
    <row r="584" spans="1:20" ht="13.5" x14ac:dyDescent="0.25">
      <c r="A584" s="53"/>
      <c r="B584" s="53"/>
      <c r="C584" s="53"/>
      <c r="H584" s="53"/>
      <c r="I584" s="53"/>
      <c r="J584" s="53"/>
      <c r="L584" s="591"/>
      <c r="T584" s="397"/>
    </row>
    <row r="585" spans="1:20" ht="13.5" x14ac:dyDescent="0.25">
      <c r="A585" s="53"/>
      <c r="B585" s="53"/>
      <c r="C585" s="53"/>
      <c r="H585" s="53"/>
      <c r="I585" s="53"/>
      <c r="J585" s="53"/>
      <c r="L585" s="591"/>
      <c r="T585" s="397"/>
    </row>
    <row r="586" spans="1:20" ht="13.5" x14ac:dyDescent="0.25">
      <c r="A586" s="53"/>
      <c r="B586" s="53"/>
      <c r="C586" s="53"/>
      <c r="H586" s="53"/>
      <c r="I586" s="53"/>
      <c r="J586" s="53"/>
      <c r="L586" s="591"/>
      <c r="T586" s="397"/>
    </row>
    <row r="587" spans="1:20" ht="13.5" x14ac:dyDescent="0.25">
      <c r="A587" s="53"/>
      <c r="B587" s="53"/>
      <c r="C587" s="53"/>
      <c r="H587" s="53"/>
      <c r="I587" s="53"/>
      <c r="J587" s="53"/>
      <c r="L587" s="591"/>
      <c r="T587" s="397"/>
    </row>
    <row r="588" spans="1:20" ht="13.5" x14ac:dyDescent="0.25">
      <c r="A588" s="53"/>
      <c r="B588" s="53"/>
      <c r="C588" s="53"/>
      <c r="H588" s="53"/>
      <c r="I588" s="53"/>
      <c r="J588" s="53"/>
      <c r="L588" s="591"/>
      <c r="T588" s="397"/>
    </row>
    <row r="589" spans="1:20" ht="13.5" x14ac:dyDescent="0.25">
      <c r="A589" s="53"/>
      <c r="B589" s="53"/>
      <c r="C589" s="53"/>
      <c r="H589" s="53"/>
      <c r="I589" s="53"/>
      <c r="J589" s="53"/>
      <c r="L589" s="591"/>
      <c r="T589" s="397"/>
    </row>
    <row r="590" spans="1:20" ht="13.5" x14ac:dyDescent="0.25">
      <c r="A590" s="53"/>
      <c r="B590" s="53"/>
      <c r="C590" s="53"/>
      <c r="H590" s="53"/>
      <c r="I590" s="53"/>
      <c r="J590" s="53"/>
      <c r="L590" s="591"/>
      <c r="T590" s="397"/>
    </row>
    <row r="591" spans="1:20" ht="13.5" x14ac:dyDescent="0.25">
      <c r="A591" s="53"/>
      <c r="B591" s="53"/>
      <c r="C591" s="53"/>
      <c r="H591" s="53"/>
      <c r="I591" s="53"/>
      <c r="J591" s="53"/>
      <c r="L591" s="591"/>
      <c r="T591" s="397"/>
    </row>
    <row r="592" spans="1:20" ht="13.5" x14ac:dyDescent="0.25">
      <c r="A592" s="53"/>
      <c r="B592" s="53"/>
      <c r="C592" s="53"/>
      <c r="H592" s="53"/>
      <c r="I592" s="53"/>
      <c r="J592" s="53"/>
      <c r="L592" s="591"/>
      <c r="T592" s="397"/>
    </row>
    <row r="593" spans="1:20" ht="13.5" x14ac:dyDescent="0.25">
      <c r="A593" s="53"/>
      <c r="B593" s="53"/>
      <c r="C593" s="53"/>
      <c r="H593" s="53"/>
      <c r="I593" s="53"/>
      <c r="J593" s="53"/>
      <c r="L593" s="591"/>
      <c r="T593" s="397"/>
    </row>
    <row r="594" spans="1:20" ht="13.5" x14ac:dyDescent="0.25">
      <c r="A594" s="53"/>
      <c r="B594" s="53"/>
      <c r="C594" s="53"/>
      <c r="H594" s="53"/>
      <c r="I594" s="53"/>
      <c r="J594" s="53"/>
      <c r="L594" s="591"/>
      <c r="T594" s="397"/>
    </row>
    <row r="595" spans="1:20" ht="13.5" x14ac:dyDescent="0.25">
      <c r="A595" s="53"/>
      <c r="B595" s="53"/>
      <c r="C595" s="53"/>
      <c r="H595" s="53"/>
      <c r="I595" s="53"/>
      <c r="J595" s="53"/>
      <c r="L595" s="591"/>
      <c r="T595" s="397"/>
    </row>
    <row r="596" spans="1:20" ht="13.5" x14ac:dyDescent="0.25">
      <c r="A596" s="53"/>
      <c r="B596" s="53"/>
      <c r="C596" s="53"/>
      <c r="H596" s="53"/>
      <c r="I596" s="53"/>
      <c r="J596" s="53"/>
      <c r="L596" s="591"/>
      <c r="T596" s="397"/>
    </row>
    <row r="597" spans="1:20" ht="13.5" x14ac:dyDescent="0.25">
      <c r="A597" s="53"/>
      <c r="B597" s="53"/>
      <c r="C597" s="53"/>
      <c r="H597" s="53"/>
      <c r="I597" s="53"/>
      <c r="J597" s="53"/>
      <c r="L597" s="591"/>
      <c r="T597" s="397"/>
    </row>
    <row r="598" spans="1:20" ht="13.5" x14ac:dyDescent="0.25">
      <c r="A598" s="53"/>
      <c r="B598" s="53"/>
      <c r="C598" s="53"/>
      <c r="H598" s="53"/>
      <c r="I598" s="53"/>
      <c r="J598" s="53"/>
      <c r="L598" s="591"/>
      <c r="T598" s="397"/>
    </row>
    <row r="599" spans="1:20" ht="13.5" x14ac:dyDescent="0.25">
      <c r="A599" s="53"/>
      <c r="B599" s="53"/>
      <c r="C599" s="53"/>
      <c r="H599" s="53"/>
      <c r="I599" s="53"/>
      <c r="J599" s="53"/>
      <c r="L599" s="591"/>
      <c r="T599" s="397"/>
    </row>
    <row r="600" spans="1:20" ht="13.5" x14ac:dyDescent="0.25">
      <c r="A600" s="53"/>
      <c r="B600" s="53"/>
      <c r="C600" s="53"/>
      <c r="H600" s="53"/>
      <c r="I600" s="53"/>
      <c r="J600" s="53"/>
      <c r="L600" s="591"/>
      <c r="T600" s="397"/>
    </row>
    <row r="601" spans="1:20" ht="13.5" x14ac:dyDescent="0.25">
      <c r="A601" s="53"/>
      <c r="B601" s="53"/>
      <c r="C601" s="53"/>
      <c r="H601" s="53"/>
      <c r="I601" s="53"/>
      <c r="J601" s="53"/>
      <c r="L601" s="591"/>
      <c r="T601" s="397"/>
    </row>
    <row r="602" spans="1:20" ht="13.5" x14ac:dyDescent="0.25">
      <c r="A602" s="53"/>
      <c r="B602" s="53"/>
      <c r="C602" s="53"/>
      <c r="H602" s="53"/>
      <c r="I602" s="53"/>
      <c r="J602" s="53"/>
      <c r="L602" s="591"/>
      <c r="T602" s="397"/>
    </row>
    <row r="603" spans="1:20" ht="13.5" x14ac:dyDescent="0.25">
      <c r="A603" s="53"/>
      <c r="B603" s="53"/>
      <c r="C603" s="53"/>
      <c r="H603" s="53"/>
      <c r="I603" s="53"/>
      <c r="J603" s="53"/>
      <c r="L603" s="591"/>
      <c r="T603" s="397"/>
    </row>
    <row r="604" spans="1:20" ht="13.5" x14ac:dyDescent="0.25">
      <c r="A604" s="53"/>
      <c r="B604" s="53"/>
      <c r="C604" s="53"/>
      <c r="H604" s="53"/>
      <c r="I604" s="53"/>
      <c r="J604" s="53"/>
      <c r="L604" s="591"/>
      <c r="T604" s="397"/>
    </row>
    <row r="605" spans="1:20" ht="13.5" x14ac:dyDescent="0.25">
      <c r="A605" s="53"/>
      <c r="B605" s="53"/>
      <c r="C605" s="53"/>
      <c r="H605" s="53"/>
      <c r="I605" s="53"/>
      <c r="J605" s="53"/>
      <c r="L605" s="591"/>
      <c r="T605" s="397"/>
    </row>
    <row r="606" spans="1:20" ht="13.5" x14ac:dyDescent="0.25">
      <c r="A606" s="53"/>
      <c r="B606" s="53"/>
      <c r="C606" s="53"/>
      <c r="H606" s="53"/>
      <c r="I606" s="53"/>
      <c r="J606" s="53"/>
      <c r="L606" s="591"/>
      <c r="T606" s="397"/>
    </row>
    <row r="607" spans="1:20" ht="13.5" x14ac:dyDescent="0.25">
      <c r="A607" s="53"/>
      <c r="B607" s="53"/>
      <c r="C607" s="53"/>
      <c r="H607" s="53"/>
      <c r="I607" s="53"/>
      <c r="J607" s="53"/>
      <c r="L607" s="591"/>
      <c r="T607" s="397"/>
    </row>
    <row r="608" spans="1:20" ht="13.5" x14ac:dyDescent="0.25">
      <c r="A608" s="53"/>
      <c r="B608" s="53"/>
      <c r="C608" s="53"/>
      <c r="H608" s="53"/>
      <c r="I608" s="53"/>
      <c r="J608" s="53"/>
      <c r="L608" s="591"/>
      <c r="T608" s="397"/>
    </row>
    <row r="609" spans="1:20" ht="13.5" x14ac:dyDescent="0.25">
      <c r="A609" s="53"/>
      <c r="B609" s="53"/>
      <c r="C609" s="53"/>
      <c r="H609" s="53"/>
      <c r="I609" s="53"/>
      <c r="J609" s="53"/>
      <c r="L609" s="591"/>
      <c r="T609" s="397"/>
    </row>
    <row r="610" spans="1:20" ht="13.5" x14ac:dyDescent="0.25">
      <c r="A610" s="53"/>
      <c r="B610" s="53"/>
      <c r="C610" s="53"/>
      <c r="H610" s="53"/>
      <c r="I610" s="53"/>
      <c r="J610" s="53"/>
      <c r="L610" s="591"/>
      <c r="T610" s="397"/>
    </row>
    <row r="611" spans="1:20" ht="13.5" x14ac:dyDescent="0.25">
      <c r="A611" s="53"/>
      <c r="B611" s="53"/>
      <c r="C611" s="53"/>
      <c r="H611" s="53"/>
      <c r="I611" s="53"/>
      <c r="J611" s="53"/>
      <c r="L611" s="591"/>
      <c r="T611" s="397"/>
    </row>
    <row r="612" spans="1:20" ht="13.5" x14ac:dyDescent="0.25">
      <c r="A612" s="53"/>
      <c r="B612" s="53"/>
      <c r="C612" s="53"/>
      <c r="H612" s="53"/>
      <c r="I612" s="53"/>
      <c r="J612" s="53"/>
      <c r="L612" s="591"/>
      <c r="T612" s="397"/>
    </row>
    <row r="613" spans="1:20" ht="13.5" x14ac:dyDescent="0.25">
      <c r="A613" s="53"/>
      <c r="B613" s="53"/>
      <c r="C613" s="53"/>
      <c r="H613" s="53"/>
      <c r="I613" s="53"/>
      <c r="J613" s="53"/>
      <c r="L613" s="591"/>
      <c r="T613" s="397"/>
    </row>
    <row r="614" spans="1:20" ht="13.5" x14ac:dyDescent="0.25">
      <c r="A614" s="53"/>
      <c r="B614" s="53"/>
      <c r="C614" s="53"/>
      <c r="H614" s="53"/>
      <c r="I614" s="53"/>
      <c r="J614" s="53"/>
      <c r="L614" s="591"/>
      <c r="T614" s="397"/>
    </row>
    <row r="615" spans="1:20" ht="13.5" x14ac:dyDescent="0.25">
      <c r="A615" s="53"/>
      <c r="B615" s="53"/>
      <c r="C615" s="53"/>
      <c r="H615" s="53"/>
      <c r="I615" s="53"/>
      <c r="J615" s="53"/>
      <c r="L615" s="591"/>
      <c r="T615" s="397"/>
    </row>
    <row r="616" spans="1:20" ht="13.5" x14ac:dyDescent="0.25">
      <c r="A616" s="53"/>
      <c r="B616" s="53"/>
      <c r="C616" s="53"/>
      <c r="H616" s="53"/>
      <c r="I616" s="53"/>
      <c r="J616" s="53"/>
      <c r="L616" s="591"/>
      <c r="T616" s="397"/>
    </row>
    <row r="617" spans="1:20" ht="13.5" x14ac:dyDescent="0.25">
      <c r="A617" s="53"/>
      <c r="B617" s="53"/>
      <c r="C617" s="53"/>
      <c r="H617" s="53"/>
      <c r="I617" s="53"/>
      <c r="J617" s="53"/>
      <c r="L617" s="591"/>
      <c r="T617" s="397"/>
    </row>
    <row r="618" spans="1:20" ht="13.5" x14ac:dyDescent="0.25">
      <c r="A618" s="53"/>
      <c r="B618" s="53"/>
      <c r="C618" s="53"/>
      <c r="H618" s="53"/>
      <c r="I618" s="53"/>
      <c r="J618" s="53"/>
      <c r="L618" s="591"/>
      <c r="T618" s="397"/>
    </row>
    <row r="619" spans="1:20" ht="13.5" x14ac:dyDescent="0.25">
      <c r="A619" s="53"/>
      <c r="B619" s="53"/>
      <c r="C619" s="53"/>
      <c r="H619" s="53"/>
      <c r="I619" s="53"/>
      <c r="J619" s="53"/>
      <c r="L619" s="591"/>
      <c r="T619" s="397"/>
    </row>
    <row r="620" spans="1:20" ht="13.5" x14ac:dyDescent="0.25">
      <c r="A620" s="53"/>
      <c r="B620" s="53"/>
      <c r="C620" s="53"/>
      <c r="H620" s="53"/>
      <c r="I620" s="53"/>
      <c r="J620" s="53"/>
      <c r="L620" s="591"/>
      <c r="T620" s="397"/>
    </row>
    <row r="621" spans="1:20" ht="13.5" x14ac:dyDescent="0.25">
      <c r="A621" s="53"/>
      <c r="B621" s="53"/>
      <c r="C621" s="53"/>
      <c r="H621" s="53"/>
      <c r="I621" s="53"/>
      <c r="J621" s="53"/>
      <c r="L621" s="591"/>
      <c r="T621" s="397"/>
    </row>
    <row r="622" spans="1:20" ht="13.5" x14ac:dyDescent="0.25">
      <c r="A622" s="53"/>
      <c r="B622" s="53"/>
      <c r="C622" s="53"/>
      <c r="H622" s="53"/>
      <c r="I622" s="53"/>
      <c r="J622" s="53"/>
      <c r="L622" s="591"/>
      <c r="T622" s="397"/>
    </row>
    <row r="623" spans="1:20" ht="13.5" x14ac:dyDescent="0.25">
      <c r="A623" s="53"/>
      <c r="B623" s="53"/>
      <c r="C623" s="53"/>
      <c r="H623" s="53"/>
      <c r="I623" s="53"/>
      <c r="J623" s="53"/>
      <c r="L623" s="591"/>
      <c r="T623" s="397"/>
    </row>
    <row r="624" spans="1:20" ht="13.5" x14ac:dyDescent="0.25">
      <c r="A624" s="53"/>
      <c r="B624" s="53"/>
      <c r="C624" s="53"/>
      <c r="H624" s="53"/>
      <c r="I624" s="53"/>
      <c r="J624" s="53"/>
      <c r="L624" s="591"/>
      <c r="T624" s="397"/>
    </row>
    <row r="625" spans="1:20" ht="13.5" x14ac:dyDescent="0.25">
      <c r="A625" s="53"/>
      <c r="B625" s="53"/>
      <c r="C625" s="53"/>
      <c r="H625" s="53"/>
      <c r="I625" s="53"/>
      <c r="J625" s="53"/>
      <c r="L625" s="591"/>
      <c r="T625" s="397"/>
    </row>
    <row r="626" spans="1:20" ht="13.5" x14ac:dyDescent="0.25">
      <c r="A626" s="53"/>
      <c r="B626" s="53"/>
      <c r="C626" s="53"/>
      <c r="H626" s="53"/>
      <c r="I626" s="53"/>
      <c r="J626" s="53"/>
      <c r="L626" s="591"/>
      <c r="T626" s="397"/>
    </row>
    <row r="627" spans="1:20" ht="13.5" x14ac:dyDescent="0.25">
      <c r="A627" s="53"/>
      <c r="B627" s="53"/>
      <c r="C627" s="53"/>
      <c r="H627" s="53"/>
      <c r="I627" s="53"/>
      <c r="J627" s="53"/>
      <c r="L627" s="591"/>
      <c r="T627" s="397"/>
    </row>
    <row r="628" spans="1:20" ht="13.5" x14ac:dyDescent="0.25">
      <c r="A628" s="53"/>
      <c r="B628" s="53"/>
      <c r="C628" s="53"/>
      <c r="H628" s="53"/>
      <c r="I628" s="53"/>
      <c r="J628" s="53"/>
      <c r="L628" s="591"/>
      <c r="T628" s="397"/>
    </row>
    <row r="629" spans="1:20" ht="13.5" x14ac:dyDescent="0.25">
      <c r="A629" s="53"/>
      <c r="B629" s="53"/>
      <c r="C629" s="53"/>
      <c r="H629" s="53"/>
      <c r="I629" s="53"/>
      <c r="J629" s="53"/>
      <c r="L629" s="591"/>
      <c r="T629" s="397"/>
    </row>
    <row r="630" spans="1:20" ht="13.5" x14ac:dyDescent="0.25">
      <c r="A630" s="53"/>
      <c r="B630" s="53"/>
      <c r="C630" s="53"/>
      <c r="H630" s="53"/>
      <c r="I630" s="53"/>
      <c r="J630" s="53"/>
      <c r="L630" s="591"/>
      <c r="T630" s="397"/>
    </row>
    <row r="631" spans="1:20" ht="13.5" x14ac:dyDescent="0.25">
      <c r="A631" s="53"/>
      <c r="B631" s="53"/>
      <c r="C631" s="53"/>
      <c r="H631" s="53"/>
      <c r="I631" s="53"/>
      <c r="J631" s="53"/>
      <c r="L631" s="591"/>
      <c r="T631" s="397"/>
    </row>
    <row r="632" spans="1:20" ht="13.5" x14ac:dyDescent="0.25">
      <c r="A632" s="53"/>
      <c r="B632" s="53"/>
      <c r="C632" s="53"/>
      <c r="H632" s="53"/>
      <c r="I632" s="53"/>
      <c r="J632" s="53"/>
      <c r="L632" s="591"/>
      <c r="T632" s="397"/>
    </row>
    <row r="633" spans="1:20" ht="13.5" x14ac:dyDescent="0.25">
      <c r="A633" s="53"/>
      <c r="B633" s="53"/>
      <c r="C633" s="53"/>
      <c r="H633" s="53"/>
      <c r="I633" s="53"/>
      <c r="J633" s="53"/>
      <c r="L633" s="591"/>
      <c r="T633" s="397"/>
    </row>
    <row r="634" spans="1:20" ht="13.5" x14ac:dyDescent="0.25">
      <c r="A634" s="53"/>
      <c r="B634" s="53"/>
      <c r="C634" s="53"/>
      <c r="H634" s="53"/>
      <c r="I634" s="53"/>
      <c r="J634" s="53"/>
      <c r="L634" s="591"/>
      <c r="T634" s="397"/>
    </row>
    <row r="635" spans="1:20" ht="13.5" x14ac:dyDescent="0.25">
      <c r="A635" s="53"/>
      <c r="B635" s="53"/>
      <c r="C635" s="53"/>
      <c r="H635" s="53"/>
      <c r="I635" s="53"/>
      <c r="J635" s="53"/>
      <c r="L635" s="591"/>
      <c r="T635" s="397"/>
    </row>
    <row r="636" spans="1:20" ht="13.5" x14ac:dyDescent="0.25">
      <c r="A636" s="53"/>
      <c r="B636" s="53"/>
      <c r="C636" s="53"/>
      <c r="H636" s="53"/>
      <c r="I636" s="53"/>
      <c r="J636" s="53"/>
      <c r="L636" s="591"/>
      <c r="T636" s="397"/>
    </row>
    <row r="637" spans="1:20" ht="13.5" x14ac:dyDescent="0.25">
      <c r="A637" s="53"/>
      <c r="B637" s="53"/>
      <c r="C637" s="53"/>
      <c r="H637" s="53"/>
      <c r="I637" s="53"/>
      <c r="J637" s="53"/>
      <c r="L637" s="591"/>
      <c r="T637" s="397"/>
    </row>
    <row r="638" spans="1:20" ht="13.5" x14ac:dyDescent="0.25">
      <c r="A638" s="53"/>
      <c r="B638" s="53"/>
      <c r="C638" s="53"/>
      <c r="H638" s="53"/>
      <c r="I638" s="53"/>
      <c r="J638" s="53"/>
      <c r="L638" s="591"/>
      <c r="T638" s="397"/>
    </row>
    <row r="639" spans="1:20" ht="13.5" x14ac:dyDescent="0.25">
      <c r="A639" s="53"/>
      <c r="B639" s="53"/>
      <c r="C639" s="53"/>
      <c r="H639" s="53"/>
      <c r="I639" s="53"/>
      <c r="J639" s="53"/>
      <c r="L639" s="591"/>
      <c r="T639" s="397"/>
    </row>
    <row r="640" spans="1:20" ht="13.5" x14ac:dyDescent="0.25">
      <c r="A640" s="53"/>
      <c r="B640" s="53"/>
      <c r="C640" s="53"/>
      <c r="H640" s="53"/>
      <c r="I640" s="53"/>
      <c r="J640" s="53"/>
      <c r="L640" s="591"/>
      <c r="T640" s="397"/>
    </row>
    <row r="641" spans="1:20" ht="13.5" x14ac:dyDescent="0.25">
      <c r="A641" s="53"/>
      <c r="B641" s="53"/>
      <c r="C641" s="53"/>
      <c r="H641" s="53"/>
      <c r="I641" s="53"/>
      <c r="J641" s="53"/>
      <c r="L641" s="591"/>
      <c r="T641" s="397"/>
    </row>
    <row r="642" spans="1:20" ht="13.5" x14ac:dyDescent="0.25">
      <c r="A642" s="53"/>
      <c r="B642" s="53"/>
      <c r="C642" s="53"/>
      <c r="H642" s="53"/>
      <c r="I642" s="53"/>
      <c r="J642" s="53"/>
      <c r="L642" s="591"/>
      <c r="T642" s="397"/>
    </row>
    <row r="643" spans="1:20" ht="13.5" x14ac:dyDescent="0.25">
      <c r="A643" s="53"/>
      <c r="B643" s="53"/>
      <c r="C643" s="53"/>
      <c r="H643" s="53"/>
      <c r="I643" s="53"/>
      <c r="J643" s="53"/>
      <c r="L643" s="591"/>
      <c r="T643" s="397"/>
    </row>
    <row r="644" spans="1:20" ht="13.5" x14ac:dyDescent="0.25">
      <c r="A644" s="53"/>
      <c r="B644" s="53"/>
      <c r="C644" s="53"/>
      <c r="H644" s="53"/>
      <c r="I644" s="53"/>
      <c r="J644" s="53"/>
      <c r="L644" s="591"/>
      <c r="T644" s="397"/>
    </row>
    <row r="645" spans="1:20" ht="13.5" x14ac:dyDescent="0.25">
      <c r="A645" s="53"/>
      <c r="B645" s="53"/>
      <c r="C645" s="53"/>
      <c r="H645" s="53"/>
      <c r="I645" s="53"/>
      <c r="J645" s="53"/>
      <c r="L645" s="591"/>
      <c r="T645" s="397"/>
    </row>
    <row r="646" spans="1:20" ht="13.5" x14ac:dyDescent="0.25">
      <c r="A646" s="53"/>
      <c r="B646" s="53"/>
      <c r="C646" s="53"/>
      <c r="H646" s="53"/>
      <c r="I646" s="53"/>
      <c r="J646" s="53"/>
      <c r="L646" s="591"/>
      <c r="T646" s="397"/>
    </row>
    <row r="647" spans="1:20" ht="13.5" x14ac:dyDescent="0.25">
      <c r="A647" s="53"/>
      <c r="B647" s="53"/>
      <c r="C647" s="53"/>
      <c r="H647" s="53"/>
      <c r="I647" s="53"/>
      <c r="J647" s="53"/>
      <c r="L647" s="591"/>
      <c r="T647" s="397"/>
    </row>
    <row r="648" spans="1:20" ht="13.5" x14ac:dyDescent="0.25">
      <c r="A648" s="53"/>
      <c r="B648" s="53"/>
      <c r="C648" s="53"/>
      <c r="H648" s="53"/>
      <c r="I648" s="53"/>
      <c r="J648" s="53"/>
      <c r="L648" s="591"/>
      <c r="T648" s="397"/>
    </row>
    <row r="649" spans="1:20" ht="13.5" x14ac:dyDescent="0.25">
      <c r="A649" s="53"/>
      <c r="B649" s="53"/>
      <c r="C649" s="53"/>
      <c r="H649" s="53"/>
      <c r="I649" s="53"/>
      <c r="J649" s="53"/>
      <c r="L649" s="591"/>
      <c r="T649" s="397"/>
    </row>
    <row r="650" spans="1:20" ht="13.5" x14ac:dyDescent="0.25">
      <c r="A650" s="53"/>
      <c r="B650" s="53"/>
      <c r="C650" s="53"/>
      <c r="H650" s="53"/>
      <c r="I650" s="53"/>
      <c r="J650" s="53"/>
      <c r="L650" s="591"/>
      <c r="T650" s="397"/>
    </row>
    <row r="651" spans="1:20" ht="13.5" x14ac:dyDescent="0.25">
      <c r="A651" s="53"/>
      <c r="B651" s="53"/>
      <c r="C651" s="53"/>
      <c r="H651" s="53"/>
      <c r="I651" s="53"/>
      <c r="J651" s="53"/>
      <c r="L651" s="591"/>
      <c r="T651" s="397"/>
    </row>
    <row r="652" spans="1:20" ht="13.5" x14ac:dyDescent="0.25">
      <c r="A652" s="53"/>
      <c r="B652" s="53"/>
      <c r="C652" s="53"/>
      <c r="H652" s="53"/>
      <c r="I652" s="53"/>
      <c r="J652" s="53"/>
      <c r="L652" s="591"/>
      <c r="T652" s="397"/>
    </row>
    <row r="653" spans="1:20" ht="13.5" x14ac:dyDescent="0.25">
      <c r="A653" s="53"/>
      <c r="B653" s="53"/>
      <c r="C653" s="53"/>
      <c r="H653" s="53"/>
      <c r="I653" s="53"/>
      <c r="J653" s="53"/>
      <c r="L653" s="591"/>
      <c r="T653" s="397"/>
    </row>
    <row r="654" spans="1:20" ht="13.5" x14ac:dyDescent="0.25">
      <c r="A654" s="53"/>
      <c r="B654" s="53"/>
      <c r="C654" s="53"/>
      <c r="H654" s="53"/>
      <c r="I654" s="53"/>
      <c r="J654" s="53"/>
      <c r="L654" s="591"/>
      <c r="T654" s="397"/>
    </row>
    <row r="655" spans="1:20" ht="13.5" x14ac:dyDescent="0.25">
      <c r="A655" s="53"/>
      <c r="B655" s="53"/>
      <c r="C655" s="53"/>
      <c r="H655" s="53"/>
      <c r="I655" s="53"/>
      <c r="J655" s="53"/>
      <c r="L655" s="591"/>
      <c r="T655" s="397"/>
    </row>
    <row r="656" spans="1:20" ht="13.5" x14ac:dyDescent="0.25">
      <c r="A656" s="53"/>
      <c r="B656" s="53"/>
      <c r="C656" s="53"/>
      <c r="H656" s="53"/>
      <c r="I656" s="53"/>
      <c r="J656" s="53"/>
      <c r="L656" s="591"/>
      <c r="T656" s="397"/>
    </row>
    <row r="657" spans="1:20" ht="13.5" x14ac:dyDescent="0.25">
      <c r="A657" s="53"/>
      <c r="B657" s="53"/>
      <c r="C657" s="53"/>
      <c r="H657" s="53"/>
      <c r="I657" s="53"/>
      <c r="J657" s="53"/>
      <c r="L657" s="591"/>
      <c r="T657" s="397"/>
    </row>
    <row r="658" spans="1:20" ht="13.5" x14ac:dyDescent="0.25">
      <c r="A658" s="53"/>
      <c r="B658" s="53"/>
      <c r="C658" s="53"/>
      <c r="H658" s="53"/>
      <c r="I658" s="53"/>
      <c r="J658" s="53"/>
      <c r="L658" s="591"/>
      <c r="T658" s="397"/>
    </row>
    <row r="659" spans="1:20" ht="13.5" x14ac:dyDescent="0.25">
      <c r="A659" s="53"/>
      <c r="B659" s="53"/>
      <c r="C659" s="53"/>
      <c r="H659" s="53"/>
      <c r="I659" s="53"/>
      <c r="J659" s="53"/>
      <c r="L659" s="591"/>
      <c r="T659" s="397"/>
    </row>
    <row r="660" spans="1:20" ht="13.5" x14ac:dyDescent="0.25">
      <c r="A660" s="53"/>
      <c r="B660" s="53"/>
      <c r="C660" s="53"/>
      <c r="H660" s="53"/>
      <c r="I660" s="53"/>
      <c r="J660" s="53"/>
      <c r="L660" s="591"/>
      <c r="T660" s="397"/>
    </row>
    <row r="661" spans="1:20" ht="13.5" x14ac:dyDescent="0.25">
      <c r="A661" s="53"/>
      <c r="B661" s="53"/>
      <c r="C661" s="53"/>
      <c r="H661" s="53"/>
      <c r="I661" s="53"/>
      <c r="J661" s="53"/>
      <c r="L661" s="591"/>
      <c r="T661" s="397"/>
    </row>
    <row r="662" spans="1:20" ht="13.5" x14ac:dyDescent="0.25">
      <c r="A662" s="53"/>
      <c r="B662" s="53"/>
      <c r="C662" s="53"/>
      <c r="H662" s="53"/>
      <c r="I662" s="53"/>
      <c r="J662" s="53"/>
      <c r="L662" s="591"/>
      <c r="T662" s="397"/>
    </row>
    <row r="663" spans="1:20" ht="13.5" x14ac:dyDescent="0.25">
      <c r="A663" s="53"/>
      <c r="B663" s="53"/>
      <c r="C663" s="53"/>
      <c r="H663" s="53"/>
      <c r="I663" s="53"/>
      <c r="J663" s="53"/>
      <c r="L663" s="591"/>
      <c r="T663" s="397"/>
    </row>
    <row r="664" spans="1:20" ht="13.5" x14ac:dyDescent="0.25">
      <c r="A664" s="53"/>
      <c r="B664" s="53"/>
      <c r="C664" s="53"/>
      <c r="H664" s="53"/>
      <c r="I664" s="53"/>
      <c r="J664" s="53"/>
      <c r="L664" s="591"/>
      <c r="T664" s="397"/>
    </row>
    <row r="665" spans="1:20" ht="13.5" x14ac:dyDescent="0.25">
      <c r="A665" s="53"/>
      <c r="B665" s="53"/>
      <c r="C665" s="53"/>
      <c r="H665" s="53"/>
      <c r="I665" s="53"/>
      <c r="J665" s="53"/>
      <c r="L665" s="591"/>
      <c r="T665" s="397"/>
    </row>
    <row r="666" spans="1:20" ht="13.5" x14ac:dyDescent="0.25">
      <c r="A666" s="53"/>
      <c r="B666" s="53"/>
      <c r="C666" s="53"/>
      <c r="H666" s="53"/>
      <c r="I666" s="53"/>
      <c r="J666" s="53"/>
      <c r="L666" s="591"/>
      <c r="T666" s="397"/>
    </row>
    <row r="667" spans="1:20" ht="13.5" x14ac:dyDescent="0.25">
      <c r="A667" s="53"/>
      <c r="B667" s="53"/>
      <c r="C667" s="53"/>
      <c r="H667" s="53"/>
      <c r="I667" s="53"/>
      <c r="J667" s="53"/>
      <c r="L667" s="591"/>
      <c r="T667" s="397"/>
    </row>
    <row r="668" spans="1:20" ht="13.5" x14ac:dyDescent="0.25">
      <c r="A668" s="53"/>
      <c r="B668" s="53"/>
      <c r="C668" s="53"/>
      <c r="H668" s="53"/>
      <c r="I668" s="53"/>
      <c r="J668" s="53"/>
      <c r="L668" s="591"/>
      <c r="T668" s="397"/>
    </row>
    <row r="669" spans="1:20" ht="13.5" x14ac:dyDescent="0.25">
      <c r="A669" s="53"/>
      <c r="B669" s="53"/>
      <c r="C669" s="53"/>
      <c r="H669" s="53"/>
      <c r="I669" s="53"/>
      <c r="J669" s="53"/>
      <c r="L669" s="591"/>
      <c r="T669" s="397"/>
    </row>
    <row r="670" spans="1:20" ht="13.5" x14ac:dyDescent="0.25">
      <c r="A670" s="53"/>
      <c r="B670" s="53"/>
      <c r="C670" s="53"/>
      <c r="H670" s="53"/>
      <c r="I670" s="53"/>
      <c r="J670" s="53"/>
      <c r="L670" s="591"/>
      <c r="T670" s="397"/>
    </row>
    <row r="671" spans="1:20" ht="13.5" x14ac:dyDescent="0.25">
      <c r="A671" s="53"/>
      <c r="B671" s="53"/>
      <c r="C671" s="53"/>
      <c r="H671" s="53"/>
      <c r="I671" s="53"/>
      <c r="J671" s="53"/>
      <c r="L671" s="591"/>
      <c r="T671" s="397"/>
    </row>
    <row r="672" spans="1:20" ht="13.5" x14ac:dyDescent="0.25">
      <c r="A672" s="53"/>
      <c r="B672" s="53"/>
      <c r="C672" s="53"/>
      <c r="H672" s="53"/>
      <c r="I672" s="53"/>
      <c r="J672" s="53"/>
      <c r="L672" s="591"/>
      <c r="T672" s="397"/>
    </row>
    <row r="673" spans="1:20" ht="13.5" x14ac:dyDescent="0.25">
      <c r="A673" s="53"/>
      <c r="B673" s="53"/>
      <c r="C673" s="53"/>
      <c r="H673" s="53"/>
      <c r="I673" s="53"/>
      <c r="J673" s="53"/>
      <c r="L673" s="591"/>
      <c r="T673" s="397"/>
    </row>
    <row r="674" spans="1:20" ht="13.5" x14ac:dyDescent="0.25">
      <c r="A674" s="53"/>
      <c r="B674" s="53"/>
      <c r="C674" s="53"/>
      <c r="H674" s="53"/>
      <c r="I674" s="53"/>
      <c r="J674" s="53"/>
      <c r="L674" s="591"/>
      <c r="T674" s="397"/>
    </row>
    <row r="675" spans="1:20" ht="13.5" x14ac:dyDescent="0.25">
      <c r="A675" s="53"/>
      <c r="B675" s="53"/>
      <c r="C675" s="53"/>
      <c r="H675" s="53"/>
      <c r="I675" s="53"/>
      <c r="J675" s="53"/>
      <c r="L675" s="591"/>
      <c r="T675" s="397"/>
    </row>
    <row r="676" spans="1:20" ht="13.5" x14ac:dyDescent="0.25">
      <c r="A676" s="53"/>
      <c r="B676" s="53"/>
      <c r="C676" s="53"/>
      <c r="H676" s="53"/>
      <c r="I676" s="53"/>
      <c r="J676" s="53"/>
      <c r="L676" s="591"/>
      <c r="T676" s="397"/>
    </row>
    <row r="677" spans="1:20" ht="13.5" x14ac:dyDescent="0.25">
      <c r="A677" s="53"/>
      <c r="B677" s="53"/>
      <c r="C677" s="53"/>
      <c r="H677" s="53"/>
      <c r="I677" s="53"/>
      <c r="J677" s="53"/>
      <c r="L677" s="591"/>
      <c r="T677" s="397"/>
    </row>
    <row r="678" spans="1:20" ht="13.5" x14ac:dyDescent="0.25">
      <c r="A678" s="53"/>
      <c r="B678" s="53"/>
      <c r="C678" s="53"/>
      <c r="H678" s="53"/>
      <c r="I678" s="53"/>
      <c r="J678" s="53"/>
      <c r="L678" s="591"/>
      <c r="T678" s="397"/>
    </row>
    <row r="679" spans="1:20" ht="13.5" x14ac:dyDescent="0.25">
      <c r="A679" s="53"/>
      <c r="B679" s="53"/>
      <c r="C679" s="53"/>
      <c r="H679" s="53"/>
      <c r="I679" s="53"/>
      <c r="J679" s="53"/>
      <c r="L679" s="591"/>
      <c r="T679" s="397"/>
    </row>
    <row r="680" spans="1:20" ht="13.5" x14ac:dyDescent="0.25">
      <c r="A680" s="53"/>
      <c r="B680" s="53"/>
      <c r="C680" s="53"/>
      <c r="H680" s="53"/>
      <c r="I680" s="53"/>
      <c r="J680" s="53"/>
      <c r="L680" s="591"/>
      <c r="T680" s="397"/>
    </row>
    <row r="681" spans="1:20" ht="13.5" x14ac:dyDescent="0.25">
      <c r="A681" s="53"/>
      <c r="B681" s="53"/>
      <c r="C681" s="53"/>
      <c r="H681" s="53"/>
      <c r="I681" s="53"/>
      <c r="J681" s="53"/>
      <c r="L681" s="591"/>
      <c r="T681" s="397"/>
    </row>
    <row r="682" spans="1:20" ht="13.5" x14ac:dyDescent="0.25">
      <c r="A682" s="53"/>
      <c r="B682" s="53"/>
      <c r="C682" s="53"/>
      <c r="H682" s="53"/>
      <c r="I682" s="53"/>
      <c r="J682" s="53"/>
      <c r="L682" s="591"/>
      <c r="T682" s="397"/>
    </row>
    <row r="683" spans="1:20" ht="13.5" x14ac:dyDescent="0.25">
      <c r="A683" s="53"/>
      <c r="B683" s="53"/>
      <c r="C683" s="53"/>
      <c r="H683" s="53"/>
      <c r="I683" s="53"/>
      <c r="J683" s="53"/>
      <c r="L683" s="591"/>
      <c r="T683" s="397"/>
    </row>
    <row r="684" spans="1:20" ht="13.5" x14ac:dyDescent="0.25">
      <c r="A684" s="53"/>
      <c r="B684" s="53"/>
      <c r="C684" s="53"/>
      <c r="H684" s="53"/>
      <c r="I684" s="53"/>
      <c r="J684" s="53"/>
      <c r="L684" s="591"/>
      <c r="T684" s="397"/>
    </row>
    <row r="685" spans="1:20" ht="13.5" x14ac:dyDescent="0.25">
      <c r="A685" s="53"/>
      <c r="B685" s="53"/>
      <c r="C685" s="53"/>
      <c r="H685" s="53"/>
      <c r="I685" s="53"/>
      <c r="J685" s="53"/>
      <c r="L685" s="591"/>
      <c r="T685" s="397"/>
    </row>
    <row r="686" spans="1:20" ht="13.5" x14ac:dyDescent="0.25">
      <c r="A686" s="53"/>
      <c r="B686" s="53"/>
      <c r="C686" s="53"/>
      <c r="H686" s="53"/>
      <c r="I686" s="53"/>
      <c r="J686" s="53"/>
      <c r="L686" s="591"/>
      <c r="T686" s="397"/>
    </row>
    <row r="687" spans="1:20" ht="13.5" x14ac:dyDescent="0.25">
      <c r="A687" s="53"/>
      <c r="B687" s="53"/>
      <c r="C687" s="53"/>
      <c r="H687" s="53"/>
      <c r="I687" s="53"/>
      <c r="J687" s="53"/>
      <c r="L687" s="591"/>
      <c r="T687" s="397"/>
    </row>
    <row r="688" spans="1:20" ht="13.5" x14ac:dyDescent="0.25">
      <c r="A688" s="53"/>
      <c r="B688" s="53"/>
      <c r="C688" s="53"/>
      <c r="H688" s="53"/>
      <c r="I688" s="53"/>
      <c r="J688" s="53"/>
      <c r="L688" s="591"/>
      <c r="T688" s="397"/>
    </row>
    <row r="689" spans="1:20" ht="13.5" x14ac:dyDescent="0.25">
      <c r="A689" s="53"/>
      <c r="B689" s="53"/>
      <c r="C689" s="53"/>
      <c r="H689" s="53"/>
      <c r="I689" s="53"/>
      <c r="J689" s="53"/>
      <c r="L689" s="591"/>
      <c r="T689" s="397"/>
    </row>
    <row r="690" spans="1:20" ht="13.5" x14ac:dyDescent="0.25">
      <c r="A690" s="53"/>
      <c r="B690" s="53"/>
      <c r="C690" s="53"/>
      <c r="H690" s="53"/>
      <c r="I690" s="53"/>
      <c r="J690" s="53"/>
      <c r="L690" s="591"/>
      <c r="T690" s="397"/>
    </row>
    <row r="691" spans="1:20" ht="13.5" x14ac:dyDescent="0.25">
      <c r="A691" s="53"/>
      <c r="B691" s="53"/>
      <c r="C691" s="53"/>
      <c r="H691" s="53"/>
      <c r="I691" s="53"/>
      <c r="J691" s="53"/>
      <c r="L691" s="591"/>
      <c r="T691" s="397"/>
    </row>
    <row r="692" spans="1:20" ht="13.5" x14ac:dyDescent="0.25">
      <c r="A692" s="53"/>
      <c r="B692" s="53"/>
      <c r="C692" s="53"/>
      <c r="H692" s="53"/>
      <c r="I692" s="53"/>
      <c r="J692" s="53"/>
      <c r="L692" s="591"/>
      <c r="T692" s="397"/>
    </row>
    <row r="693" spans="1:20" ht="13.5" x14ac:dyDescent="0.25">
      <c r="A693" s="53"/>
      <c r="B693" s="53"/>
      <c r="C693" s="53"/>
      <c r="H693" s="53"/>
      <c r="I693" s="53"/>
      <c r="J693" s="53"/>
      <c r="L693" s="591"/>
      <c r="T693" s="397"/>
    </row>
    <row r="694" spans="1:20" ht="13.5" x14ac:dyDescent="0.25">
      <c r="A694" s="53"/>
      <c r="B694" s="53"/>
      <c r="C694" s="53"/>
      <c r="H694" s="53"/>
      <c r="I694" s="53"/>
      <c r="J694" s="53"/>
      <c r="L694" s="591"/>
      <c r="T694" s="397"/>
    </row>
    <row r="695" spans="1:20" ht="13.5" x14ac:dyDescent="0.25">
      <c r="A695" s="53"/>
      <c r="B695" s="53"/>
      <c r="C695" s="53"/>
      <c r="H695" s="53"/>
      <c r="I695" s="53"/>
      <c r="J695" s="53"/>
      <c r="L695" s="591"/>
      <c r="T695" s="397"/>
    </row>
    <row r="696" spans="1:20" ht="13.5" x14ac:dyDescent="0.25">
      <c r="A696" s="53"/>
      <c r="B696" s="53"/>
      <c r="C696" s="53"/>
      <c r="H696" s="53"/>
      <c r="I696" s="53"/>
      <c r="J696" s="53"/>
      <c r="L696" s="591"/>
      <c r="T696" s="397"/>
    </row>
    <row r="697" spans="1:20" ht="13.5" x14ac:dyDescent="0.25">
      <c r="A697" s="53"/>
      <c r="B697" s="53"/>
      <c r="C697" s="53"/>
      <c r="H697" s="53"/>
      <c r="I697" s="53"/>
      <c r="J697" s="53"/>
      <c r="L697" s="591"/>
      <c r="T697" s="397"/>
    </row>
    <row r="698" spans="1:20" ht="13.5" x14ac:dyDescent="0.25">
      <c r="A698" s="53"/>
      <c r="B698" s="53"/>
      <c r="C698" s="53"/>
      <c r="H698" s="53"/>
      <c r="I698" s="53"/>
      <c r="J698" s="53"/>
      <c r="L698" s="591"/>
      <c r="T698" s="397"/>
    </row>
    <row r="699" spans="1:20" ht="13.5" x14ac:dyDescent="0.25">
      <c r="A699" s="53"/>
      <c r="B699" s="53"/>
      <c r="C699" s="53"/>
      <c r="H699" s="53"/>
      <c r="I699" s="53"/>
      <c r="J699" s="53"/>
      <c r="L699" s="591"/>
      <c r="T699" s="397"/>
    </row>
    <row r="700" spans="1:20" ht="13.5" x14ac:dyDescent="0.25">
      <c r="A700" s="53"/>
      <c r="B700" s="53"/>
      <c r="C700" s="53"/>
      <c r="H700" s="53"/>
      <c r="I700" s="53"/>
      <c r="J700" s="53"/>
      <c r="L700" s="591"/>
      <c r="T700" s="397"/>
    </row>
    <row r="701" spans="1:20" ht="13.5" x14ac:dyDescent="0.25">
      <c r="A701" s="53"/>
      <c r="B701" s="53"/>
      <c r="C701" s="53"/>
      <c r="H701" s="53"/>
      <c r="I701" s="53"/>
      <c r="J701" s="53"/>
      <c r="L701" s="591"/>
      <c r="T701" s="397"/>
    </row>
    <row r="702" spans="1:20" ht="13.5" x14ac:dyDescent="0.25">
      <c r="A702" s="53"/>
      <c r="B702" s="53"/>
      <c r="C702" s="53"/>
      <c r="H702" s="53"/>
      <c r="I702" s="53"/>
      <c r="J702" s="53"/>
      <c r="L702" s="591"/>
      <c r="T702" s="397"/>
    </row>
    <row r="703" spans="1:20" ht="13.5" x14ac:dyDescent="0.25">
      <c r="A703" s="53"/>
      <c r="B703" s="53"/>
      <c r="C703" s="53"/>
      <c r="H703" s="53"/>
      <c r="I703" s="53"/>
      <c r="J703" s="53"/>
      <c r="L703" s="591"/>
      <c r="T703" s="397"/>
    </row>
    <row r="704" spans="1:20" ht="13.5" x14ac:dyDescent="0.25">
      <c r="A704" s="53"/>
      <c r="B704" s="53"/>
      <c r="C704" s="53"/>
      <c r="H704" s="53"/>
      <c r="I704" s="53"/>
      <c r="J704" s="53"/>
      <c r="L704" s="591"/>
      <c r="T704" s="397"/>
    </row>
    <row r="705" spans="1:20" ht="13.5" x14ac:dyDescent="0.25">
      <c r="A705" s="53"/>
      <c r="B705" s="53"/>
      <c r="C705" s="53"/>
      <c r="H705" s="53"/>
      <c r="I705" s="53"/>
      <c r="J705" s="53"/>
      <c r="L705" s="591"/>
      <c r="T705" s="397"/>
    </row>
    <row r="706" spans="1:20" ht="13.5" x14ac:dyDescent="0.25">
      <c r="A706" s="53"/>
      <c r="B706" s="53"/>
      <c r="C706" s="53"/>
      <c r="H706" s="53"/>
      <c r="I706" s="53"/>
      <c r="J706" s="53"/>
      <c r="L706" s="591"/>
      <c r="T706" s="397"/>
    </row>
    <row r="707" spans="1:20" ht="13.5" x14ac:dyDescent="0.25">
      <c r="A707" s="53"/>
      <c r="B707" s="53"/>
      <c r="C707" s="53"/>
      <c r="H707" s="53"/>
      <c r="I707" s="53"/>
      <c r="J707" s="53"/>
      <c r="L707" s="591"/>
      <c r="T707" s="397"/>
    </row>
    <row r="708" spans="1:20" ht="13.5" x14ac:dyDescent="0.25">
      <c r="A708" s="53"/>
      <c r="B708" s="53"/>
      <c r="C708" s="53"/>
      <c r="H708" s="53"/>
      <c r="I708" s="53"/>
      <c r="J708" s="53"/>
      <c r="L708" s="591"/>
      <c r="T708" s="397"/>
    </row>
    <row r="709" spans="1:20" ht="13.5" x14ac:dyDescent="0.25">
      <c r="A709" s="53"/>
      <c r="B709" s="53"/>
      <c r="C709" s="53"/>
      <c r="H709" s="53"/>
      <c r="I709" s="53"/>
      <c r="J709" s="53"/>
      <c r="L709" s="591"/>
      <c r="T709" s="397"/>
    </row>
    <row r="710" spans="1:20" ht="13.5" x14ac:dyDescent="0.25">
      <c r="A710" s="53"/>
      <c r="B710" s="53"/>
      <c r="C710" s="53"/>
      <c r="H710" s="53"/>
      <c r="I710" s="53"/>
      <c r="J710" s="53"/>
      <c r="L710" s="591"/>
      <c r="T710" s="397"/>
    </row>
    <row r="711" spans="1:20" ht="13.5" x14ac:dyDescent="0.25">
      <c r="A711" s="53"/>
      <c r="B711" s="53"/>
      <c r="C711" s="53"/>
      <c r="H711" s="53"/>
      <c r="I711" s="53"/>
      <c r="J711" s="53"/>
      <c r="L711" s="591"/>
      <c r="T711" s="397"/>
    </row>
    <row r="712" spans="1:20" ht="13.5" x14ac:dyDescent="0.25">
      <c r="A712" s="53"/>
      <c r="B712" s="53"/>
      <c r="C712" s="53"/>
      <c r="H712" s="53"/>
      <c r="I712" s="53"/>
      <c r="J712" s="53"/>
      <c r="L712" s="591"/>
      <c r="T712" s="397"/>
    </row>
    <row r="713" spans="1:20" ht="13.5" x14ac:dyDescent="0.25">
      <c r="A713" s="53"/>
      <c r="B713" s="53"/>
      <c r="C713" s="53"/>
      <c r="H713" s="53"/>
      <c r="I713" s="53"/>
      <c r="J713" s="53"/>
      <c r="L713" s="591"/>
      <c r="T713" s="397"/>
    </row>
    <row r="714" spans="1:20" ht="13.5" x14ac:dyDescent="0.25">
      <c r="A714" s="53"/>
      <c r="B714" s="53"/>
      <c r="C714" s="53"/>
      <c r="H714" s="53"/>
      <c r="I714" s="53"/>
      <c r="J714" s="53"/>
      <c r="L714" s="591"/>
      <c r="T714" s="397"/>
    </row>
    <row r="715" spans="1:20" ht="13.5" x14ac:dyDescent="0.25">
      <c r="A715" s="53"/>
      <c r="B715" s="53"/>
      <c r="C715" s="53"/>
      <c r="H715" s="53"/>
      <c r="I715" s="53"/>
      <c r="J715" s="53"/>
      <c r="L715" s="591"/>
      <c r="T715" s="397"/>
    </row>
    <row r="716" spans="1:20" ht="13.5" x14ac:dyDescent="0.25">
      <c r="A716" s="53"/>
      <c r="B716" s="53"/>
      <c r="C716" s="53"/>
      <c r="H716" s="53"/>
      <c r="I716" s="53"/>
      <c r="J716" s="53"/>
      <c r="L716" s="591"/>
      <c r="T716" s="397"/>
    </row>
    <row r="717" spans="1:20" ht="13.5" x14ac:dyDescent="0.25">
      <c r="A717" s="53"/>
      <c r="B717" s="53"/>
      <c r="C717" s="53"/>
      <c r="H717" s="53"/>
      <c r="I717" s="53"/>
      <c r="J717" s="53"/>
      <c r="L717" s="591"/>
      <c r="T717" s="397"/>
    </row>
    <row r="718" spans="1:20" ht="13.5" x14ac:dyDescent="0.25">
      <c r="A718" s="53"/>
      <c r="B718" s="53"/>
      <c r="C718" s="53"/>
      <c r="H718" s="53"/>
      <c r="I718" s="53"/>
      <c r="J718" s="53"/>
      <c r="L718" s="591"/>
      <c r="T718" s="397"/>
    </row>
    <row r="719" spans="1:20" ht="13.5" x14ac:dyDescent="0.25">
      <c r="A719" s="53"/>
      <c r="B719" s="53"/>
      <c r="C719" s="53"/>
      <c r="H719" s="53"/>
      <c r="I719" s="53"/>
      <c r="J719" s="53"/>
      <c r="L719" s="591"/>
      <c r="T719" s="397"/>
    </row>
    <row r="720" spans="1:20" ht="13.5" x14ac:dyDescent="0.25">
      <c r="A720" s="53"/>
      <c r="B720" s="53"/>
      <c r="C720" s="53"/>
      <c r="H720" s="53"/>
      <c r="I720" s="53"/>
      <c r="J720" s="53"/>
      <c r="L720" s="591"/>
      <c r="T720" s="397"/>
    </row>
    <row r="721" spans="1:20" ht="13.5" x14ac:dyDescent="0.25">
      <c r="A721" s="53"/>
      <c r="B721" s="53"/>
      <c r="C721" s="53"/>
      <c r="H721" s="53"/>
      <c r="I721" s="53"/>
      <c r="J721" s="53"/>
      <c r="L721" s="591"/>
      <c r="T721" s="397"/>
    </row>
    <row r="722" spans="1:20" ht="13.5" x14ac:dyDescent="0.25">
      <c r="A722" s="53"/>
      <c r="B722" s="53"/>
      <c r="C722" s="53"/>
      <c r="H722" s="53"/>
      <c r="I722" s="53"/>
      <c r="J722" s="53"/>
      <c r="L722" s="591"/>
      <c r="T722" s="397"/>
    </row>
    <row r="723" spans="1:20" ht="13.5" x14ac:dyDescent="0.25">
      <c r="A723" s="53"/>
      <c r="B723" s="53"/>
      <c r="C723" s="53"/>
      <c r="H723" s="53"/>
      <c r="I723" s="53"/>
      <c r="J723" s="53"/>
      <c r="L723" s="591"/>
      <c r="T723" s="397"/>
    </row>
    <row r="724" spans="1:20" ht="13.5" x14ac:dyDescent="0.25">
      <c r="A724" s="53"/>
      <c r="B724" s="53"/>
      <c r="C724" s="53"/>
      <c r="H724" s="53"/>
      <c r="I724" s="53"/>
      <c r="J724" s="53"/>
      <c r="L724" s="591"/>
      <c r="T724" s="397"/>
    </row>
    <row r="725" spans="1:20" ht="13.5" x14ac:dyDescent="0.25">
      <c r="A725" s="53"/>
      <c r="B725" s="53"/>
      <c r="C725" s="53"/>
      <c r="H725" s="53"/>
      <c r="I725" s="53"/>
      <c r="J725" s="53"/>
      <c r="L725" s="591"/>
      <c r="T725" s="397"/>
    </row>
    <row r="726" spans="1:20" ht="13.5" x14ac:dyDescent="0.25">
      <c r="A726" s="53"/>
      <c r="B726" s="53"/>
      <c r="C726" s="53"/>
      <c r="H726" s="53"/>
      <c r="I726" s="53"/>
      <c r="J726" s="53"/>
      <c r="L726" s="591"/>
      <c r="T726" s="397"/>
    </row>
    <row r="727" spans="1:20" ht="13.5" x14ac:dyDescent="0.25">
      <c r="A727" s="53"/>
      <c r="B727" s="53"/>
      <c r="C727" s="53"/>
      <c r="H727" s="53"/>
      <c r="I727" s="53"/>
      <c r="J727" s="53"/>
      <c r="L727" s="591"/>
      <c r="T727" s="397"/>
    </row>
    <row r="728" spans="1:20" ht="13.5" x14ac:dyDescent="0.25">
      <c r="A728" s="53"/>
      <c r="B728" s="53"/>
      <c r="C728" s="53"/>
      <c r="H728" s="53"/>
      <c r="I728" s="53"/>
      <c r="J728" s="53"/>
      <c r="L728" s="591"/>
      <c r="T728" s="397"/>
    </row>
    <row r="729" spans="1:20" ht="13.5" x14ac:dyDescent="0.25">
      <c r="A729" s="53"/>
      <c r="B729" s="53"/>
      <c r="C729" s="53"/>
      <c r="H729" s="53"/>
      <c r="I729" s="53"/>
      <c r="J729" s="53"/>
      <c r="L729" s="591"/>
      <c r="T729" s="397"/>
    </row>
    <row r="730" spans="1:20" ht="13.5" x14ac:dyDescent="0.25">
      <c r="A730" s="53"/>
      <c r="B730" s="53"/>
      <c r="C730" s="53"/>
      <c r="H730" s="53"/>
      <c r="I730" s="53"/>
      <c r="J730" s="53"/>
      <c r="L730" s="591"/>
      <c r="T730" s="397"/>
    </row>
    <row r="731" spans="1:20" ht="13.5" x14ac:dyDescent="0.25">
      <c r="A731" s="53"/>
      <c r="B731" s="53"/>
      <c r="C731" s="53"/>
      <c r="H731" s="53"/>
      <c r="I731" s="53"/>
      <c r="J731" s="53"/>
      <c r="L731" s="591"/>
      <c r="T731" s="397"/>
    </row>
    <row r="732" spans="1:20" ht="13.5" x14ac:dyDescent="0.25">
      <c r="A732" s="53"/>
      <c r="B732" s="53"/>
      <c r="C732" s="53"/>
      <c r="H732" s="53"/>
      <c r="I732" s="53"/>
      <c r="J732" s="53"/>
      <c r="L732" s="591"/>
      <c r="T732" s="397"/>
    </row>
    <row r="733" spans="1:20" ht="13.5" x14ac:dyDescent="0.25">
      <c r="A733" s="53"/>
      <c r="B733" s="53"/>
      <c r="C733" s="53"/>
      <c r="H733" s="53"/>
      <c r="I733" s="53"/>
      <c r="J733" s="53"/>
      <c r="L733" s="591"/>
      <c r="T733" s="397"/>
    </row>
    <row r="734" spans="1:20" ht="13.5" x14ac:dyDescent="0.25">
      <c r="A734" s="53"/>
      <c r="B734" s="53"/>
      <c r="C734" s="53"/>
      <c r="H734" s="53"/>
      <c r="I734" s="53"/>
      <c r="J734" s="53"/>
      <c r="L734" s="591"/>
      <c r="T734" s="397"/>
    </row>
    <row r="735" spans="1:20" ht="13.5" x14ac:dyDescent="0.25">
      <c r="A735" s="53"/>
      <c r="B735" s="53"/>
      <c r="C735" s="53"/>
      <c r="H735" s="53"/>
      <c r="I735" s="53"/>
      <c r="J735" s="53"/>
      <c r="L735" s="591"/>
      <c r="T735" s="397"/>
    </row>
    <row r="736" spans="1:20" ht="13.5" x14ac:dyDescent="0.25">
      <c r="A736" s="53"/>
      <c r="B736" s="53"/>
      <c r="C736" s="53"/>
      <c r="H736" s="53"/>
      <c r="I736" s="53"/>
      <c r="J736" s="53"/>
      <c r="L736" s="591"/>
      <c r="T736" s="397"/>
    </row>
    <row r="737" spans="1:20" ht="13.5" x14ac:dyDescent="0.25">
      <c r="A737" s="53"/>
      <c r="B737" s="53"/>
      <c r="C737" s="53"/>
      <c r="H737" s="53"/>
      <c r="I737" s="53"/>
      <c r="J737" s="53"/>
      <c r="L737" s="591"/>
      <c r="T737" s="397"/>
    </row>
    <row r="738" spans="1:20" ht="13.5" x14ac:dyDescent="0.25">
      <c r="A738" s="53"/>
      <c r="B738" s="53"/>
      <c r="C738" s="53"/>
      <c r="H738" s="53"/>
      <c r="I738" s="53"/>
      <c r="J738" s="53"/>
      <c r="L738" s="591"/>
      <c r="T738" s="397"/>
    </row>
    <row r="739" spans="1:20" ht="13.5" x14ac:dyDescent="0.25">
      <c r="A739" s="53"/>
      <c r="B739" s="53"/>
      <c r="C739" s="53"/>
      <c r="H739" s="53"/>
      <c r="I739" s="53"/>
      <c r="J739" s="53"/>
      <c r="L739" s="591"/>
      <c r="T739" s="397"/>
    </row>
    <row r="740" spans="1:20" ht="13.5" x14ac:dyDescent="0.25">
      <c r="A740" s="53"/>
      <c r="B740" s="53"/>
      <c r="C740" s="53"/>
      <c r="H740" s="53"/>
      <c r="I740" s="53"/>
      <c r="J740" s="53"/>
      <c r="L740" s="591"/>
      <c r="T740" s="397"/>
    </row>
    <row r="741" spans="1:20" ht="13.5" x14ac:dyDescent="0.25">
      <c r="A741" s="53"/>
      <c r="B741" s="53"/>
      <c r="C741" s="53"/>
      <c r="H741" s="53"/>
      <c r="I741" s="53"/>
      <c r="J741" s="53"/>
      <c r="L741" s="591"/>
      <c r="T741" s="397"/>
    </row>
    <row r="742" spans="1:20" ht="13.5" x14ac:dyDescent="0.25">
      <c r="A742" s="53"/>
      <c r="B742" s="53"/>
      <c r="C742" s="53"/>
      <c r="H742" s="53"/>
      <c r="I742" s="53"/>
      <c r="J742" s="53"/>
      <c r="L742" s="591"/>
      <c r="T742" s="397"/>
    </row>
    <row r="743" spans="1:20" ht="13.5" x14ac:dyDescent="0.25">
      <c r="A743" s="53"/>
      <c r="B743" s="53"/>
      <c r="C743" s="53"/>
      <c r="H743" s="53"/>
      <c r="I743" s="53"/>
      <c r="J743" s="53"/>
      <c r="L743" s="591"/>
      <c r="T743" s="397"/>
    </row>
    <row r="744" spans="1:20" ht="13.5" x14ac:dyDescent="0.25">
      <c r="A744" s="53"/>
      <c r="B744" s="53"/>
      <c r="C744" s="53"/>
      <c r="H744" s="53"/>
      <c r="I744" s="53"/>
      <c r="J744" s="53"/>
      <c r="L744" s="591"/>
      <c r="T744" s="397"/>
    </row>
    <row r="745" spans="1:20" ht="13.5" x14ac:dyDescent="0.25">
      <c r="A745" s="53"/>
      <c r="B745" s="53"/>
      <c r="C745" s="53"/>
      <c r="H745" s="53"/>
      <c r="I745" s="53"/>
      <c r="J745" s="53"/>
      <c r="L745" s="591"/>
      <c r="T745" s="397"/>
    </row>
    <row r="746" spans="1:20" ht="13.5" x14ac:dyDescent="0.25">
      <c r="A746" s="53"/>
      <c r="B746" s="53"/>
      <c r="C746" s="53"/>
      <c r="H746" s="53"/>
      <c r="I746" s="53"/>
      <c r="J746" s="53"/>
      <c r="L746" s="591"/>
      <c r="T746" s="397"/>
    </row>
    <row r="747" spans="1:20" ht="13.5" x14ac:dyDescent="0.25">
      <c r="A747" s="53"/>
      <c r="B747" s="53"/>
      <c r="C747" s="53"/>
      <c r="H747" s="53"/>
      <c r="I747" s="53"/>
      <c r="J747" s="53"/>
      <c r="L747" s="591"/>
      <c r="T747" s="397"/>
    </row>
    <row r="748" spans="1:20" ht="13.5" x14ac:dyDescent="0.25">
      <c r="A748" s="53"/>
      <c r="B748" s="53"/>
      <c r="C748" s="53"/>
      <c r="H748" s="53"/>
      <c r="I748" s="53"/>
      <c r="J748" s="53"/>
      <c r="L748" s="591"/>
      <c r="T748" s="397"/>
    </row>
    <row r="749" spans="1:20" ht="13.5" x14ac:dyDescent="0.25">
      <c r="A749" s="53"/>
      <c r="B749" s="53"/>
      <c r="C749" s="53"/>
      <c r="H749" s="53"/>
      <c r="I749" s="53"/>
      <c r="J749" s="53"/>
      <c r="L749" s="591"/>
      <c r="T749" s="397"/>
    </row>
    <row r="750" spans="1:20" ht="13.5" x14ac:dyDescent="0.25">
      <c r="A750" s="53"/>
      <c r="B750" s="53"/>
      <c r="C750" s="53"/>
      <c r="H750" s="53"/>
      <c r="I750" s="53"/>
      <c r="J750" s="53"/>
      <c r="L750" s="591"/>
      <c r="T750" s="397"/>
    </row>
    <row r="751" spans="1:20" ht="13.5" x14ac:dyDescent="0.25">
      <c r="A751" s="53"/>
      <c r="B751" s="53"/>
      <c r="C751" s="53"/>
      <c r="H751" s="53"/>
      <c r="I751" s="53"/>
      <c r="J751" s="53"/>
      <c r="L751" s="591"/>
      <c r="T751" s="397"/>
    </row>
    <row r="752" spans="1:20" ht="13.5" x14ac:dyDescent="0.25">
      <c r="A752" s="53"/>
      <c r="B752" s="53"/>
      <c r="C752" s="53"/>
      <c r="H752" s="53"/>
      <c r="I752" s="53"/>
      <c r="J752" s="53"/>
      <c r="L752" s="591"/>
      <c r="T752" s="397"/>
    </row>
    <row r="753" spans="1:20" ht="13.5" x14ac:dyDescent="0.25">
      <c r="A753" s="53"/>
      <c r="B753" s="53"/>
      <c r="C753" s="53"/>
      <c r="H753" s="53"/>
      <c r="I753" s="53"/>
      <c r="J753" s="53"/>
      <c r="L753" s="591"/>
      <c r="T753" s="397"/>
    </row>
    <row r="754" spans="1:20" ht="13.5" x14ac:dyDescent="0.25">
      <c r="A754" s="53"/>
      <c r="B754" s="53"/>
      <c r="C754" s="53"/>
      <c r="H754" s="53"/>
      <c r="I754" s="53"/>
      <c r="J754" s="53"/>
      <c r="L754" s="591"/>
      <c r="T754" s="397"/>
    </row>
    <row r="755" spans="1:20" ht="13.5" x14ac:dyDescent="0.25">
      <c r="A755" s="53"/>
      <c r="B755" s="53"/>
      <c r="C755" s="53"/>
      <c r="H755" s="53"/>
      <c r="I755" s="53"/>
      <c r="J755" s="53"/>
      <c r="L755" s="591"/>
      <c r="T755" s="397"/>
    </row>
    <row r="756" spans="1:20" ht="13.5" x14ac:dyDescent="0.25">
      <c r="A756" s="53"/>
      <c r="B756" s="53"/>
      <c r="C756" s="53"/>
      <c r="H756" s="53"/>
      <c r="I756" s="53"/>
      <c r="J756" s="53"/>
      <c r="L756" s="591"/>
      <c r="T756" s="397"/>
    </row>
    <row r="757" spans="1:20" ht="13.5" x14ac:dyDescent="0.25">
      <c r="A757" s="53"/>
      <c r="B757" s="53"/>
      <c r="C757" s="53"/>
      <c r="H757" s="53"/>
      <c r="I757" s="53"/>
      <c r="J757" s="53"/>
      <c r="L757" s="591"/>
      <c r="T757" s="397"/>
    </row>
    <row r="758" spans="1:20" ht="13.5" x14ac:dyDescent="0.25">
      <c r="A758" s="53"/>
      <c r="B758" s="53"/>
      <c r="C758" s="53"/>
      <c r="H758" s="53"/>
      <c r="I758" s="53"/>
      <c r="J758" s="53"/>
      <c r="L758" s="591"/>
      <c r="T758" s="397"/>
    </row>
    <row r="759" spans="1:20" ht="13.5" x14ac:dyDescent="0.25">
      <c r="A759" s="53"/>
      <c r="B759" s="53"/>
      <c r="C759" s="53"/>
      <c r="H759" s="53"/>
      <c r="I759" s="53"/>
      <c r="J759" s="53"/>
      <c r="L759" s="591"/>
      <c r="T759" s="397"/>
    </row>
    <row r="760" spans="1:20" ht="13.5" x14ac:dyDescent="0.25">
      <c r="A760" s="53"/>
      <c r="B760" s="53"/>
      <c r="C760" s="53"/>
      <c r="H760" s="53"/>
      <c r="I760" s="53"/>
      <c r="J760" s="53"/>
      <c r="L760" s="591"/>
      <c r="T760" s="397"/>
    </row>
    <row r="761" spans="1:20" ht="13.5" x14ac:dyDescent="0.25">
      <c r="A761" s="53"/>
      <c r="B761" s="53"/>
      <c r="C761" s="53"/>
      <c r="H761" s="53"/>
      <c r="I761" s="53"/>
      <c r="J761" s="53"/>
      <c r="L761" s="591"/>
      <c r="T761" s="397"/>
    </row>
    <row r="762" spans="1:20" ht="13.5" x14ac:dyDescent="0.25">
      <c r="A762" s="53"/>
      <c r="B762" s="53"/>
      <c r="C762" s="53"/>
      <c r="H762" s="53"/>
      <c r="I762" s="53"/>
      <c r="J762" s="53"/>
      <c r="L762" s="591"/>
      <c r="T762" s="397"/>
    </row>
    <row r="763" spans="1:20" ht="13.5" x14ac:dyDescent="0.25">
      <c r="A763" s="53"/>
      <c r="B763" s="53"/>
      <c r="C763" s="53"/>
      <c r="H763" s="53"/>
      <c r="I763" s="53"/>
      <c r="J763" s="53"/>
      <c r="L763" s="591"/>
      <c r="T763" s="397"/>
    </row>
    <row r="764" spans="1:20" ht="13.5" x14ac:dyDescent="0.25">
      <c r="A764" s="53"/>
      <c r="B764" s="53"/>
      <c r="C764" s="53"/>
      <c r="H764" s="53"/>
      <c r="I764" s="53"/>
      <c r="J764" s="53"/>
      <c r="L764" s="591"/>
      <c r="T764" s="397"/>
    </row>
    <row r="765" spans="1:20" ht="13.5" x14ac:dyDescent="0.25">
      <c r="A765" s="53"/>
      <c r="B765" s="53"/>
      <c r="C765" s="53"/>
      <c r="H765" s="53"/>
      <c r="I765" s="53"/>
      <c r="J765" s="53"/>
      <c r="L765" s="591"/>
      <c r="T765" s="397"/>
    </row>
    <row r="766" spans="1:20" ht="13.5" x14ac:dyDescent="0.25">
      <c r="A766" s="53"/>
      <c r="B766" s="53"/>
      <c r="C766" s="53"/>
      <c r="H766" s="53"/>
      <c r="I766" s="53"/>
      <c r="J766" s="53"/>
      <c r="L766" s="591"/>
      <c r="T766" s="397"/>
    </row>
    <row r="767" spans="1:20" ht="13.5" x14ac:dyDescent="0.25">
      <c r="A767" s="53"/>
      <c r="B767" s="53"/>
      <c r="C767" s="53"/>
      <c r="H767" s="53"/>
      <c r="I767" s="53"/>
      <c r="J767" s="53"/>
      <c r="L767" s="591"/>
      <c r="T767" s="397"/>
    </row>
    <row r="768" spans="1:20" ht="13.5" x14ac:dyDescent="0.25">
      <c r="A768" s="53"/>
      <c r="B768" s="53"/>
      <c r="C768" s="53"/>
      <c r="H768" s="53"/>
      <c r="I768" s="53"/>
      <c r="J768" s="53"/>
      <c r="L768" s="591"/>
      <c r="T768" s="397"/>
    </row>
    <row r="769" spans="1:20" ht="13.5" x14ac:dyDescent="0.25">
      <c r="A769" s="53"/>
      <c r="B769" s="53"/>
      <c r="C769" s="53"/>
      <c r="H769" s="53"/>
      <c r="I769" s="53"/>
      <c r="J769" s="53"/>
      <c r="L769" s="591"/>
      <c r="T769" s="397"/>
    </row>
    <row r="770" spans="1:20" ht="13.5" x14ac:dyDescent="0.25">
      <c r="A770" s="53"/>
      <c r="B770" s="53"/>
      <c r="C770" s="53"/>
      <c r="H770" s="53"/>
      <c r="I770" s="53"/>
      <c r="J770" s="53"/>
      <c r="L770" s="591"/>
      <c r="T770" s="397"/>
    </row>
    <row r="771" spans="1:20" ht="13.5" x14ac:dyDescent="0.25">
      <c r="A771" s="53"/>
      <c r="B771" s="53"/>
      <c r="C771" s="53"/>
      <c r="H771" s="53"/>
      <c r="I771" s="53"/>
      <c r="J771" s="53"/>
      <c r="L771" s="591"/>
      <c r="T771" s="397"/>
    </row>
    <row r="772" spans="1:20" ht="13.5" x14ac:dyDescent="0.25">
      <c r="A772" s="53"/>
      <c r="B772" s="53"/>
      <c r="C772" s="53"/>
      <c r="H772" s="53"/>
      <c r="I772" s="53"/>
      <c r="J772" s="53"/>
      <c r="L772" s="591"/>
      <c r="T772" s="397"/>
    </row>
    <row r="773" spans="1:20" ht="13.5" x14ac:dyDescent="0.25">
      <c r="A773" s="53"/>
      <c r="B773" s="53"/>
      <c r="C773" s="53"/>
      <c r="H773" s="53"/>
      <c r="I773" s="53"/>
      <c r="J773" s="53"/>
      <c r="L773" s="591"/>
      <c r="T773" s="397"/>
    </row>
    <row r="774" spans="1:20" ht="13.5" x14ac:dyDescent="0.25">
      <c r="A774" s="53"/>
      <c r="B774" s="53"/>
      <c r="C774" s="53"/>
      <c r="H774" s="53"/>
      <c r="I774" s="53"/>
      <c r="J774" s="53"/>
      <c r="L774" s="591"/>
      <c r="T774" s="397"/>
    </row>
    <row r="775" spans="1:20" ht="13.5" x14ac:dyDescent="0.25">
      <c r="A775" s="53"/>
      <c r="B775" s="53"/>
      <c r="C775" s="53"/>
      <c r="H775" s="53"/>
      <c r="I775" s="53"/>
      <c r="J775" s="53"/>
      <c r="L775" s="591"/>
      <c r="T775" s="397"/>
    </row>
    <row r="776" spans="1:20" ht="13.5" x14ac:dyDescent="0.25">
      <c r="A776" s="53"/>
      <c r="B776" s="53"/>
      <c r="C776" s="53"/>
      <c r="H776" s="53"/>
      <c r="I776" s="53"/>
      <c r="J776" s="53"/>
      <c r="L776" s="591"/>
      <c r="T776" s="397"/>
    </row>
    <row r="777" spans="1:20" ht="13.5" x14ac:dyDescent="0.25">
      <c r="A777" s="53"/>
      <c r="B777" s="53"/>
      <c r="C777" s="53"/>
      <c r="H777" s="53"/>
      <c r="I777" s="53"/>
      <c r="J777" s="53"/>
      <c r="L777" s="591"/>
      <c r="T777" s="397"/>
    </row>
    <row r="778" spans="1:20" ht="13.5" x14ac:dyDescent="0.25">
      <c r="A778" s="53"/>
      <c r="B778" s="53"/>
      <c r="C778" s="53"/>
      <c r="H778" s="53"/>
      <c r="I778" s="53"/>
      <c r="J778" s="53"/>
      <c r="L778" s="591"/>
      <c r="T778" s="397"/>
    </row>
    <row r="779" spans="1:20" ht="13.5" x14ac:dyDescent="0.25">
      <c r="A779" s="53"/>
      <c r="B779" s="53"/>
      <c r="C779" s="53"/>
      <c r="H779" s="53"/>
      <c r="I779" s="53"/>
      <c r="J779" s="53"/>
      <c r="L779" s="591"/>
      <c r="T779" s="397"/>
    </row>
    <row r="780" spans="1:20" ht="13.5" x14ac:dyDescent="0.25">
      <c r="A780" s="53"/>
      <c r="B780" s="53"/>
      <c r="C780" s="53"/>
      <c r="H780" s="53"/>
      <c r="I780" s="53"/>
      <c r="J780" s="53"/>
      <c r="L780" s="591"/>
      <c r="T780" s="397"/>
    </row>
    <row r="781" spans="1:20" ht="13.5" x14ac:dyDescent="0.25">
      <c r="A781" s="53"/>
      <c r="B781" s="53"/>
      <c r="C781" s="53"/>
      <c r="H781" s="53"/>
      <c r="I781" s="53"/>
      <c r="J781" s="53"/>
      <c r="L781" s="591"/>
      <c r="T781" s="397"/>
    </row>
    <row r="782" spans="1:20" ht="13.5" x14ac:dyDescent="0.25">
      <c r="A782" s="53"/>
      <c r="B782" s="53"/>
      <c r="C782" s="53"/>
      <c r="H782" s="53"/>
      <c r="I782" s="53"/>
      <c r="J782" s="53"/>
      <c r="L782" s="591"/>
      <c r="T782" s="397"/>
    </row>
    <row r="783" spans="1:20" ht="13.5" x14ac:dyDescent="0.25">
      <c r="A783" s="53"/>
      <c r="B783" s="53"/>
      <c r="C783" s="53"/>
      <c r="H783" s="53"/>
      <c r="I783" s="53"/>
      <c r="J783" s="53"/>
      <c r="L783" s="591"/>
      <c r="T783" s="397"/>
    </row>
    <row r="784" spans="1:20" ht="13.5" x14ac:dyDescent="0.25">
      <c r="A784" s="53"/>
      <c r="B784" s="53"/>
      <c r="C784" s="53"/>
      <c r="H784" s="53"/>
      <c r="I784" s="53"/>
      <c r="J784" s="53"/>
      <c r="L784" s="591"/>
      <c r="T784" s="397"/>
    </row>
    <row r="785" spans="1:20" ht="13.5" x14ac:dyDescent="0.25">
      <c r="A785" s="53"/>
      <c r="B785" s="53"/>
      <c r="C785" s="53"/>
      <c r="H785" s="53"/>
      <c r="I785" s="53"/>
      <c r="J785" s="53"/>
      <c r="L785" s="591"/>
      <c r="T785" s="397"/>
    </row>
    <row r="786" spans="1:20" ht="13.5" x14ac:dyDescent="0.25">
      <c r="A786" s="53"/>
      <c r="B786" s="53"/>
      <c r="C786" s="53"/>
      <c r="H786" s="53"/>
      <c r="I786" s="53"/>
      <c r="J786" s="53"/>
      <c r="L786" s="591"/>
      <c r="T786" s="397"/>
    </row>
    <row r="787" spans="1:20" ht="13.5" x14ac:dyDescent="0.25">
      <c r="A787" s="53"/>
      <c r="B787" s="53"/>
      <c r="C787" s="53"/>
      <c r="H787" s="53"/>
      <c r="I787" s="53"/>
      <c r="J787" s="53"/>
      <c r="L787" s="591"/>
      <c r="T787" s="397"/>
    </row>
    <row r="788" spans="1:20" ht="13.5" x14ac:dyDescent="0.25">
      <c r="A788" s="53"/>
      <c r="B788" s="53"/>
      <c r="C788" s="53"/>
      <c r="H788" s="53"/>
      <c r="I788" s="53"/>
      <c r="J788" s="53"/>
      <c r="L788" s="591"/>
      <c r="T788" s="397"/>
    </row>
    <row r="789" spans="1:20" ht="13.5" x14ac:dyDescent="0.25">
      <c r="A789" s="53"/>
      <c r="B789" s="53"/>
      <c r="C789" s="53"/>
      <c r="H789" s="53"/>
      <c r="I789" s="53"/>
      <c r="J789" s="53"/>
      <c r="L789" s="591"/>
      <c r="T789" s="397"/>
    </row>
    <row r="790" spans="1:20" ht="13.5" x14ac:dyDescent="0.25">
      <c r="A790" s="53"/>
      <c r="B790" s="53"/>
      <c r="C790" s="53"/>
      <c r="H790" s="53"/>
      <c r="I790" s="53"/>
      <c r="J790" s="53"/>
      <c r="L790" s="591"/>
      <c r="T790" s="397"/>
    </row>
    <row r="791" spans="1:20" ht="13.5" x14ac:dyDescent="0.25">
      <c r="A791" s="53"/>
      <c r="B791" s="53"/>
      <c r="C791" s="53"/>
      <c r="H791" s="53"/>
      <c r="I791" s="53"/>
      <c r="J791" s="53"/>
      <c r="L791" s="591"/>
      <c r="T791" s="397"/>
    </row>
    <row r="792" spans="1:20" ht="13.5" x14ac:dyDescent="0.25">
      <c r="A792" s="53"/>
      <c r="B792" s="53"/>
      <c r="C792" s="53"/>
      <c r="H792" s="53"/>
      <c r="I792" s="53"/>
      <c r="J792" s="53"/>
      <c r="L792" s="591"/>
      <c r="T792" s="397"/>
    </row>
    <row r="793" spans="1:20" ht="13.5" x14ac:dyDescent="0.25">
      <c r="A793" s="53"/>
      <c r="B793" s="53"/>
      <c r="C793" s="53"/>
      <c r="H793" s="53"/>
      <c r="I793" s="53"/>
      <c r="J793" s="53"/>
      <c r="L793" s="591"/>
      <c r="T793" s="397"/>
    </row>
    <row r="794" spans="1:20" ht="13.5" x14ac:dyDescent="0.25">
      <c r="A794" s="53"/>
      <c r="B794" s="53"/>
      <c r="C794" s="53"/>
      <c r="H794" s="53"/>
      <c r="I794" s="53"/>
      <c r="J794" s="53"/>
      <c r="L794" s="591"/>
      <c r="T794" s="397"/>
    </row>
    <row r="795" spans="1:20" ht="13.5" x14ac:dyDescent="0.25">
      <c r="A795" s="53"/>
      <c r="B795" s="53"/>
      <c r="C795" s="53"/>
      <c r="H795" s="53"/>
      <c r="I795" s="53"/>
      <c r="J795" s="53"/>
      <c r="L795" s="591"/>
      <c r="T795" s="397"/>
    </row>
    <row r="796" spans="1:20" ht="13.5" x14ac:dyDescent="0.25">
      <c r="A796" s="53"/>
      <c r="B796" s="53"/>
      <c r="C796" s="53"/>
      <c r="H796" s="53"/>
      <c r="I796" s="53"/>
      <c r="J796" s="53"/>
      <c r="L796" s="591"/>
      <c r="T796" s="397"/>
    </row>
    <row r="797" spans="1:20" ht="13.5" x14ac:dyDescent="0.25">
      <c r="A797" s="53"/>
      <c r="B797" s="53"/>
      <c r="C797" s="53"/>
      <c r="H797" s="53"/>
      <c r="I797" s="53"/>
      <c r="J797" s="53"/>
      <c r="L797" s="591"/>
      <c r="T797" s="397"/>
    </row>
    <row r="798" spans="1:20" ht="13.5" x14ac:dyDescent="0.25">
      <c r="A798" s="53"/>
      <c r="B798" s="53"/>
      <c r="C798" s="53"/>
      <c r="H798" s="53"/>
      <c r="I798" s="53"/>
      <c r="J798" s="53"/>
      <c r="L798" s="591"/>
      <c r="T798" s="397"/>
    </row>
    <row r="799" spans="1:20" ht="13.5" x14ac:dyDescent="0.25">
      <c r="A799" s="53"/>
      <c r="B799" s="53"/>
      <c r="C799" s="53"/>
      <c r="H799" s="53"/>
      <c r="I799" s="53"/>
      <c r="J799" s="53"/>
      <c r="L799" s="591"/>
      <c r="T799" s="397"/>
    </row>
    <row r="800" spans="1:20" ht="13.5" x14ac:dyDescent="0.25">
      <c r="A800" s="53"/>
      <c r="B800" s="53"/>
      <c r="C800" s="53"/>
      <c r="H800" s="53"/>
      <c r="I800" s="53"/>
      <c r="J800" s="53"/>
      <c r="L800" s="591"/>
      <c r="T800" s="397"/>
    </row>
    <row r="801" spans="1:20" ht="13.5" x14ac:dyDescent="0.25">
      <c r="A801" s="53"/>
      <c r="B801" s="53"/>
      <c r="C801" s="53"/>
      <c r="H801" s="53"/>
      <c r="I801" s="53"/>
      <c r="J801" s="53"/>
      <c r="L801" s="591"/>
      <c r="T801" s="397"/>
    </row>
    <row r="802" spans="1:20" ht="13.5" x14ac:dyDescent="0.25">
      <c r="A802" s="53"/>
      <c r="B802" s="53"/>
      <c r="C802" s="53"/>
      <c r="H802" s="53"/>
      <c r="I802" s="53"/>
      <c r="J802" s="53"/>
      <c r="L802" s="591"/>
      <c r="T802" s="397"/>
    </row>
    <row r="803" spans="1:20" ht="13.5" x14ac:dyDescent="0.25">
      <c r="A803" s="53"/>
      <c r="B803" s="53"/>
      <c r="C803" s="53"/>
      <c r="H803" s="53"/>
      <c r="I803" s="53"/>
      <c r="J803" s="53"/>
      <c r="L803" s="591"/>
      <c r="T803" s="397"/>
    </row>
    <row r="804" spans="1:20" ht="13.5" x14ac:dyDescent="0.25">
      <c r="A804" s="53"/>
      <c r="B804" s="53"/>
      <c r="C804" s="53"/>
      <c r="H804" s="53"/>
      <c r="I804" s="53"/>
      <c r="J804" s="53"/>
      <c r="L804" s="591"/>
      <c r="T804" s="397"/>
    </row>
    <row r="805" spans="1:20" ht="13.5" x14ac:dyDescent="0.25">
      <c r="A805" s="53"/>
      <c r="B805" s="53"/>
      <c r="C805" s="53"/>
      <c r="H805" s="53"/>
      <c r="I805" s="53"/>
      <c r="J805" s="53"/>
      <c r="L805" s="591"/>
      <c r="T805" s="397"/>
    </row>
    <row r="806" spans="1:20" ht="13.5" x14ac:dyDescent="0.25">
      <c r="A806" s="53"/>
      <c r="B806" s="53"/>
      <c r="C806" s="53"/>
      <c r="H806" s="53"/>
      <c r="I806" s="53"/>
      <c r="J806" s="53"/>
      <c r="L806" s="591"/>
      <c r="T806" s="397"/>
    </row>
    <row r="807" spans="1:20" ht="13.5" x14ac:dyDescent="0.25">
      <c r="A807" s="53"/>
      <c r="B807" s="53"/>
      <c r="C807" s="53"/>
      <c r="H807" s="53"/>
      <c r="I807" s="53"/>
      <c r="J807" s="53"/>
      <c r="L807" s="591"/>
      <c r="T807" s="397"/>
    </row>
    <row r="808" spans="1:20" ht="13.5" x14ac:dyDescent="0.25">
      <c r="A808" s="53"/>
      <c r="B808" s="53"/>
      <c r="C808" s="53"/>
      <c r="H808" s="53"/>
      <c r="I808" s="53"/>
      <c r="J808" s="53"/>
      <c r="L808" s="591"/>
      <c r="T808" s="397"/>
    </row>
    <row r="809" spans="1:20" ht="13.5" x14ac:dyDescent="0.25">
      <c r="A809" s="53"/>
      <c r="B809" s="53"/>
      <c r="C809" s="53"/>
      <c r="H809" s="53"/>
      <c r="I809" s="53"/>
      <c r="J809" s="53"/>
      <c r="L809" s="591"/>
      <c r="T809" s="397"/>
    </row>
    <row r="810" spans="1:20" ht="13.5" x14ac:dyDescent="0.25">
      <c r="A810" s="53"/>
      <c r="B810" s="53"/>
      <c r="C810" s="53"/>
      <c r="H810" s="53"/>
      <c r="I810" s="53"/>
      <c r="J810" s="53"/>
      <c r="L810" s="591"/>
      <c r="T810" s="397"/>
    </row>
    <row r="811" spans="1:20" ht="13.5" x14ac:dyDescent="0.25">
      <c r="A811" s="53"/>
      <c r="B811" s="53"/>
      <c r="C811" s="53"/>
      <c r="H811" s="53"/>
      <c r="I811" s="53"/>
      <c r="J811" s="53"/>
      <c r="L811" s="591"/>
      <c r="T811" s="397"/>
    </row>
    <row r="812" spans="1:20" ht="13.5" x14ac:dyDescent="0.25">
      <c r="A812" s="53"/>
      <c r="B812" s="53"/>
      <c r="C812" s="53"/>
      <c r="H812" s="53"/>
      <c r="I812" s="53"/>
      <c r="J812" s="53"/>
      <c r="L812" s="591"/>
      <c r="T812" s="397"/>
    </row>
    <row r="813" spans="1:20" ht="13.5" x14ac:dyDescent="0.25">
      <c r="A813" s="53"/>
      <c r="B813" s="53"/>
      <c r="C813" s="53"/>
      <c r="H813" s="53"/>
      <c r="I813" s="53"/>
      <c r="J813" s="53"/>
      <c r="L813" s="591"/>
      <c r="T813" s="397"/>
    </row>
    <row r="814" spans="1:20" ht="13.5" x14ac:dyDescent="0.25">
      <c r="A814" s="53"/>
      <c r="B814" s="53"/>
      <c r="C814" s="53"/>
      <c r="H814" s="53"/>
      <c r="I814" s="53"/>
      <c r="J814" s="53"/>
      <c r="L814" s="591"/>
      <c r="T814" s="397"/>
    </row>
    <row r="815" spans="1:20" ht="13.5" x14ac:dyDescent="0.25">
      <c r="A815" s="53"/>
      <c r="B815" s="53"/>
      <c r="C815" s="53"/>
      <c r="H815" s="53"/>
      <c r="I815" s="53"/>
      <c r="J815" s="53"/>
      <c r="L815" s="591"/>
      <c r="T815" s="397"/>
    </row>
    <row r="816" spans="1:20" ht="13.5" x14ac:dyDescent="0.25">
      <c r="A816" s="53"/>
      <c r="B816" s="53"/>
      <c r="C816" s="53"/>
      <c r="H816" s="53"/>
      <c r="I816" s="53"/>
      <c r="J816" s="53"/>
      <c r="L816" s="591"/>
      <c r="T816" s="397"/>
    </row>
    <row r="817" spans="1:20" ht="13.5" x14ac:dyDescent="0.25">
      <c r="A817" s="53"/>
      <c r="B817" s="53"/>
      <c r="C817" s="53"/>
      <c r="H817" s="53"/>
      <c r="I817" s="53"/>
      <c r="J817" s="53"/>
      <c r="L817" s="591"/>
      <c r="T817" s="397"/>
    </row>
    <row r="818" spans="1:20" ht="13.5" x14ac:dyDescent="0.25">
      <c r="A818" s="53"/>
      <c r="B818" s="53"/>
      <c r="C818" s="53"/>
      <c r="H818" s="53"/>
      <c r="I818" s="53"/>
      <c r="J818" s="53"/>
      <c r="L818" s="591"/>
      <c r="T818" s="397"/>
    </row>
    <row r="819" spans="1:20" ht="13.5" x14ac:dyDescent="0.25">
      <c r="A819" s="53"/>
      <c r="B819" s="53"/>
      <c r="C819" s="53"/>
      <c r="H819" s="53"/>
      <c r="I819" s="53"/>
      <c r="J819" s="53"/>
      <c r="L819" s="591"/>
      <c r="T819" s="397"/>
    </row>
    <row r="820" spans="1:20" ht="13.5" x14ac:dyDescent="0.25">
      <c r="A820" s="53"/>
      <c r="B820" s="53"/>
      <c r="C820" s="53"/>
      <c r="H820" s="53"/>
      <c r="I820" s="53"/>
      <c r="J820" s="53"/>
      <c r="L820" s="591"/>
      <c r="T820" s="397"/>
    </row>
    <row r="821" spans="1:20" ht="13.5" x14ac:dyDescent="0.25">
      <c r="A821" s="53"/>
      <c r="B821" s="53"/>
      <c r="C821" s="53"/>
      <c r="H821" s="53"/>
      <c r="I821" s="53"/>
      <c r="J821" s="53"/>
      <c r="L821" s="591"/>
      <c r="T821" s="397"/>
    </row>
    <row r="822" spans="1:20" ht="13.5" x14ac:dyDescent="0.25">
      <c r="A822" s="53"/>
      <c r="B822" s="53"/>
      <c r="C822" s="53"/>
      <c r="H822" s="53"/>
      <c r="I822" s="53"/>
      <c r="J822" s="53"/>
      <c r="L822" s="591"/>
      <c r="T822" s="397"/>
    </row>
    <row r="823" spans="1:20" ht="13.5" x14ac:dyDescent="0.25">
      <c r="A823" s="53"/>
      <c r="B823" s="53"/>
      <c r="C823" s="53"/>
      <c r="H823" s="53"/>
      <c r="I823" s="53"/>
      <c r="J823" s="53"/>
      <c r="L823" s="591"/>
      <c r="T823" s="397"/>
    </row>
    <row r="824" spans="1:20" ht="13.5" x14ac:dyDescent="0.25">
      <c r="A824" s="53"/>
      <c r="B824" s="53"/>
      <c r="C824" s="53"/>
      <c r="H824" s="53"/>
      <c r="I824" s="53"/>
      <c r="J824" s="53"/>
      <c r="L824" s="591"/>
      <c r="T824" s="397"/>
    </row>
    <row r="825" spans="1:20" ht="13.5" x14ac:dyDescent="0.25">
      <c r="A825" s="53"/>
      <c r="B825" s="53"/>
      <c r="C825" s="53"/>
      <c r="H825" s="53"/>
      <c r="I825" s="53"/>
      <c r="J825" s="53"/>
      <c r="L825" s="591"/>
      <c r="T825" s="397"/>
    </row>
    <row r="826" spans="1:20" ht="13.5" x14ac:dyDescent="0.25">
      <c r="A826" s="53"/>
      <c r="B826" s="53"/>
      <c r="C826" s="53"/>
      <c r="H826" s="53"/>
      <c r="I826" s="53"/>
      <c r="J826" s="53"/>
      <c r="L826" s="591"/>
      <c r="T826" s="397"/>
    </row>
    <row r="827" spans="1:20" ht="13.5" x14ac:dyDescent="0.25">
      <c r="A827" s="53"/>
      <c r="B827" s="53"/>
      <c r="C827" s="53"/>
      <c r="H827" s="53"/>
      <c r="I827" s="53"/>
      <c r="J827" s="53"/>
      <c r="L827" s="591"/>
      <c r="T827" s="397"/>
    </row>
    <row r="828" spans="1:20" ht="13.5" x14ac:dyDescent="0.25">
      <c r="A828" s="53"/>
      <c r="B828" s="53"/>
      <c r="C828" s="53"/>
      <c r="H828" s="53"/>
      <c r="I828" s="53"/>
      <c r="J828" s="53"/>
      <c r="L828" s="591"/>
      <c r="T828" s="397"/>
    </row>
    <row r="829" spans="1:20" ht="13.5" x14ac:dyDescent="0.25">
      <c r="A829" s="53"/>
      <c r="B829" s="53"/>
      <c r="C829" s="53"/>
      <c r="H829" s="53"/>
      <c r="I829" s="53"/>
      <c r="J829" s="53"/>
      <c r="L829" s="591"/>
      <c r="T829" s="397"/>
    </row>
    <row r="830" spans="1:20" ht="13.5" x14ac:dyDescent="0.25">
      <c r="A830" s="53"/>
      <c r="B830" s="53"/>
      <c r="C830" s="53"/>
      <c r="H830" s="53"/>
      <c r="I830" s="53"/>
      <c r="J830" s="53"/>
      <c r="L830" s="591"/>
      <c r="T830" s="397"/>
    </row>
    <row r="831" spans="1:20" ht="13.5" x14ac:dyDescent="0.25">
      <c r="A831" s="53"/>
      <c r="B831" s="53"/>
      <c r="C831" s="53"/>
      <c r="H831" s="53"/>
      <c r="I831" s="53"/>
      <c r="J831" s="53"/>
      <c r="L831" s="591"/>
      <c r="T831" s="397"/>
    </row>
    <row r="832" spans="1:20" ht="13.5" x14ac:dyDescent="0.25">
      <c r="A832" s="53"/>
      <c r="B832" s="53"/>
      <c r="C832" s="53"/>
      <c r="H832" s="53"/>
      <c r="I832" s="53"/>
      <c r="J832" s="53"/>
      <c r="L832" s="591"/>
      <c r="T832" s="397"/>
    </row>
    <row r="833" spans="1:20" ht="13.5" x14ac:dyDescent="0.25">
      <c r="A833" s="53"/>
      <c r="B833" s="53"/>
      <c r="C833" s="53"/>
      <c r="H833" s="53"/>
      <c r="I833" s="53"/>
      <c r="J833" s="53"/>
      <c r="L833" s="591"/>
      <c r="T833" s="397"/>
    </row>
    <row r="834" spans="1:20" ht="13.5" x14ac:dyDescent="0.25">
      <c r="A834" s="53"/>
      <c r="B834" s="53"/>
      <c r="C834" s="53"/>
      <c r="H834" s="53"/>
      <c r="I834" s="53"/>
      <c r="J834" s="53"/>
      <c r="L834" s="591"/>
      <c r="T834" s="397"/>
    </row>
    <row r="835" spans="1:20" ht="13.5" x14ac:dyDescent="0.25">
      <c r="A835" s="53"/>
      <c r="B835" s="53"/>
      <c r="C835" s="53"/>
      <c r="H835" s="53"/>
      <c r="I835" s="53"/>
      <c r="J835" s="53"/>
      <c r="L835" s="591"/>
      <c r="T835" s="397"/>
    </row>
    <row r="836" spans="1:20" ht="13.5" x14ac:dyDescent="0.25">
      <c r="A836" s="53"/>
      <c r="B836" s="53"/>
      <c r="C836" s="53"/>
      <c r="H836" s="53"/>
      <c r="I836" s="53"/>
      <c r="J836" s="53"/>
      <c r="L836" s="591"/>
      <c r="T836" s="397"/>
    </row>
    <row r="837" spans="1:20" ht="13.5" x14ac:dyDescent="0.25">
      <c r="A837" s="53"/>
      <c r="B837" s="53"/>
      <c r="C837" s="53"/>
      <c r="H837" s="53"/>
      <c r="I837" s="53"/>
      <c r="J837" s="53"/>
      <c r="L837" s="591"/>
      <c r="T837" s="397"/>
    </row>
    <row r="838" spans="1:20" ht="13.5" x14ac:dyDescent="0.25">
      <c r="A838" s="53"/>
      <c r="B838" s="53"/>
      <c r="C838" s="53"/>
      <c r="H838" s="53"/>
      <c r="I838" s="53"/>
      <c r="J838" s="53"/>
      <c r="L838" s="591"/>
      <c r="T838" s="397"/>
    </row>
    <row r="839" spans="1:20" ht="13.5" x14ac:dyDescent="0.25">
      <c r="A839" s="53"/>
      <c r="B839" s="53"/>
      <c r="C839" s="53"/>
      <c r="H839" s="53"/>
      <c r="I839" s="53"/>
      <c r="J839" s="53"/>
      <c r="L839" s="591"/>
      <c r="T839" s="397"/>
    </row>
    <row r="840" spans="1:20" ht="13.5" x14ac:dyDescent="0.25">
      <c r="A840" s="53"/>
      <c r="B840" s="53"/>
      <c r="C840" s="53"/>
      <c r="H840" s="53"/>
      <c r="I840" s="53"/>
      <c r="J840" s="53"/>
      <c r="L840" s="591"/>
      <c r="T840" s="397"/>
    </row>
    <row r="841" spans="1:20" ht="13.5" x14ac:dyDescent="0.25">
      <c r="A841" s="53"/>
      <c r="B841" s="53"/>
      <c r="C841" s="53"/>
      <c r="H841" s="53"/>
      <c r="I841" s="53"/>
      <c r="J841" s="53"/>
      <c r="L841" s="591"/>
      <c r="T841" s="397"/>
    </row>
    <row r="842" spans="1:20" ht="13.5" x14ac:dyDescent="0.25">
      <c r="A842" s="53"/>
      <c r="B842" s="53"/>
      <c r="C842" s="53"/>
      <c r="H842" s="53"/>
      <c r="I842" s="53"/>
      <c r="J842" s="53"/>
      <c r="L842" s="591"/>
      <c r="T842" s="397"/>
    </row>
    <row r="843" spans="1:20" ht="13.5" x14ac:dyDescent="0.25">
      <c r="A843" s="53"/>
      <c r="B843" s="53"/>
      <c r="C843" s="53"/>
      <c r="H843" s="53"/>
      <c r="I843" s="53"/>
      <c r="J843" s="53"/>
      <c r="L843" s="591"/>
      <c r="T843" s="397"/>
    </row>
    <row r="844" spans="1:20" ht="13.5" x14ac:dyDescent="0.25">
      <c r="A844" s="53"/>
      <c r="B844" s="53"/>
      <c r="C844" s="53"/>
      <c r="H844" s="53"/>
      <c r="I844" s="53"/>
      <c r="J844" s="53"/>
      <c r="L844" s="591"/>
      <c r="T844" s="397"/>
    </row>
    <row r="845" spans="1:20" ht="13.5" x14ac:dyDescent="0.25">
      <c r="A845" s="53"/>
      <c r="B845" s="53"/>
      <c r="C845" s="53"/>
      <c r="H845" s="53"/>
      <c r="I845" s="53"/>
      <c r="J845" s="53"/>
      <c r="L845" s="591"/>
      <c r="T845" s="397"/>
    </row>
    <row r="846" spans="1:20" ht="13.5" x14ac:dyDescent="0.25">
      <c r="A846" s="53"/>
      <c r="B846" s="53"/>
      <c r="C846" s="53"/>
      <c r="H846" s="53"/>
      <c r="I846" s="53"/>
      <c r="J846" s="53"/>
      <c r="L846" s="591"/>
      <c r="T846" s="397"/>
    </row>
    <row r="847" spans="1:20" ht="13.5" x14ac:dyDescent="0.25">
      <c r="A847" s="53"/>
      <c r="B847" s="53"/>
      <c r="C847" s="53"/>
      <c r="H847" s="53"/>
      <c r="I847" s="53"/>
      <c r="J847" s="53"/>
      <c r="L847" s="591"/>
      <c r="T847" s="397"/>
    </row>
    <row r="848" spans="1:20" ht="13.5" x14ac:dyDescent="0.25">
      <c r="A848" s="53"/>
      <c r="B848" s="53"/>
      <c r="C848" s="53"/>
      <c r="H848" s="53"/>
      <c r="I848" s="53"/>
      <c r="J848" s="53"/>
      <c r="L848" s="591"/>
      <c r="T848" s="397"/>
    </row>
    <row r="849" spans="1:20" ht="13.5" x14ac:dyDescent="0.25">
      <c r="A849" s="53"/>
      <c r="B849" s="53"/>
      <c r="C849" s="53"/>
      <c r="H849" s="53"/>
      <c r="I849" s="53"/>
      <c r="J849" s="53"/>
      <c r="L849" s="591"/>
      <c r="T849" s="397"/>
    </row>
    <row r="850" spans="1:20" ht="13.5" x14ac:dyDescent="0.25">
      <c r="A850" s="53"/>
      <c r="B850" s="53"/>
      <c r="C850" s="53"/>
      <c r="H850" s="53"/>
      <c r="I850" s="53"/>
      <c r="J850" s="53"/>
      <c r="L850" s="591"/>
      <c r="T850" s="397"/>
    </row>
    <row r="851" spans="1:20" ht="13.5" x14ac:dyDescent="0.25">
      <c r="A851" s="53"/>
      <c r="B851" s="53"/>
      <c r="C851" s="53"/>
      <c r="H851" s="53"/>
      <c r="I851" s="53"/>
      <c r="J851" s="53"/>
      <c r="L851" s="591"/>
      <c r="T851" s="397"/>
    </row>
    <row r="852" spans="1:20" ht="13.5" x14ac:dyDescent="0.25">
      <c r="A852" s="53"/>
      <c r="B852" s="53"/>
      <c r="C852" s="53"/>
      <c r="H852" s="53"/>
      <c r="I852" s="53"/>
      <c r="J852" s="53"/>
      <c r="L852" s="591"/>
      <c r="T852" s="397"/>
    </row>
    <row r="853" spans="1:20" ht="13.5" x14ac:dyDescent="0.25">
      <c r="A853" s="53"/>
      <c r="B853" s="53"/>
      <c r="C853" s="53"/>
      <c r="H853" s="53"/>
      <c r="I853" s="53"/>
      <c r="J853" s="53"/>
      <c r="L853" s="591"/>
      <c r="T853" s="397"/>
    </row>
    <row r="854" spans="1:20" ht="13.5" x14ac:dyDescent="0.25">
      <c r="A854" s="53"/>
      <c r="B854" s="53"/>
      <c r="C854" s="53"/>
      <c r="H854" s="53"/>
      <c r="I854" s="53"/>
      <c r="J854" s="53"/>
      <c r="L854" s="591"/>
      <c r="T854" s="397"/>
    </row>
    <row r="855" spans="1:20" ht="13.5" x14ac:dyDescent="0.25">
      <c r="A855" s="53"/>
      <c r="B855" s="53"/>
      <c r="C855" s="53"/>
      <c r="H855" s="53"/>
      <c r="I855" s="53"/>
      <c r="J855" s="53"/>
      <c r="L855" s="591"/>
      <c r="T855" s="397"/>
    </row>
    <row r="856" spans="1:20" ht="13.5" x14ac:dyDescent="0.25">
      <c r="A856" s="53"/>
      <c r="B856" s="53"/>
      <c r="C856" s="53"/>
      <c r="H856" s="53"/>
      <c r="I856" s="53"/>
      <c r="J856" s="53"/>
      <c r="L856" s="591"/>
      <c r="T856" s="397"/>
    </row>
    <row r="857" spans="1:20" ht="13.5" x14ac:dyDescent="0.25">
      <c r="A857" s="53"/>
      <c r="B857" s="53"/>
      <c r="C857" s="53"/>
      <c r="H857" s="53"/>
      <c r="I857" s="53"/>
      <c r="J857" s="53"/>
      <c r="L857" s="591"/>
      <c r="T857" s="397"/>
    </row>
    <row r="858" spans="1:20" ht="13.5" x14ac:dyDescent="0.25">
      <c r="A858" s="53"/>
      <c r="B858" s="53"/>
      <c r="C858" s="53"/>
      <c r="H858" s="53"/>
      <c r="I858" s="53"/>
      <c r="J858" s="53"/>
      <c r="L858" s="591"/>
      <c r="T858" s="397"/>
    </row>
    <row r="859" spans="1:20" ht="13.5" x14ac:dyDescent="0.25">
      <c r="A859" s="53"/>
      <c r="B859" s="53"/>
      <c r="C859" s="53"/>
      <c r="H859" s="53"/>
      <c r="I859" s="53"/>
      <c r="J859" s="53"/>
      <c r="L859" s="591"/>
      <c r="T859" s="397"/>
    </row>
    <row r="860" spans="1:20" ht="13.5" x14ac:dyDescent="0.25">
      <c r="A860" s="53"/>
      <c r="B860" s="53"/>
      <c r="C860" s="53"/>
      <c r="H860" s="53"/>
      <c r="I860" s="53"/>
      <c r="J860" s="53"/>
      <c r="L860" s="591"/>
      <c r="T860" s="397"/>
    </row>
    <row r="861" spans="1:20" ht="13.5" x14ac:dyDescent="0.25">
      <c r="A861" s="53"/>
      <c r="B861" s="53"/>
      <c r="C861" s="53"/>
      <c r="H861" s="53"/>
      <c r="I861" s="53"/>
      <c r="J861" s="53"/>
      <c r="L861" s="591"/>
      <c r="T861" s="397"/>
    </row>
    <row r="862" spans="1:20" ht="13.5" x14ac:dyDescent="0.25">
      <c r="A862" s="53"/>
      <c r="B862" s="53"/>
      <c r="C862" s="53"/>
      <c r="H862" s="53"/>
      <c r="I862" s="53"/>
      <c r="J862" s="53"/>
      <c r="L862" s="591"/>
      <c r="T862" s="397"/>
    </row>
    <row r="863" spans="1:20" ht="13.5" x14ac:dyDescent="0.25">
      <c r="A863" s="53"/>
      <c r="B863" s="53"/>
      <c r="C863" s="53"/>
      <c r="H863" s="53"/>
      <c r="I863" s="53"/>
      <c r="J863" s="53"/>
      <c r="L863" s="591"/>
      <c r="T863" s="397"/>
    </row>
    <row r="864" spans="1:20" ht="13.5" x14ac:dyDescent="0.25">
      <c r="A864" s="53"/>
      <c r="B864" s="53"/>
      <c r="C864" s="53"/>
      <c r="H864" s="53"/>
      <c r="I864" s="53"/>
      <c r="J864" s="53"/>
      <c r="L864" s="591"/>
      <c r="T864" s="397"/>
    </row>
    <row r="865" spans="1:20" ht="13.5" x14ac:dyDescent="0.25">
      <c r="A865" s="53"/>
      <c r="B865" s="53"/>
      <c r="C865" s="53"/>
      <c r="H865" s="53"/>
      <c r="I865" s="53"/>
      <c r="J865" s="53"/>
      <c r="L865" s="591"/>
      <c r="T865" s="397"/>
    </row>
    <row r="866" spans="1:20" ht="13.5" x14ac:dyDescent="0.25">
      <c r="A866" s="53"/>
      <c r="B866" s="53"/>
      <c r="C866" s="53"/>
      <c r="H866" s="53"/>
      <c r="I866" s="53"/>
      <c r="J866" s="53"/>
      <c r="L866" s="591"/>
      <c r="T866" s="397"/>
    </row>
    <row r="867" spans="1:20" ht="13.5" x14ac:dyDescent="0.25">
      <c r="A867" s="53"/>
      <c r="B867" s="53"/>
      <c r="C867" s="53"/>
      <c r="H867" s="53"/>
      <c r="I867" s="53"/>
      <c r="J867" s="53"/>
      <c r="L867" s="591"/>
      <c r="T867" s="397"/>
    </row>
    <row r="868" spans="1:20" ht="13.5" x14ac:dyDescent="0.25">
      <c r="A868" s="53"/>
      <c r="B868" s="53"/>
      <c r="C868" s="53"/>
      <c r="H868" s="53"/>
      <c r="I868" s="53"/>
      <c r="J868" s="53"/>
      <c r="L868" s="591"/>
      <c r="T868" s="397"/>
    </row>
    <row r="869" spans="1:20" ht="13.5" x14ac:dyDescent="0.25">
      <c r="A869" s="53"/>
      <c r="B869" s="53"/>
      <c r="C869" s="53"/>
      <c r="H869" s="53"/>
      <c r="I869" s="53"/>
      <c r="J869" s="53"/>
      <c r="L869" s="591"/>
      <c r="T869" s="397"/>
    </row>
    <row r="870" spans="1:20" ht="13.5" x14ac:dyDescent="0.25">
      <c r="A870" s="53"/>
      <c r="B870" s="53"/>
      <c r="C870" s="53"/>
      <c r="H870" s="53"/>
      <c r="I870" s="53"/>
      <c r="J870" s="53"/>
      <c r="L870" s="591"/>
      <c r="T870" s="397"/>
    </row>
    <row r="871" spans="1:20" ht="13.5" x14ac:dyDescent="0.25">
      <c r="A871" s="53"/>
      <c r="B871" s="53"/>
      <c r="C871" s="53"/>
      <c r="H871" s="53"/>
      <c r="I871" s="53"/>
      <c r="J871" s="53"/>
      <c r="L871" s="591"/>
      <c r="T871" s="397"/>
    </row>
    <row r="872" spans="1:20" ht="13.5" x14ac:dyDescent="0.25">
      <c r="A872" s="53"/>
      <c r="B872" s="53"/>
      <c r="C872" s="53"/>
      <c r="H872" s="53"/>
      <c r="I872" s="53"/>
      <c r="J872" s="53"/>
      <c r="L872" s="591"/>
      <c r="T872" s="397"/>
    </row>
    <row r="873" spans="1:20" ht="13.5" x14ac:dyDescent="0.25">
      <c r="A873" s="53"/>
      <c r="B873" s="53"/>
      <c r="C873" s="53"/>
      <c r="H873" s="53"/>
      <c r="I873" s="53"/>
      <c r="J873" s="53"/>
      <c r="L873" s="591"/>
      <c r="T873" s="397"/>
    </row>
    <row r="874" spans="1:20" ht="13.5" x14ac:dyDescent="0.25">
      <c r="A874" s="53"/>
      <c r="B874" s="53"/>
      <c r="C874" s="53"/>
      <c r="H874" s="53"/>
      <c r="I874" s="53"/>
      <c r="J874" s="53"/>
      <c r="L874" s="591"/>
      <c r="T874" s="397"/>
    </row>
    <row r="875" spans="1:20" ht="13.5" x14ac:dyDescent="0.25">
      <c r="A875" s="53"/>
      <c r="B875" s="53"/>
      <c r="C875" s="53"/>
      <c r="H875" s="53"/>
      <c r="I875" s="53"/>
      <c r="J875" s="53"/>
      <c r="L875" s="591"/>
      <c r="T875" s="397"/>
    </row>
    <row r="876" spans="1:20" ht="13.5" x14ac:dyDescent="0.25">
      <c r="A876" s="53"/>
      <c r="B876" s="53"/>
      <c r="C876" s="53"/>
      <c r="H876" s="53"/>
      <c r="I876" s="53"/>
      <c r="J876" s="53"/>
      <c r="L876" s="591"/>
      <c r="T876" s="397"/>
    </row>
    <row r="877" spans="1:20" ht="13.5" x14ac:dyDescent="0.25">
      <c r="A877" s="53"/>
      <c r="B877" s="53"/>
      <c r="C877" s="53"/>
      <c r="H877" s="53"/>
      <c r="I877" s="53"/>
      <c r="J877" s="53"/>
      <c r="L877" s="591"/>
      <c r="T877" s="397"/>
    </row>
    <row r="878" spans="1:20" ht="13.5" x14ac:dyDescent="0.25">
      <c r="A878" s="53"/>
      <c r="B878" s="53"/>
      <c r="C878" s="53"/>
      <c r="H878" s="53"/>
      <c r="I878" s="53"/>
      <c r="J878" s="53"/>
      <c r="L878" s="591"/>
      <c r="T878" s="397"/>
    </row>
    <row r="879" spans="1:20" ht="13.5" x14ac:dyDescent="0.25">
      <c r="A879" s="53"/>
      <c r="B879" s="53"/>
      <c r="C879" s="53"/>
      <c r="H879" s="53"/>
      <c r="I879" s="53"/>
      <c r="J879" s="53"/>
      <c r="L879" s="591"/>
      <c r="T879" s="397"/>
    </row>
    <row r="880" spans="1:20" ht="13.5" x14ac:dyDescent="0.25">
      <c r="A880" s="53"/>
      <c r="B880" s="53"/>
      <c r="C880" s="53"/>
      <c r="H880" s="53"/>
      <c r="I880" s="53"/>
      <c r="J880" s="53"/>
      <c r="L880" s="591"/>
      <c r="T880" s="397"/>
    </row>
    <row r="881" spans="1:20" ht="13.5" x14ac:dyDescent="0.25">
      <c r="A881" s="53"/>
      <c r="B881" s="53"/>
      <c r="C881" s="53"/>
      <c r="H881" s="53"/>
      <c r="I881" s="53"/>
      <c r="J881" s="53"/>
      <c r="L881" s="591"/>
      <c r="T881" s="397"/>
    </row>
    <row r="882" spans="1:20" ht="13.5" x14ac:dyDescent="0.25">
      <c r="A882" s="53"/>
      <c r="B882" s="53"/>
      <c r="C882" s="53"/>
      <c r="H882" s="53"/>
      <c r="I882" s="53"/>
      <c r="J882" s="53"/>
      <c r="L882" s="591"/>
      <c r="T882" s="397"/>
    </row>
    <row r="883" spans="1:20" ht="13.5" x14ac:dyDescent="0.25">
      <c r="A883" s="53"/>
      <c r="B883" s="53"/>
      <c r="C883" s="53"/>
      <c r="H883" s="53"/>
      <c r="I883" s="53"/>
      <c r="J883" s="53"/>
      <c r="L883" s="591"/>
      <c r="T883" s="397"/>
    </row>
    <row r="884" spans="1:20" ht="13.5" x14ac:dyDescent="0.25">
      <c r="A884" s="53"/>
      <c r="B884" s="53"/>
      <c r="C884" s="53"/>
      <c r="H884" s="53"/>
      <c r="I884" s="53"/>
      <c r="J884" s="53"/>
      <c r="L884" s="591"/>
      <c r="T884" s="397"/>
    </row>
    <row r="885" spans="1:20" ht="13.5" x14ac:dyDescent="0.25">
      <c r="A885" s="53"/>
      <c r="B885" s="53"/>
      <c r="C885" s="53"/>
      <c r="H885" s="53"/>
      <c r="I885" s="53"/>
      <c r="J885" s="53"/>
      <c r="L885" s="591"/>
      <c r="T885" s="397"/>
    </row>
    <row r="886" spans="1:20" ht="13.5" x14ac:dyDescent="0.25">
      <c r="A886" s="53"/>
      <c r="B886" s="53"/>
      <c r="C886" s="53"/>
      <c r="H886" s="53"/>
      <c r="I886" s="53"/>
      <c r="J886" s="53"/>
      <c r="L886" s="591"/>
      <c r="T886" s="397"/>
    </row>
    <row r="887" spans="1:20" ht="13.5" x14ac:dyDescent="0.25">
      <c r="A887" s="53"/>
      <c r="B887" s="53"/>
      <c r="C887" s="53"/>
      <c r="H887" s="53"/>
      <c r="I887" s="53"/>
      <c r="J887" s="53"/>
      <c r="L887" s="591"/>
      <c r="T887" s="397"/>
    </row>
    <row r="888" spans="1:20" ht="13.5" x14ac:dyDescent="0.25">
      <c r="A888" s="53"/>
      <c r="B888" s="53"/>
      <c r="C888" s="53"/>
      <c r="H888" s="53"/>
      <c r="I888" s="53"/>
      <c r="J888" s="53"/>
      <c r="L888" s="591"/>
      <c r="T888" s="397"/>
    </row>
    <row r="889" spans="1:20" ht="13.5" x14ac:dyDescent="0.25">
      <c r="A889" s="53"/>
      <c r="B889" s="53"/>
      <c r="C889" s="53"/>
      <c r="H889" s="53"/>
      <c r="I889" s="53"/>
      <c r="J889" s="53"/>
      <c r="L889" s="591"/>
      <c r="T889" s="397"/>
    </row>
    <row r="890" spans="1:20" ht="13.5" x14ac:dyDescent="0.25">
      <c r="A890" s="53"/>
      <c r="B890" s="53"/>
      <c r="C890" s="53"/>
      <c r="H890" s="53"/>
      <c r="I890" s="53"/>
      <c r="J890" s="53"/>
      <c r="L890" s="591"/>
      <c r="T890" s="397"/>
    </row>
    <row r="891" spans="1:20" ht="13.5" x14ac:dyDescent="0.25">
      <c r="A891" s="53"/>
      <c r="B891" s="53"/>
      <c r="C891" s="53"/>
      <c r="H891" s="53"/>
      <c r="I891" s="53"/>
      <c r="J891" s="53"/>
      <c r="L891" s="591"/>
      <c r="T891" s="397"/>
    </row>
    <row r="892" spans="1:20" ht="13.5" x14ac:dyDescent="0.25">
      <c r="A892" s="53"/>
      <c r="B892" s="53"/>
      <c r="C892" s="53"/>
      <c r="H892" s="53"/>
      <c r="I892" s="53"/>
      <c r="J892" s="53"/>
      <c r="L892" s="591"/>
      <c r="T892" s="397"/>
    </row>
    <row r="893" spans="1:20" ht="13.5" x14ac:dyDescent="0.25">
      <c r="A893" s="53"/>
      <c r="B893" s="53"/>
      <c r="C893" s="53"/>
      <c r="H893" s="53"/>
      <c r="I893" s="53"/>
      <c r="J893" s="53"/>
      <c r="L893" s="591"/>
      <c r="T893" s="397"/>
    </row>
    <row r="894" spans="1:20" ht="13.5" x14ac:dyDescent="0.25">
      <c r="A894" s="53"/>
      <c r="B894" s="53"/>
      <c r="C894" s="53"/>
      <c r="H894" s="53"/>
      <c r="I894" s="53"/>
      <c r="J894" s="53"/>
      <c r="L894" s="591"/>
      <c r="T894" s="397"/>
    </row>
    <row r="895" spans="1:20" ht="13.5" x14ac:dyDescent="0.25">
      <c r="A895" s="53"/>
      <c r="B895" s="53"/>
      <c r="C895" s="53"/>
      <c r="H895" s="53"/>
      <c r="I895" s="53"/>
      <c r="J895" s="53"/>
      <c r="L895" s="591"/>
      <c r="T895" s="397"/>
    </row>
    <row r="896" spans="1:20" ht="13.5" x14ac:dyDescent="0.25">
      <c r="A896" s="53"/>
      <c r="B896" s="53"/>
      <c r="C896" s="53"/>
      <c r="H896" s="53"/>
      <c r="I896" s="53"/>
      <c r="J896" s="53"/>
      <c r="L896" s="591"/>
      <c r="T896" s="397"/>
    </row>
    <row r="897" spans="1:20" ht="13.5" x14ac:dyDescent="0.25">
      <c r="A897" s="53"/>
      <c r="B897" s="53"/>
      <c r="C897" s="53"/>
      <c r="H897" s="53"/>
      <c r="I897" s="53"/>
      <c r="J897" s="53"/>
      <c r="L897" s="591"/>
      <c r="T897" s="397"/>
    </row>
    <row r="898" spans="1:20" ht="13.5" x14ac:dyDescent="0.25">
      <c r="A898" s="53"/>
      <c r="B898" s="53"/>
      <c r="C898" s="53"/>
      <c r="H898" s="53"/>
      <c r="I898" s="53"/>
      <c r="J898" s="53"/>
      <c r="L898" s="591"/>
      <c r="T898" s="397"/>
    </row>
    <row r="899" spans="1:20" ht="13.5" x14ac:dyDescent="0.25">
      <c r="A899" s="53"/>
      <c r="B899" s="53"/>
      <c r="C899" s="53"/>
      <c r="H899" s="53"/>
      <c r="I899" s="53"/>
      <c r="J899" s="53"/>
      <c r="L899" s="591"/>
      <c r="T899" s="397"/>
    </row>
    <row r="900" spans="1:20" ht="13.5" x14ac:dyDescent="0.25">
      <c r="A900" s="53"/>
      <c r="B900" s="53"/>
      <c r="C900" s="53"/>
      <c r="H900" s="53"/>
      <c r="I900" s="53"/>
      <c r="J900" s="53"/>
      <c r="L900" s="591"/>
      <c r="T900" s="397"/>
    </row>
    <row r="901" spans="1:20" ht="13.5" x14ac:dyDescent="0.25">
      <c r="A901" s="53"/>
      <c r="B901" s="53"/>
      <c r="C901" s="53"/>
      <c r="H901" s="53"/>
      <c r="I901" s="53"/>
      <c r="J901" s="53"/>
      <c r="L901" s="591"/>
      <c r="T901" s="397"/>
    </row>
    <row r="902" spans="1:20" ht="13.5" x14ac:dyDescent="0.25">
      <c r="A902" s="53"/>
      <c r="B902" s="53"/>
      <c r="C902" s="53"/>
      <c r="H902" s="53"/>
      <c r="I902" s="53"/>
      <c r="J902" s="53"/>
      <c r="L902" s="591"/>
      <c r="T902" s="397"/>
    </row>
    <row r="903" spans="1:20" ht="13.5" x14ac:dyDescent="0.25">
      <c r="A903" s="53"/>
      <c r="B903" s="53"/>
      <c r="C903" s="53"/>
      <c r="H903" s="53"/>
      <c r="I903" s="53"/>
      <c r="J903" s="53"/>
      <c r="L903" s="591"/>
      <c r="T903" s="397"/>
    </row>
    <row r="904" spans="1:20" ht="13.5" x14ac:dyDescent="0.25">
      <c r="A904" s="53"/>
      <c r="B904" s="53"/>
      <c r="C904" s="53"/>
      <c r="H904" s="53"/>
      <c r="I904" s="53"/>
      <c r="J904" s="53"/>
      <c r="L904" s="591"/>
      <c r="T904" s="397"/>
    </row>
    <row r="905" spans="1:20" ht="13.5" x14ac:dyDescent="0.25">
      <c r="A905" s="53"/>
      <c r="B905" s="53"/>
      <c r="C905" s="53"/>
      <c r="H905" s="53"/>
      <c r="I905" s="53"/>
      <c r="J905" s="53"/>
      <c r="L905" s="591"/>
      <c r="T905" s="397"/>
    </row>
    <row r="906" spans="1:20" ht="13.5" x14ac:dyDescent="0.25">
      <c r="A906" s="53"/>
      <c r="B906" s="53"/>
      <c r="C906" s="53"/>
      <c r="H906" s="53"/>
      <c r="I906" s="53"/>
      <c r="J906" s="53"/>
      <c r="L906" s="591"/>
      <c r="T906" s="397"/>
    </row>
    <row r="907" spans="1:20" ht="13.5" x14ac:dyDescent="0.25">
      <c r="A907" s="53"/>
      <c r="B907" s="53"/>
      <c r="C907" s="53"/>
      <c r="H907" s="53"/>
      <c r="I907" s="53"/>
      <c r="J907" s="53"/>
      <c r="L907" s="591"/>
      <c r="T907" s="397"/>
    </row>
    <row r="908" spans="1:20" ht="13.5" x14ac:dyDescent="0.25">
      <c r="A908" s="53"/>
      <c r="B908" s="53"/>
      <c r="C908" s="53"/>
      <c r="H908" s="53"/>
      <c r="I908" s="53"/>
      <c r="J908" s="53"/>
      <c r="L908" s="591"/>
      <c r="T908" s="397"/>
    </row>
    <row r="909" spans="1:20" ht="13.5" x14ac:dyDescent="0.25">
      <c r="A909" s="53"/>
      <c r="B909" s="53"/>
      <c r="C909" s="53"/>
      <c r="H909" s="53"/>
      <c r="I909" s="53"/>
      <c r="J909" s="53"/>
      <c r="L909" s="591"/>
      <c r="T909" s="397"/>
    </row>
    <row r="910" spans="1:20" ht="13.5" x14ac:dyDescent="0.25">
      <c r="A910" s="53"/>
      <c r="B910" s="53"/>
      <c r="C910" s="53"/>
      <c r="H910" s="53"/>
      <c r="I910" s="53"/>
      <c r="J910" s="53"/>
      <c r="L910" s="591"/>
      <c r="T910" s="397"/>
    </row>
    <row r="911" spans="1:20" ht="13.5" x14ac:dyDescent="0.25">
      <c r="A911" s="53"/>
      <c r="B911" s="53"/>
      <c r="C911" s="53"/>
      <c r="H911" s="53"/>
      <c r="I911" s="53"/>
      <c r="J911" s="53"/>
      <c r="L911" s="591"/>
      <c r="T911" s="397"/>
    </row>
    <row r="912" spans="1:20" ht="13.5" x14ac:dyDescent="0.25">
      <c r="A912" s="53"/>
      <c r="B912" s="53"/>
      <c r="C912" s="53"/>
      <c r="H912" s="53"/>
      <c r="I912" s="53"/>
      <c r="J912" s="53"/>
      <c r="L912" s="591"/>
      <c r="T912" s="397"/>
    </row>
    <row r="913" spans="1:20" ht="13.5" x14ac:dyDescent="0.25">
      <c r="A913" s="53"/>
      <c r="B913" s="53"/>
      <c r="C913" s="53"/>
      <c r="H913" s="53"/>
      <c r="I913" s="53"/>
      <c r="J913" s="53"/>
      <c r="L913" s="591"/>
      <c r="T913" s="397"/>
    </row>
    <row r="914" spans="1:20" ht="13.5" x14ac:dyDescent="0.25">
      <c r="A914" s="53"/>
      <c r="B914" s="53"/>
      <c r="C914" s="53"/>
      <c r="H914" s="53"/>
      <c r="I914" s="53"/>
      <c r="J914" s="53"/>
      <c r="L914" s="591"/>
      <c r="T914" s="397"/>
    </row>
    <row r="915" spans="1:20" ht="13.5" x14ac:dyDescent="0.25">
      <c r="A915" s="53"/>
      <c r="B915" s="53"/>
      <c r="C915" s="53"/>
      <c r="H915" s="53"/>
      <c r="I915" s="53"/>
      <c r="J915" s="53"/>
      <c r="L915" s="591"/>
      <c r="T915" s="397"/>
    </row>
    <row r="916" spans="1:20" ht="13.5" x14ac:dyDescent="0.25">
      <c r="A916" s="53"/>
      <c r="B916" s="53"/>
      <c r="C916" s="53"/>
      <c r="H916" s="53"/>
      <c r="I916" s="53"/>
      <c r="J916" s="53"/>
      <c r="L916" s="591"/>
      <c r="T916" s="397"/>
    </row>
    <row r="917" spans="1:20" ht="13.5" x14ac:dyDescent="0.25">
      <c r="A917" s="53"/>
      <c r="B917" s="53"/>
      <c r="C917" s="53"/>
      <c r="H917" s="53"/>
      <c r="I917" s="53"/>
      <c r="J917" s="53"/>
      <c r="L917" s="591"/>
      <c r="T917" s="397"/>
    </row>
    <row r="918" spans="1:20" ht="13.5" x14ac:dyDescent="0.25">
      <c r="A918" s="53"/>
      <c r="B918" s="53"/>
      <c r="C918" s="53"/>
      <c r="H918" s="53"/>
      <c r="I918" s="53"/>
      <c r="J918" s="53"/>
      <c r="L918" s="591"/>
      <c r="T918" s="397"/>
    </row>
    <row r="919" spans="1:20" ht="13.5" x14ac:dyDescent="0.25">
      <c r="A919" s="53"/>
      <c r="B919" s="53"/>
      <c r="C919" s="53"/>
      <c r="H919" s="53"/>
      <c r="I919" s="53"/>
      <c r="J919" s="53"/>
      <c r="L919" s="591"/>
      <c r="T919" s="397"/>
    </row>
    <row r="920" spans="1:20" ht="13.5" x14ac:dyDescent="0.25">
      <c r="A920" s="53"/>
      <c r="B920" s="53"/>
      <c r="C920" s="53"/>
      <c r="H920" s="53"/>
      <c r="I920" s="53"/>
      <c r="J920" s="53"/>
      <c r="L920" s="591"/>
      <c r="T920" s="397"/>
    </row>
    <row r="921" spans="1:20" ht="13.5" x14ac:dyDescent="0.25">
      <c r="A921" s="53"/>
      <c r="B921" s="53"/>
      <c r="C921" s="53"/>
      <c r="H921" s="53"/>
      <c r="I921" s="53"/>
      <c r="J921" s="53"/>
      <c r="L921" s="591"/>
      <c r="T921" s="397"/>
    </row>
    <row r="922" spans="1:20" ht="13.5" x14ac:dyDescent="0.25">
      <c r="A922" s="53"/>
      <c r="B922" s="53"/>
      <c r="C922" s="53"/>
      <c r="H922" s="53"/>
      <c r="I922" s="53"/>
      <c r="J922" s="53"/>
      <c r="L922" s="591"/>
      <c r="T922" s="397"/>
    </row>
    <row r="923" spans="1:20" ht="13.5" x14ac:dyDescent="0.25">
      <c r="A923" s="53"/>
      <c r="B923" s="53"/>
      <c r="C923" s="53"/>
      <c r="H923" s="53"/>
      <c r="I923" s="53"/>
      <c r="J923" s="53"/>
      <c r="L923" s="591"/>
      <c r="T923" s="397"/>
    </row>
    <row r="924" spans="1:20" ht="13.5" x14ac:dyDescent="0.25">
      <c r="A924" s="53"/>
      <c r="B924" s="53"/>
      <c r="C924" s="53"/>
      <c r="H924" s="53"/>
      <c r="I924" s="53"/>
      <c r="J924" s="53"/>
      <c r="L924" s="591"/>
      <c r="T924" s="397"/>
    </row>
    <row r="925" spans="1:20" ht="13.5" x14ac:dyDescent="0.25">
      <c r="A925" s="53"/>
      <c r="B925" s="53"/>
      <c r="C925" s="53"/>
      <c r="H925" s="53"/>
      <c r="I925" s="53"/>
      <c r="J925" s="53"/>
      <c r="L925" s="591"/>
      <c r="T925" s="397"/>
    </row>
    <row r="926" spans="1:20" ht="13.5" x14ac:dyDescent="0.25">
      <c r="A926" s="53"/>
      <c r="B926" s="53"/>
      <c r="C926" s="53"/>
      <c r="H926" s="53"/>
      <c r="I926" s="53"/>
      <c r="J926" s="53"/>
      <c r="L926" s="591"/>
      <c r="T926" s="397"/>
    </row>
    <row r="927" spans="1:20" ht="13.5" x14ac:dyDescent="0.25">
      <c r="A927" s="53"/>
      <c r="B927" s="53"/>
      <c r="C927" s="53"/>
      <c r="H927" s="53"/>
      <c r="I927" s="53"/>
      <c r="J927" s="53"/>
      <c r="L927" s="591"/>
      <c r="T927" s="397"/>
    </row>
    <row r="928" spans="1:20" ht="13.5" x14ac:dyDescent="0.25">
      <c r="A928" s="53"/>
      <c r="B928" s="53"/>
      <c r="C928" s="53"/>
      <c r="H928" s="53"/>
      <c r="I928" s="53"/>
      <c r="J928" s="53"/>
      <c r="L928" s="591"/>
      <c r="T928" s="397"/>
    </row>
    <row r="929" spans="1:20" ht="13.5" x14ac:dyDescent="0.25">
      <c r="A929" s="53"/>
      <c r="B929" s="53"/>
      <c r="C929" s="53"/>
      <c r="H929" s="53"/>
      <c r="I929" s="53"/>
      <c r="J929" s="53"/>
      <c r="L929" s="591"/>
      <c r="T929" s="397"/>
    </row>
    <row r="930" spans="1:20" ht="13.5" x14ac:dyDescent="0.25">
      <c r="A930" s="53"/>
      <c r="B930" s="53"/>
      <c r="C930" s="53"/>
      <c r="H930" s="53"/>
      <c r="I930" s="53"/>
      <c r="J930" s="53"/>
      <c r="L930" s="591"/>
      <c r="T930" s="397"/>
    </row>
    <row r="931" spans="1:20" ht="13.5" x14ac:dyDescent="0.25">
      <c r="A931" s="53"/>
      <c r="B931" s="53"/>
      <c r="C931" s="53"/>
      <c r="H931" s="53"/>
      <c r="I931" s="53"/>
      <c r="J931" s="53"/>
      <c r="L931" s="591"/>
      <c r="T931" s="397"/>
    </row>
    <row r="932" spans="1:20" ht="13.5" x14ac:dyDescent="0.25">
      <c r="A932" s="53"/>
      <c r="B932" s="53"/>
      <c r="C932" s="53"/>
      <c r="H932" s="53"/>
      <c r="I932" s="53"/>
      <c r="J932" s="53"/>
      <c r="L932" s="591"/>
      <c r="T932" s="397"/>
    </row>
    <row r="933" spans="1:20" ht="13.5" x14ac:dyDescent="0.25">
      <c r="A933" s="53"/>
      <c r="B933" s="53"/>
      <c r="C933" s="53"/>
      <c r="H933" s="53"/>
      <c r="I933" s="53"/>
      <c r="J933" s="53"/>
      <c r="L933" s="591"/>
      <c r="T933" s="397"/>
    </row>
    <row r="934" spans="1:20" ht="13.5" x14ac:dyDescent="0.25">
      <c r="A934" s="53"/>
      <c r="B934" s="53"/>
      <c r="C934" s="53"/>
      <c r="H934" s="53"/>
      <c r="I934" s="53"/>
      <c r="J934" s="53"/>
      <c r="L934" s="591"/>
      <c r="T934" s="397"/>
    </row>
    <row r="935" spans="1:20" ht="13.5" x14ac:dyDescent="0.25">
      <c r="A935" s="53"/>
      <c r="B935" s="53"/>
      <c r="C935" s="53"/>
      <c r="H935" s="53"/>
      <c r="I935" s="53"/>
      <c r="J935" s="53"/>
      <c r="L935" s="591"/>
      <c r="T935" s="397"/>
    </row>
    <row r="936" spans="1:20" ht="13.5" x14ac:dyDescent="0.25">
      <c r="A936" s="53"/>
      <c r="B936" s="53"/>
      <c r="C936" s="53"/>
      <c r="H936" s="53"/>
      <c r="I936" s="53"/>
      <c r="J936" s="53"/>
      <c r="L936" s="591"/>
      <c r="T936" s="397"/>
    </row>
    <row r="937" spans="1:20" ht="13.5" x14ac:dyDescent="0.25">
      <c r="A937" s="53"/>
      <c r="B937" s="53"/>
      <c r="C937" s="53"/>
      <c r="H937" s="53"/>
      <c r="I937" s="53"/>
      <c r="J937" s="53"/>
      <c r="L937" s="591"/>
      <c r="T937" s="397"/>
    </row>
    <row r="938" spans="1:20" ht="13.5" x14ac:dyDescent="0.25">
      <c r="A938" s="53"/>
      <c r="B938" s="53"/>
      <c r="C938" s="53"/>
      <c r="H938" s="53"/>
      <c r="I938" s="53"/>
      <c r="J938" s="53"/>
      <c r="L938" s="591"/>
      <c r="T938" s="397"/>
    </row>
    <row r="939" spans="1:20" ht="13.5" x14ac:dyDescent="0.25">
      <c r="A939" s="53"/>
      <c r="B939" s="53"/>
      <c r="C939" s="53"/>
      <c r="H939" s="53"/>
      <c r="I939" s="53"/>
      <c r="J939" s="53"/>
      <c r="L939" s="591"/>
      <c r="T939" s="397"/>
    </row>
    <row r="940" spans="1:20" ht="13.5" x14ac:dyDescent="0.25">
      <c r="A940" s="53"/>
      <c r="B940" s="53"/>
      <c r="C940" s="53"/>
      <c r="H940" s="53"/>
      <c r="I940" s="53"/>
      <c r="J940" s="53"/>
      <c r="L940" s="591"/>
      <c r="T940" s="397"/>
    </row>
    <row r="941" spans="1:20" ht="13.5" x14ac:dyDescent="0.25">
      <c r="A941" s="53"/>
      <c r="B941" s="53"/>
      <c r="C941" s="53"/>
      <c r="H941" s="53"/>
      <c r="I941" s="53"/>
      <c r="J941" s="53"/>
      <c r="L941" s="591"/>
      <c r="T941" s="397"/>
    </row>
    <row r="942" spans="1:20" ht="13.5" x14ac:dyDescent="0.25">
      <c r="A942" s="53"/>
      <c r="B942" s="53"/>
      <c r="C942" s="53"/>
      <c r="H942" s="53"/>
      <c r="I942" s="53"/>
      <c r="J942" s="53"/>
      <c r="L942" s="591"/>
      <c r="T942" s="397"/>
    </row>
    <row r="943" spans="1:20" ht="13.5" x14ac:dyDescent="0.25">
      <c r="A943" s="53"/>
      <c r="B943" s="53"/>
      <c r="C943" s="53"/>
      <c r="H943" s="53"/>
      <c r="I943" s="53"/>
      <c r="J943" s="53"/>
      <c r="L943" s="591"/>
      <c r="T943" s="397"/>
    </row>
    <row r="944" spans="1:20" ht="13.5" x14ac:dyDescent="0.25">
      <c r="A944" s="53"/>
      <c r="B944" s="53"/>
      <c r="C944" s="53"/>
      <c r="H944" s="53"/>
      <c r="I944" s="53"/>
      <c r="J944" s="53"/>
      <c r="L944" s="591"/>
      <c r="T944" s="397"/>
    </row>
    <row r="945" spans="1:20" ht="13.5" x14ac:dyDescent="0.25">
      <c r="A945" s="53"/>
      <c r="B945" s="53"/>
      <c r="C945" s="53"/>
      <c r="H945" s="53"/>
      <c r="I945" s="53"/>
      <c r="J945" s="53"/>
      <c r="L945" s="591"/>
      <c r="T945" s="397"/>
    </row>
    <row r="946" spans="1:20" ht="13.5" x14ac:dyDescent="0.25">
      <c r="A946" s="53"/>
      <c r="B946" s="53"/>
      <c r="C946" s="53"/>
      <c r="H946" s="53"/>
      <c r="I946" s="53"/>
      <c r="J946" s="53"/>
      <c r="L946" s="591"/>
      <c r="T946" s="397"/>
    </row>
    <row r="947" spans="1:20" ht="13.5" x14ac:dyDescent="0.25">
      <c r="A947" s="53"/>
      <c r="B947" s="53"/>
      <c r="C947" s="53"/>
      <c r="H947" s="53"/>
      <c r="I947" s="53"/>
      <c r="J947" s="53"/>
      <c r="L947" s="591"/>
      <c r="T947" s="397"/>
    </row>
    <row r="948" spans="1:20" ht="13.5" x14ac:dyDescent="0.25">
      <c r="A948" s="53"/>
      <c r="B948" s="53"/>
      <c r="C948" s="53"/>
      <c r="H948" s="53"/>
      <c r="I948" s="53"/>
      <c r="J948" s="53"/>
      <c r="L948" s="591"/>
      <c r="T948" s="397"/>
    </row>
    <row r="949" spans="1:20" ht="13.5" x14ac:dyDescent="0.25">
      <c r="A949" s="53"/>
      <c r="B949" s="53"/>
      <c r="C949" s="53"/>
      <c r="H949" s="53"/>
      <c r="I949" s="53"/>
      <c r="J949" s="53"/>
      <c r="L949" s="591"/>
      <c r="T949" s="397"/>
    </row>
    <row r="950" spans="1:20" ht="13.5" x14ac:dyDescent="0.25">
      <c r="A950" s="53"/>
      <c r="B950" s="53"/>
      <c r="C950" s="53"/>
      <c r="H950" s="53"/>
      <c r="I950" s="53"/>
      <c r="J950" s="53"/>
      <c r="L950" s="591"/>
      <c r="T950" s="397"/>
    </row>
    <row r="951" spans="1:20" ht="13.5" x14ac:dyDescent="0.25">
      <c r="A951" s="53"/>
      <c r="B951" s="53"/>
      <c r="C951" s="53"/>
      <c r="H951" s="53"/>
      <c r="I951" s="53"/>
      <c r="J951" s="53"/>
      <c r="L951" s="591"/>
      <c r="T951" s="397"/>
    </row>
    <row r="952" spans="1:20" ht="13.5" x14ac:dyDescent="0.25">
      <c r="A952" s="53"/>
      <c r="B952" s="53"/>
      <c r="C952" s="53"/>
      <c r="H952" s="53"/>
      <c r="I952" s="53"/>
      <c r="J952" s="53"/>
      <c r="L952" s="591"/>
      <c r="T952" s="397"/>
    </row>
    <row r="953" spans="1:20" ht="13.5" x14ac:dyDescent="0.25">
      <c r="A953" s="53"/>
      <c r="B953" s="53"/>
      <c r="C953" s="53"/>
      <c r="H953" s="53"/>
      <c r="I953" s="53"/>
      <c r="J953" s="53"/>
      <c r="L953" s="591"/>
      <c r="T953" s="397"/>
    </row>
    <row r="954" spans="1:20" ht="13.5" x14ac:dyDescent="0.25">
      <c r="A954" s="53"/>
      <c r="B954" s="53"/>
      <c r="C954" s="53"/>
      <c r="H954" s="53"/>
      <c r="I954" s="53"/>
      <c r="J954" s="53"/>
      <c r="L954" s="591"/>
      <c r="T954" s="397"/>
    </row>
    <row r="955" spans="1:20" ht="13.5" x14ac:dyDescent="0.25">
      <c r="A955" s="53"/>
      <c r="B955" s="53"/>
      <c r="C955" s="53"/>
      <c r="H955" s="53"/>
      <c r="I955" s="53"/>
      <c r="J955" s="53"/>
      <c r="L955" s="591"/>
      <c r="T955" s="397"/>
    </row>
    <row r="956" spans="1:20" ht="13.5" x14ac:dyDescent="0.25">
      <c r="A956" s="53"/>
      <c r="B956" s="53"/>
      <c r="C956" s="53"/>
      <c r="H956" s="53"/>
      <c r="I956" s="53"/>
      <c r="J956" s="53"/>
      <c r="L956" s="591"/>
      <c r="T956" s="397"/>
    </row>
    <row r="957" spans="1:20" ht="13.5" x14ac:dyDescent="0.25">
      <c r="A957" s="53"/>
      <c r="B957" s="53"/>
      <c r="C957" s="53"/>
      <c r="H957" s="53"/>
      <c r="I957" s="53"/>
      <c r="J957" s="53"/>
      <c r="L957" s="591"/>
      <c r="T957" s="397"/>
    </row>
    <row r="958" spans="1:20" ht="13.5" x14ac:dyDescent="0.25">
      <c r="A958" s="53"/>
      <c r="B958" s="53"/>
      <c r="C958" s="53"/>
      <c r="H958" s="53"/>
      <c r="I958" s="53"/>
      <c r="J958" s="53"/>
      <c r="L958" s="591"/>
      <c r="T958" s="397"/>
    </row>
    <row r="959" spans="1:20" ht="13.5" x14ac:dyDescent="0.25">
      <c r="A959" s="53"/>
      <c r="B959" s="53"/>
      <c r="C959" s="53"/>
      <c r="H959" s="53"/>
      <c r="I959" s="53"/>
      <c r="J959" s="53"/>
      <c r="L959" s="591"/>
      <c r="T959" s="397"/>
    </row>
    <row r="960" spans="1:20" ht="13.5" x14ac:dyDescent="0.25">
      <c r="A960" s="53"/>
      <c r="B960" s="53"/>
      <c r="C960" s="53"/>
      <c r="H960" s="53"/>
      <c r="I960" s="53"/>
      <c r="J960" s="53"/>
      <c r="L960" s="591"/>
      <c r="T960" s="397"/>
    </row>
    <row r="961" spans="1:20" ht="13.5" x14ac:dyDescent="0.25">
      <c r="A961" s="53"/>
      <c r="B961" s="53"/>
      <c r="C961" s="53"/>
      <c r="H961" s="53"/>
      <c r="I961" s="53"/>
      <c r="J961" s="53"/>
      <c r="L961" s="591"/>
      <c r="T961" s="397"/>
    </row>
    <row r="962" spans="1:20" ht="13.5" x14ac:dyDescent="0.25">
      <c r="A962" s="53"/>
      <c r="B962" s="53"/>
      <c r="C962" s="53"/>
      <c r="H962" s="53"/>
      <c r="I962" s="53"/>
      <c r="J962" s="53"/>
      <c r="L962" s="591"/>
      <c r="T962" s="397"/>
    </row>
    <row r="963" spans="1:20" ht="13.5" x14ac:dyDescent="0.25">
      <c r="A963" s="53"/>
      <c r="B963" s="53"/>
      <c r="C963" s="53"/>
      <c r="H963" s="53"/>
      <c r="I963" s="53"/>
      <c r="J963" s="53"/>
      <c r="L963" s="591"/>
      <c r="T963" s="397"/>
    </row>
    <row r="964" spans="1:20" ht="13.5" x14ac:dyDescent="0.25">
      <c r="A964" s="53"/>
      <c r="B964" s="53"/>
      <c r="C964" s="53"/>
      <c r="H964" s="53"/>
      <c r="I964" s="53"/>
      <c r="J964" s="53"/>
      <c r="L964" s="591"/>
      <c r="T964" s="397"/>
    </row>
    <row r="965" spans="1:20" ht="13.5" x14ac:dyDescent="0.25">
      <c r="A965" s="53"/>
      <c r="B965" s="53"/>
      <c r="C965" s="53"/>
      <c r="H965" s="53"/>
      <c r="I965" s="53"/>
      <c r="J965" s="53"/>
      <c r="L965" s="591"/>
      <c r="T965" s="397"/>
    </row>
    <row r="966" spans="1:20" ht="13.5" x14ac:dyDescent="0.25">
      <c r="A966" s="53"/>
      <c r="B966" s="53"/>
      <c r="C966" s="53"/>
      <c r="H966" s="53"/>
      <c r="I966" s="53"/>
      <c r="J966" s="53"/>
      <c r="L966" s="591"/>
      <c r="T966" s="397"/>
    </row>
    <row r="967" spans="1:20" ht="13.5" x14ac:dyDescent="0.25">
      <c r="A967" s="53"/>
      <c r="B967" s="53"/>
      <c r="C967" s="53"/>
      <c r="H967" s="53"/>
      <c r="I967" s="53"/>
      <c r="J967" s="53"/>
      <c r="L967" s="591"/>
      <c r="T967" s="397"/>
    </row>
    <row r="968" spans="1:20" ht="13.5" x14ac:dyDescent="0.25">
      <c r="A968" s="53"/>
      <c r="B968" s="53"/>
      <c r="C968" s="53"/>
      <c r="H968" s="53"/>
      <c r="I968" s="53"/>
      <c r="J968" s="53"/>
      <c r="L968" s="591"/>
      <c r="T968" s="397"/>
    </row>
    <row r="969" spans="1:20" ht="13.5" x14ac:dyDescent="0.25">
      <c r="A969" s="53"/>
      <c r="B969" s="53"/>
      <c r="C969" s="53"/>
      <c r="H969" s="53"/>
      <c r="I969" s="53"/>
      <c r="J969" s="53"/>
      <c r="L969" s="591"/>
      <c r="T969" s="397"/>
    </row>
    <row r="970" spans="1:20" ht="13.5" x14ac:dyDescent="0.25">
      <c r="A970" s="53"/>
      <c r="B970" s="53"/>
      <c r="C970" s="53"/>
      <c r="H970" s="53"/>
      <c r="I970" s="53"/>
      <c r="J970" s="53"/>
      <c r="L970" s="591"/>
      <c r="T970" s="397"/>
    </row>
    <row r="971" spans="1:20" ht="13.5" x14ac:dyDescent="0.25">
      <c r="A971" s="53"/>
      <c r="B971" s="53"/>
      <c r="C971" s="53"/>
      <c r="H971" s="53"/>
      <c r="I971" s="53"/>
      <c r="J971" s="53"/>
      <c r="L971" s="591"/>
      <c r="T971" s="397"/>
    </row>
    <row r="972" spans="1:20" ht="13.5" x14ac:dyDescent="0.25">
      <c r="A972" s="53"/>
      <c r="B972" s="53"/>
      <c r="C972" s="53"/>
      <c r="H972" s="53"/>
      <c r="I972" s="53"/>
      <c r="J972" s="53"/>
      <c r="L972" s="591"/>
      <c r="T972" s="397"/>
    </row>
    <row r="973" spans="1:20" ht="13.5" x14ac:dyDescent="0.25">
      <c r="A973" s="53"/>
      <c r="B973" s="53"/>
      <c r="C973" s="53"/>
      <c r="H973" s="53"/>
      <c r="I973" s="53"/>
      <c r="J973" s="53"/>
      <c r="L973" s="591"/>
      <c r="T973" s="397"/>
    </row>
    <row r="974" spans="1:20" ht="13.5" x14ac:dyDescent="0.25">
      <c r="A974" s="53"/>
      <c r="B974" s="53"/>
      <c r="C974" s="53"/>
      <c r="H974" s="53"/>
      <c r="I974" s="53"/>
      <c r="J974" s="53"/>
      <c r="L974" s="591"/>
      <c r="T974" s="397"/>
    </row>
    <row r="975" spans="1:20" ht="13.5" x14ac:dyDescent="0.25">
      <c r="A975" s="53"/>
      <c r="B975" s="53"/>
      <c r="C975" s="53"/>
      <c r="H975" s="53"/>
      <c r="I975" s="53"/>
      <c r="J975" s="53"/>
      <c r="L975" s="591"/>
      <c r="T975" s="397"/>
    </row>
    <row r="976" spans="1:20" ht="13.5" x14ac:dyDescent="0.25">
      <c r="A976" s="53"/>
      <c r="B976" s="53"/>
      <c r="C976" s="53"/>
      <c r="H976" s="53"/>
      <c r="I976" s="53"/>
      <c r="J976" s="53"/>
      <c r="L976" s="591"/>
      <c r="T976" s="397"/>
    </row>
    <row r="977" spans="1:20" ht="13.5" x14ac:dyDescent="0.25">
      <c r="A977" s="53"/>
      <c r="B977" s="53"/>
      <c r="C977" s="53"/>
      <c r="H977" s="53"/>
      <c r="I977" s="53"/>
      <c r="J977" s="53"/>
      <c r="L977" s="591"/>
      <c r="T977" s="397"/>
    </row>
    <row r="978" spans="1:20" ht="13.5" x14ac:dyDescent="0.25">
      <c r="A978" s="53"/>
      <c r="B978" s="53"/>
      <c r="C978" s="53"/>
      <c r="H978" s="53"/>
      <c r="I978" s="53"/>
      <c r="J978" s="53"/>
      <c r="L978" s="591"/>
      <c r="T978" s="397"/>
    </row>
    <row r="979" spans="1:20" ht="13.5" x14ac:dyDescent="0.25">
      <c r="A979" s="53"/>
      <c r="B979" s="53"/>
      <c r="C979" s="53"/>
      <c r="H979" s="53"/>
      <c r="I979" s="53"/>
      <c r="J979" s="53"/>
      <c r="L979" s="591"/>
      <c r="T979" s="397"/>
    </row>
    <row r="980" spans="1:20" ht="13.5" x14ac:dyDescent="0.25">
      <c r="A980" s="53"/>
      <c r="B980" s="53"/>
      <c r="C980" s="53"/>
      <c r="H980" s="53"/>
      <c r="I980" s="53"/>
      <c r="J980" s="53"/>
      <c r="L980" s="591"/>
      <c r="T980" s="397"/>
    </row>
    <row r="981" spans="1:20" ht="13.5" x14ac:dyDescent="0.25">
      <c r="A981" s="53"/>
      <c r="B981" s="53"/>
      <c r="C981" s="53"/>
      <c r="H981" s="53"/>
      <c r="I981" s="53"/>
      <c r="J981" s="53"/>
      <c r="L981" s="591"/>
      <c r="T981" s="397"/>
    </row>
    <row r="982" spans="1:20" ht="13.5" x14ac:dyDescent="0.25">
      <c r="A982" s="53"/>
      <c r="B982" s="53"/>
      <c r="C982" s="53"/>
      <c r="H982" s="53"/>
      <c r="I982" s="53"/>
      <c r="J982" s="53"/>
      <c r="L982" s="591"/>
      <c r="T982" s="397"/>
    </row>
    <row r="983" spans="1:20" ht="13.5" x14ac:dyDescent="0.25">
      <c r="A983" s="53"/>
      <c r="B983" s="53"/>
      <c r="C983" s="53"/>
      <c r="H983" s="53"/>
      <c r="I983" s="53"/>
      <c r="J983" s="53"/>
      <c r="L983" s="591"/>
      <c r="T983" s="397"/>
    </row>
    <row r="984" spans="1:20" ht="13.5" x14ac:dyDescent="0.25">
      <c r="A984" s="53"/>
      <c r="B984" s="53"/>
      <c r="C984" s="53"/>
      <c r="H984" s="53"/>
      <c r="I984" s="53"/>
      <c r="J984" s="53"/>
      <c r="L984" s="591"/>
      <c r="T984" s="397"/>
    </row>
    <row r="985" spans="1:20" ht="13.5" x14ac:dyDescent="0.25">
      <c r="A985" s="53"/>
      <c r="B985" s="53"/>
      <c r="C985" s="53"/>
      <c r="H985" s="53"/>
      <c r="I985" s="53"/>
      <c r="J985" s="53"/>
      <c r="L985" s="591"/>
      <c r="T985" s="397"/>
    </row>
    <row r="986" spans="1:20" ht="13.5" x14ac:dyDescent="0.25">
      <c r="A986" s="53"/>
      <c r="B986" s="53"/>
      <c r="C986" s="53"/>
      <c r="H986" s="53"/>
      <c r="I986" s="53"/>
      <c r="J986" s="53"/>
      <c r="L986" s="591"/>
      <c r="T986" s="397"/>
    </row>
    <row r="987" spans="1:20" ht="13.5" x14ac:dyDescent="0.25">
      <c r="A987" s="53"/>
      <c r="B987" s="53"/>
      <c r="C987" s="53"/>
      <c r="H987" s="53"/>
      <c r="I987" s="53"/>
      <c r="J987" s="53"/>
      <c r="L987" s="591"/>
      <c r="T987" s="397"/>
    </row>
    <row r="988" spans="1:20" ht="13.5" x14ac:dyDescent="0.25">
      <c r="A988" s="53"/>
      <c r="B988" s="53"/>
      <c r="C988" s="53"/>
      <c r="H988" s="53"/>
      <c r="I988" s="53"/>
      <c r="J988" s="53"/>
      <c r="L988" s="591"/>
      <c r="T988" s="397"/>
    </row>
    <row r="989" spans="1:20" ht="13.5" x14ac:dyDescent="0.25">
      <c r="A989" s="53"/>
      <c r="B989" s="53"/>
      <c r="C989" s="53"/>
      <c r="H989" s="53"/>
      <c r="I989" s="53"/>
      <c r="J989" s="53"/>
      <c r="L989" s="591"/>
      <c r="T989" s="397"/>
    </row>
    <row r="990" spans="1:20" ht="13.5" x14ac:dyDescent="0.25">
      <c r="A990" s="53"/>
      <c r="B990" s="53"/>
      <c r="C990" s="53"/>
      <c r="H990" s="53"/>
      <c r="I990" s="53"/>
      <c r="J990" s="53"/>
      <c r="L990" s="591"/>
      <c r="T990" s="397"/>
    </row>
    <row r="991" spans="1:20" ht="13.5" x14ac:dyDescent="0.25">
      <c r="A991" s="53"/>
      <c r="B991" s="53"/>
      <c r="C991" s="53"/>
      <c r="H991" s="53"/>
      <c r="I991" s="53"/>
      <c r="J991" s="53"/>
      <c r="L991" s="591"/>
      <c r="T991" s="397"/>
    </row>
    <row r="992" spans="1:20" ht="13.5" x14ac:dyDescent="0.25">
      <c r="A992" s="53"/>
      <c r="B992" s="53"/>
      <c r="C992" s="53"/>
      <c r="H992" s="53"/>
      <c r="I992" s="53"/>
      <c r="J992" s="53"/>
      <c r="L992" s="591"/>
      <c r="T992" s="397"/>
    </row>
    <row r="993" spans="1:20" ht="13.5" x14ac:dyDescent="0.25">
      <c r="A993" s="53"/>
      <c r="B993" s="53"/>
      <c r="C993" s="53"/>
      <c r="H993" s="53"/>
      <c r="I993" s="53"/>
      <c r="J993" s="53"/>
      <c r="L993" s="591"/>
      <c r="T993" s="397"/>
    </row>
    <row r="994" spans="1:20" ht="13.5" x14ac:dyDescent="0.25">
      <c r="A994" s="53"/>
      <c r="B994" s="53"/>
      <c r="C994" s="53"/>
      <c r="H994" s="53"/>
      <c r="I994" s="53"/>
      <c r="J994" s="53"/>
      <c r="L994" s="591"/>
      <c r="T994" s="397"/>
    </row>
    <row r="995" spans="1:20" ht="13.5" x14ac:dyDescent="0.25">
      <c r="A995" s="53"/>
      <c r="B995" s="53"/>
      <c r="C995" s="53"/>
      <c r="H995" s="53"/>
      <c r="I995" s="53"/>
      <c r="J995" s="53"/>
      <c r="L995" s="591"/>
      <c r="T995" s="397"/>
    </row>
    <row r="996" spans="1:20" ht="13.5" x14ac:dyDescent="0.25">
      <c r="A996" s="53"/>
      <c r="B996" s="53"/>
      <c r="C996" s="53"/>
      <c r="H996" s="53"/>
      <c r="I996" s="53"/>
      <c r="J996" s="53"/>
      <c r="L996" s="591"/>
      <c r="T996" s="397"/>
    </row>
    <row r="997" spans="1:20" ht="13.5" x14ac:dyDescent="0.25">
      <c r="A997" s="53"/>
      <c r="B997" s="53"/>
      <c r="C997" s="53"/>
      <c r="H997" s="53"/>
      <c r="I997" s="53"/>
      <c r="J997" s="53"/>
      <c r="L997" s="591"/>
      <c r="T997" s="397"/>
    </row>
    <row r="998" spans="1:20" ht="13.5" x14ac:dyDescent="0.25">
      <c r="A998" s="53"/>
      <c r="B998" s="53"/>
      <c r="C998" s="53"/>
      <c r="H998" s="53"/>
      <c r="I998" s="53"/>
      <c r="J998" s="53"/>
      <c r="L998" s="591"/>
      <c r="T998" s="397"/>
    </row>
    <row r="999" spans="1:20" ht="13.5" x14ac:dyDescent="0.25">
      <c r="A999" s="53"/>
      <c r="B999" s="53"/>
      <c r="C999" s="53"/>
      <c r="H999" s="53"/>
      <c r="I999" s="53"/>
      <c r="J999" s="53"/>
      <c r="L999" s="591"/>
      <c r="T999" s="397"/>
    </row>
    <row r="1000" spans="1:20" ht="13.5" x14ac:dyDescent="0.25">
      <c r="A1000" s="53"/>
      <c r="B1000" s="53"/>
      <c r="C1000" s="53"/>
      <c r="H1000" s="53"/>
      <c r="I1000" s="53"/>
      <c r="J1000" s="53"/>
      <c r="L1000" s="591"/>
      <c r="T1000" s="397"/>
    </row>
    <row r="1001" spans="1:20" ht="13.5" x14ac:dyDescent="0.25">
      <c r="A1001" s="53"/>
      <c r="B1001" s="53"/>
      <c r="C1001" s="53"/>
      <c r="H1001" s="53"/>
      <c r="I1001" s="53"/>
      <c r="J1001" s="53"/>
      <c r="L1001" s="591"/>
      <c r="T1001" s="397"/>
    </row>
    <row r="1002" spans="1:20" ht="13.5" x14ac:dyDescent="0.25">
      <c r="A1002" s="53"/>
      <c r="B1002" s="53"/>
      <c r="C1002" s="53"/>
      <c r="H1002" s="53"/>
      <c r="I1002" s="53"/>
      <c r="J1002" s="53"/>
      <c r="L1002" s="591"/>
      <c r="T1002" s="397"/>
    </row>
    <row r="1003" spans="1:20" ht="13.5" x14ac:dyDescent="0.25">
      <c r="A1003" s="53"/>
      <c r="B1003" s="53"/>
      <c r="C1003" s="53"/>
      <c r="H1003" s="53"/>
      <c r="I1003" s="53"/>
      <c r="J1003" s="53"/>
      <c r="L1003" s="591"/>
      <c r="T1003" s="397"/>
    </row>
    <row r="1004" spans="1:20" ht="13.5" x14ac:dyDescent="0.25">
      <c r="A1004" s="53"/>
      <c r="B1004" s="53"/>
      <c r="C1004" s="53"/>
      <c r="H1004" s="53"/>
      <c r="I1004" s="53"/>
      <c r="J1004" s="53"/>
      <c r="L1004" s="591"/>
      <c r="T1004" s="397"/>
    </row>
    <row r="1005" spans="1:20" ht="13.5" x14ac:dyDescent="0.25">
      <c r="A1005" s="53"/>
      <c r="B1005" s="53"/>
      <c r="C1005" s="53"/>
      <c r="H1005" s="53"/>
      <c r="I1005" s="53"/>
      <c r="J1005" s="53"/>
      <c r="L1005" s="591"/>
      <c r="T1005" s="397"/>
    </row>
    <row r="1006" spans="1:20" ht="13.5" x14ac:dyDescent="0.25">
      <c r="A1006" s="53"/>
      <c r="B1006" s="53"/>
      <c r="C1006" s="53"/>
      <c r="H1006" s="53"/>
      <c r="I1006" s="53"/>
      <c r="J1006" s="53"/>
      <c r="L1006" s="591"/>
      <c r="T1006" s="397"/>
    </row>
    <row r="1007" spans="1:20" ht="13.5" x14ac:dyDescent="0.25">
      <c r="A1007" s="53"/>
      <c r="B1007" s="53"/>
      <c r="C1007" s="53"/>
      <c r="H1007" s="53"/>
      <c r="I1007" s="53"/>
      <c r="J1007" s="53"/>
      <c r="L1007" s="591"/>
      <c r="T1007" s="397"/>
    </row>
    <row r="1008" spans="1:20" ht="13.5" x14ac:dyDescent="0.25">
      <c r="A1008" s="53"/>
      <c r="B1008" s="53"/>
      <c r="C1008" s="53"/>
      <c r="H1008" s="53"/>
      <c r="I1008" s="53"/>
      <c r="J1008" s="53"/>
      <c r="L1008" s="591"/>
      <c r="T1008" s="397"/>
    </row>
    <row r="1009" spans="1:20" ht="13.5" x14ac:dyDescent="0.25">
      <c r="A1009" s="53"/>
      <c r="B1009" s="53"/>
      <c r="C1009" s="53"/>
      <c r="H1009" s="53"/>
      <c r="I1009" s="53"/>
      <c r="J1009" s="53"/>
      <c r="L1009" s="591"/>
      <c r="T1009" s="397"/>
    </row>
    <row r="1010" spans="1:20" ht="13.5" x14ac:dyDescent="0.25">
      <c r="A1010" s="53"/>
      <c r="B1010" s="53"/>
      <c r="C1010" s="53"/>
      <c r="H1010" s="53"/>
      <c r="I1010" s="53"/>
      <c r="J1010" s="53"/>
      <c r="L1010" s="591"/>
      <c r="T1010" s="397"/>
    </row>
    <row r="1011" spans="1:20" ht="13.5" x14ac:dyDescent="0.25">
      <c r="A1011" s="53"/>
      <c r="B1011" s="53"/>
      <c r="C1011" s="53"/>
      <c r="H1011" s="53"/>
      <c r="I1011" s="53"/>
      <c r="J1011" s="53"/>
      <c r="L1011" s="591"/>
      <c r="T1011" s="397"/>
    </row>
    <row r="1012" spans="1:20" ht="13.5" x14ac:dyDescent="0.25">
      <c r="A1012" s="53"/>
      <c r="B1012" s="53"/>
      <c r="C1012" s="53"/>
      <c r="H1012" s="53"/>
      <c r="I1012" s="53"/>
      <c r="J1012" s="53"/>
      <c r="L1012" s="591"/>
      <c r="T1012" s="397"/>
    </row>
    <row r="1013" spans="1:20" ht="13.5" x14ac:dyDescent="0.25">
      <c r="A1013" s="53"/>
      <c r="B1013" s="53"/>
      <c r="C1013" s="53"/>
      <c r="H1013" s="53"/>
      <c r="I1013" s="53"/>
      <c r="J1013" s="53"/>
      <c r="L1013" s="591"/>
      <c r="T1013" s="397"/>
    </row>
    <row r="1014" spans="1:20" ht="13.5" x14ac:dyDescent="0.25">
      <c r="A1014" s="53"/>
      <c r="B1014" s="53"/>
      <c r="C1014" s="53"/>
      <c r="H1014" s="53"/>
      <c r="I1014" s="53"/>
      <c r="J1014" s="53"/>
      <c r="L1014" s="591"/>
      <c r="T1014" s="397"/>
    </row>
    <row r="1015" spans="1:20" ht="13.5" x14ac:dyDescent="0.25">
      <c r="A1015" s="53"/>
      <c r="B1015" s="53"/>
      <c r="C1015" s="53"/>
      <c r="H1015" s="53"/>
      <c r="I1015" s="53"/>
      <c r="J1015" s="53"/>
      <c r="L1015" s="591"/>
      <c r="T1015" s="397"/>
    </row>
    <row r="1016" spans="1:20" ht="13.5" x14ac:dyDescent="0.25">
      <c r="A1016" s="53"/>
      <c r="B1016" s="53"/>
      <c r="C1016" s="53"/>
      <c r="H1016" s="53"/>
      <c r="I1016" s="53"/>
      <c r="J1016" s="53"/>
      <c r="L1016" s="591"/>
      <c r="T1016" s="397"/>
    </row>
    <row r="1017" spans="1:20" ht="13.5" x14ac:dyDescent="0.25">
      <c r="A1017" s="53"/>
      <c r="B1017" s="53"/>
      <c r="C1017" s="53"/>
      <c r="H1017" s="53"/>
      <c r="I1017" s="53"/>
      <c r="J1017" s="53"/>
      <c r="L1017" s="591"/>
      <c r="T1017" s="397"/>
    </row>
    <row r="1018" spans="1:20" ht="13.5" x14ac:dyDescent="0.25">
      <c r="A1018" s="53"/>
      <c r="B1018" s="53"/>
      <c r="C1018" s="53"/>
      <c r="H1018" s="53"/>
      <c r="I1018" s="53"/>
      <c r="J1018" s="53"/>
      <c r="L1018" s="591"/>
      <c r="T1018" s="397"/>
    </row>
    <row r="1019" spans="1:20" ht="13.5" x14ac:dyDescent="0.25">
      <c r="A1019" s="53"/>
      <c r="B1019" s="53"/>
      <c r="C1019" s="53"/>
      <c r="H1019" s="53"/>
      <c r="I1019" s="53"/>
      <c r="J1019" s="53"/>
      <c r="L1019" s="591"/>
      <c r="T1019" s="397"/>
    </row>
    <row r="1020" spans="1:20" ht="13.5" x14ac:dyDescent="0.25">
      <c r="A1020" s="53"/>
      <c r="B1020" s="53"/>
      <c r="C1020" s="53"/>
      <c r="H1020" s="53"/>
      <c r="I1020" s="53"/>
      <c r="J1020" s="53"/>
      <c r="L1020" s="591"/>
      <c r="T1020" s="397"/>
    </row>
    <row r="1021" spans="1:20" ht="13.5" x14ac:dyDescent="0.25">
      <c r="A1021" s="53"/>
      <c r="B1021" s="53"/>
      <c r="C1021" s="53"/>
      <c r="H1021" s="53"/>
      <c r="I1021" s="53"/>
      <c r="J1021" s="53"/>
      <c r="L1021" s="591"/>
      <c r="T1021" s="397"/>
    </row>
    <row r="1022" spans="1:20" ht="13.5" x14ac:dyDescent="0.25">
      <c r="A1022" s="53"/>
      <c r="B1022" s="53"/>
      <c r="C1022" s="53"/>
      <c r="H1022" s="53"/>
      <c r="I1022" s="53"/>
      <c r="J1022" s="53"/>
      <c r="L1022" s="591"/>
      <c r="T1022" s="397"/>
    </row>
    <row r="1023" spans="1:20" ht="13.5" x14ac:dyDescent="0.25">
      <c r="A1023" s="53"/>
      <c r="B1023" s="53"/>
      <c r="C1023" s="53"/>
      <c r="H1023" s="53"/>
      <c r="I1023" s="53"/>
      <c r="J1023" s="53"/>
      <c r="L1023" s="591"/>
      <c r="T1023" s="397"/>
    </row>
    <row r="1024" spans="1:20" ht="13.5" x14ac:dyDescent="0.25">
      <c r="A1024" s="53"/>
      <c r="B1024" s="53"/>
      <c r="C1024" s="53"/>
      <c r="H1024" s="53"/>
      <c r="I1024" s="53"/>
      <c r="J1024" s="53"/>
      <c r="L1024" s="591"/>
      <c r="T1024" s="397"/>
    </row>
    <row r="1025" spans="1:20" ht="13.5" x14ac:dyDescent="0.25">
      <c r="A1025" s="53"/>
      <c r="B1025" s="53"/>
      <c r="C1025" s="53"/>
      <c r="H1025" s="53"/>
      <c r="I1025" s="53"/>
      <c r="J1025" s="53"/>
      <c r="L1025" s="591"/>
      <c r="T1025" s="397"/>
    </row>
    <row r="1026" spans="1:20" ht="13.5" x14ac:dyDescent="0.25">
      <c r="A1026" s="53"/>
      <c r="B1026" s="53"/>
      <c r="C1026" s="53"/>
      <c r="H1026" s="53"/>
      <c r="I1026" s="53"/>
      <c r="J1026" s="53"/>
      <c r="L1026" s="591"/>
      <c r="T1026" s="397"/>
    </row>
    <row r="1027" spans="1:20" ht="13.5" x14ac:dyDescent="0.25">
      <c r="A1027" s="53"/>
      <c r="B1027" s="53"/>
      <c r="C1027" s="53"/>
      <c r="H1027" s="53"/>
      <c r="I1027" s="53"/>
      <c r="J1027" s="53"/>
      <c r="L1027" s="591"/>
      <c r="T1027" s="397"/>
    </row>
    <row r="1028" spans="1:20" ht="13.5" x14ac:dyDescent="0.25">
      <c r="A1028" s="53"/>
      <c r="B1028" s="53"/>
      <c r="C1028" s="53"/>
      <c r="H1028" s="53"/>
      <c r="I1028" s="53"/>
      <c r="J1028" s="53"/>
      <c r="L1028" s="591"/>
      <c r="T1028" s="397"/>
    </row>
    <row r="1029" spans="1:20" ht="13.5" x14ac:dyDescent="0.25">
      <c r="A1029" s="53"/>
      <c r="B1029" s="53"/>
      <c r="C1029" s="53"/>
      <c r="H1029" s="53"/>
      <c r="I1029" s="53"/>
      <c r="J1029" s="53"/>
      <c r="L1029" s="591"/>
      <c r="T1029" s="397"/>
    </row>
    <row r="1030" spans="1:20" ht="13.5" x14ac:dyDescent="0.25">
      <c r="A1030" s="53"/>
      <c r="B1030" s="53"/>
      <c r="C1030" s="53"/>
      <c r="H1030" s="53"/>
      <c r="I1030" s="53"/>
      <c r="J1030" s="53"/>
      <c r="L1030" s="591"/>
      <c r="T1030" s="397"/>
    </row>
    <row r="1031" spans="1:20" ht="13.5" x14ac:dyDescent="0.25">
      <c r="A1031" s="53"/>
      <c r="B1031" s="53"/>
      <c r="C1031" s="53"/>
      <c r="H1031" s="53"/>
      <c r="I1031" s="53"/>
      <c r="J1031" s="53"/>
      <c r="L1031" s="591"/>
      <c r="T1031" s="397"/>
    </row>
    <row r="1032" spans="1:20" ht="13.5" x14ac:dyDescent="0.25">
      <c r="A1032" s="53"/>
      <c r="B1032" s="53"/>
      <c r="C1032" s="53"/>
      <c r="H1032" s="53"/>
      <c r="I1032" s="53"/>
      <c r="J1032" s="53"/>
      <c r="L1032" s="591"/>
      <c r="T1032" s="397"/>
    </row>
    <row r="1033" spans="1:20" ht="13.5" x14ac:dyDescent="0.25">
      <c r="A1033" s="53"/>
      <c r="B1033" s="53"/>
      <c r="C1033" s="53"/>
      <c r="H1033" s="53"/>
      <c r="I1033" s="53"/>
      <c r="J1033" s="53"/>
      <c r="L1033" s="591"/>
      <c r="T1033" s="397"/>
    </row>
    <row r="1034" spans="1:20" ht="13.5" x14ac:dyDescent="0.25">
      <c r="A1034" s="53"/>
      <c r="B1034" s="53"/>
      <c r="C1034" s="53"/>
      <c r="H1034" s="53"/>
      <c r="I1034" s="53"/>
      <c r="J1034" s="53"/>
      <c r="L1034" s="591"/>
      <c r="T1034" s="397"/>
    </row>
    <row r="1035" spans="1:20" ht="13.5" x14ac:dyDescent="0.25">
      <c r="A1035" s="53"/>
      <c r="B1035" s="53"/>
      <c r="C1035" s="53"/>
      <c r="H1035" s="53"/>
      <c r="I1035" s="53"/>
      <c r="J1035" s="53"/>
      <c r="L1035" s="591"/>
      <c r="T1035" s="397"/>
    </row>
    <row r="1036" spans="1:20" ht="13.5" x14ac:dyDescent="0.25">
      <c r="A1036" s="53"/>
      <c r="B1036" s="53"/>
      <c r="C1036" s="53"/>
      <c r="H1036" s="53"/>
      <c r="I1036" s="53"/>
      <c r="J1036" s="53"/>
      <c r="L1036" s="591"/>
      <c r="T1036" s="397"/>
    </row>
    <row r="1037" spans="1:20" ht="13.5" x14ac:dyDescent="0.25">
      <c r="A1037" s="53"/>
      <c r="B1037" s="53"/>
      <c r="C1037" s="53"/>
      <c r="H1037" s="53"/>
      <c r="I1037" s="53"/>
      <c r="J1037" s="53"/>
      <c r="L1037" s="591"/>
      <c r="T1037" s="397"/>
    </row>
    <row r="1038" spans="1:20" ht="13.5" x14ac:dyDescent="0.25">
      <c r="A1038" s="53"/>
      <c r="B1038" s="53"/>
      <c r="C1038" s="53"/>
      <c r="H1038" s="53"/>
      <c r="I1038" s="53"/>
      <c r="J1038" s="53"/>
      <c r="L1038" s="591"/>
      <c r="T1038" s="397"/>
    </row>
    <row r="1039" spans="1:20" ht="13.5" x14ac:dyDescent="0.25">
      <c r="A1039" s="53"/>
      <c r="B1039" s="53"/>
      <c r="C1039" s="53"/>
      <c r="H1039" s="53"/>
      <c r="I1039" s="53"/>
      <c r="J1039" s="53"/>
      <c r="L1039" s="591"/>
      <c r="T1039" s="397"/>
    </row>
    <row r="1040" spans="1:20" ht="13.5" x14ac:dyDescent="0.25">
      <c r="A1040" s="53"/>
      <c r="B1040" s="53"/>
      <c r="C1040" s="53"/>
      <c r="H1040" s="53"/>
      <c r="I1040" s="53"/>
      <c r="J1040" s="53"/>
      <c r="L1040" s="591"/>
      <c r="T1040" s="397"/>
    </row>
    <row r="1041" spans="1:20" ht="13.5" x14ac:dyDescent="0.25">
      <c r="A1041" s="53"/>
      <c r="B1041" s="53"/>
      <c r="C1041" s="53"/>
      <c r="H1041" s="53"/>
      <c r="I1041" s="53"/>
      <c r="J1041" s="53"/>
      <c r="L1041" s="591"/>
      <c r="T1041" s="397"/>
    </row>
    <row r="1042" spans="1:20" ht="13.5" x14ac:dyDescent="0.25">
      <c r="A1042" s="53"/>
      <c r="B1042" s="53"/>
      <c r="C1042" s="53"/>
      <c r="H1042" s="53"/>
      <c r="I1042" s="53"/>
      <c r="J1042" s="53"/>
      <c r="L1042" s="591"/>
      <c r="T1042" s="397"/>
    </row>
    <row r="1043" spans="1:20" ht="13.5" x14ac:dyDescent="0.25">
      <c r="A1043" s="53"/>
      <c r="B1043" s="53"/>
      <c r="C1043" s="53"/>
      <c r="H1043" s="53"/>
      <c r="I1043" s="53"/>
      <c r="J1043" s="53"/>
      <c r="L1043" s="591"/>
      <c r="T1043" s="397"/>
    </row>
    <row r="1044" spans="1:20" ht="13.5" x14ac:dyDescent="0.25">
      <c r="A1044" s="53"/>
      <c r="B1044" s="53"/>
      <c r="C1044" s="53"/>
      <c r="H1044" s="53"/>
      <c r="I1044" s="53"/>
      <c r="J1044" s="53"/>
      <c r="L1044" s="591"/>
      <c r="T1044" s="397"/>
    </row>
    <row r="1045" spans="1:20" ht="13.5" x14ac:dyDescent="0.25">
      <c r="A1045" s="53"/>
      <c r="B1045" s="53"/>
      <c r="C1045" s="53"/>
      <c r="H1045" s="53"/>
      <c r="I1045" s="53"/>
      <c r="J1045" s="53"/>
      <c r="L1045" s="591"/>
      <c r="T1045" s="397"/>
    </row>
    <row r="1046" spans="1:20" ht="13.5" x14ac:dyDescent="0.25">
      <c r="A1046" s="53"/>
      <c r="B1046" s="53"/>
      <c r="C1046" s="53"/>
      <c r="H1046" s="53"/>
      <c r="I1046" s="53"/>
      <c r="J1046" s="53"/>
      <c r="L1046" s="591"/>
      <c r="T1046" s="397"/>
    </row>
    <row r="1047" spans="1:20" ht="13.5" x14ac:dyDescent="0.25">
      <c r="A1047" s="53"/>
      <c r="B1047" s="53"/>
      <c r="C1047" s="53"/>
      <c r="H1047" s="53"/>
      <c r="I1047" s="53"/>
      <c r="J1047" s="53"/>
      <c r="L1047" s="591"/>
      <c r="T1047" s="397"/>
    </row>
    <row r="1048" spans="1:20" ht="13.5" x14ac:dyDescent="0.25">
      <c r="A1048" s="53"/>
      <c r="B1048" s="53"/>
      <c r="C1048" s="53"/>
      <c r="H1048" s="53"/>
      <c r="I1048" s="53"/>
      <c r="J1048" s="53"/>
      <c r="L1048" s="591"/>
      <c r="T1048" s="397"/>
    </row>
    <row r="1049" spans="1:20" ht="13.5" x14ac:dyDescent="0.25">
      <c r="A1049" s="53"/>
      <c r="B1049" s="53"/>
      <c r="C1049" s="53"/>
      <c r="H1049" s="53"/>
      <c r="I1049" s="53"/>
      <c r="J1049" s="53"/>
      <c r="L1049" s="591"/>
      <c r="T1049" s="397"/>
    </row>
    <row r="1050" spans="1:20" ht="13.5" x14ac:dyDescent="0.25">
      <c r="A1050" s="53"/>
      <c r="B1050" s="53"/>
      <c r="C1050" s="53"/>
      <c r="H1050" s="53"/>
      <c r="I1050" s="53"/>
      <c r="J1050" s="53"/>
      <c r="L1050" s="591"/>
      <c r="T1050" s="397"/>
    </row>
    <row r="1051" spans="1:20" ht="13.5" x14ac:dyDescent="0.25">
      <c r="A1051" s="53"/>
      <c r="B1051" s="53"/>
      <c r="C1051" s="53"/>
      <c r="H1051" s="53"/>
      <c r="I1051" s="53"/>
      <c r="J1051" s="53"/>
      <c r="L1051" s="591"/>
      <c r="T1051" s="397"/>
    </row>
    <row r="1052" spans="1:20" ht="13.5" x14ac:dyDescent="0.25">
      <c r="A1052" s="53"/>
      <c r="B1052" s="53"/>
      <c r="C1052" s="53"/>
      <c r="H1052" s="53"/>
      <c r="I1052" s="53"/>
      <c r="J1052" s="53"/>
      <c r="L1052" s="591"/>
      <c r="T1052" s="397"/>
    </row>
    <row r="1053" spans="1:20" ht="13.5" x14ac:dyDescent="0.25">
      <c r="A1053" s="53"/>
      <c r="B1053" s="53"/>
      <c r="C1053" s="53"/>
      <c r="H1053" s="53"/>
      <c r="I1053" s="53"/>
      <c r="J1053" s="53"/>
      <c r="L1053" s="591"/>
      <c r="T1053" s="397"/>
    </row>
    <row r="1054" spans="1:20" ht="13.5" x14ac:dyDescent="0.25">
      <c r="A1054" s="53"/>
      <c r="B1054" s="53"/>
      <c r="C1054" s="53"/>
      <c r="H1054" s="53"/>
      <c r="I1054" s="53"/>
      <c r="J1054" s="53"/>
      <c r="L1054" s="591"/>
      <c r="T1054" s="397"/>
    </row>
    <row r="1055" spans="1:20" ht="13.5" x14ac:dyDescent="0.25">
      <c r="A1055" s="53"/>
      <c r="B1055" s="53"/>
      <c r="C1055" s="53"/>
      <c r="H1055" s="53"/>
      <c r="I1055" s="53"/>
      <c r="J1055" s="53"/>
      <c r="L1055" s="591"/>
      <c r="T1055" s="397"/>
    </row>
    <row r="1056" spans="1:20" ht="13.5" x14ac:dyDescent="0.25">
      <c r="A1056" s="53"/>
      <c r="B1056" s="53"/>
      <c r="C1056" s="53"/>
      <c r="H1056" s="53"/>
      <c r="I1056" s="53"/>
      <c r="J1056" s="53"/>
      <c r="L1056" s="591"/>
      <c r="T1056" s="397"/>
    </row>
    <row r="1057" spans="1:20" ht="13.5" x14ac:dyDescent="0.25">
      <c r="A1057" s="53"/>
      <c r="B1057" s="53"/>
      <c r="C1057" s="53"/>
      <c r="H1057" s="53"/>
      <c r="I1057" s="53"/>
      <c r="J1057" s="53"/>
      <c r="L1057" s="591"/>
      <c r="T1057" s="397"/>
    </row>
    <row r="1058" spans="1:20" ht="13.5" x14ac:dyDescent="0.25">
      <c r="A1058" s="53"/>
      <c r="B1058" s="53"/>
      <c r="C1058" s="53"/>
      <c r="H1058" s="53"/>
      <c r="I1058" s="53"/>
      <c r="J1058" s="53"/>
      <c r="L1058" s="591"/>
      <c r="T1058" s="397"/>
    </row>
    <row r="1059" spans="1:20" ht="13.5" x14ac:dyDescent="0.25">
      <c r="A1059" s="53"/>
      <c r="B1059" s="53"/>
      <c r="C1059" s="53"/>
      <c r="H1059" s="53"/>
      <c r="I1059" s="53"/>
      <c r="J1059" s="53"/>
      <c r="L1059" s="591"/>
      <c r="T1059" s="397"/>
    </row>
    <row r="1060" spans="1:20" ht="13.5" x14ac:dyDescent="0.25">
      <c r="A1060" s="53"/>
      <c r="B1060" s="53"/>
      <c r="C1060" s="53"/>
      <c r="H1060" s="53"/>
      <c r="I1060" s="53"/>
      <c r="J1060" s="53"/>
      <c r="L1060" s="591"/>
      <c r="T1060" s="397"/>
    </row>
    <row r="1061" spans="1:20" ht="13.5" x14ac:dyDescent="0.25">
      <c r="A1061" s="53"/>
      <c r="B1061" s="53"/>
      <c r="C1061" s="53"/>
      <c r="H1061" s="53"/>
      <c r="I1061" s="53"/>
      <c r="J1061" s="53"/>
      <c r="L1061" s="591"/>
      <c r="T1061" s="397"/>
    </row>
    <row r="1062" spans="1:20" ht="13.5" x14ac:dyDescent="0.25">
      <c r="A1062" s="53"/>
      <c r="B1062" s="53"/>
      <c r="C1062" s="53"/>
      <c r="H1062" s="53"/>
      <c r="I1062" s="53"/>
      <c r="J1062" s="53"/>
      <c r="L1062" s="591"/>
      <c r="T1062" s="397"/>
    </row>
    <row r="1063" spans="1:20" ht="13.5" x14ac:dyDescent="0.25">
      <c r="A1063" s="53"/>
      <c r="B1063" s="53"/>
      <c r="C1063" s="53"/>
      <c r="H1063" s="53"/>
      <c r="I1063" s="53"/>
      <c r="J1063" s="53"/>
      <c r="L1063" s="591"/>
      <c r="T1063" s="397"/>
    </row>
    <row r="1064" spans="1:20" ht="13.5" x14ac:dyDescent="0.25">
      <c r="A1064" s="53"/>
      <c r="B1064" s="53"/>
      <c r="C1064" s="53"/>
      <c r="H1064" s="53"/>
      <c r="I1064" s="53"/>
      <c r="J1064" s="53"/>
      <c r="L1064" s="591"/>
      <c r="T1064" s="397"/>
    </row>
    <row r="1065" spans="1:20" ht="13.5" x14ac:dyDescent="0.25">
      <c r="A1065" s="53"/>
      <c r="B1065" s="53"/>
      <c r="C1065" s="53"/>
      <c r="H1065" s="53"/>
      <c r="I1065" s="53"/>
      <c r="J1065" s="53"/>
      <c r="L1065" s="591"/>
      <c r="T1065" s="397"/>
    </row>
    <row r="1066" spans="1:20" ht="13.5" x14ac:dyDescent="0.25">
      <c r="A1066" s="53"/>
      <c r="B1066" s="53"/>
      <c r="C1066" s="53"/>
      <c r="H1066" s="53"/>
      <c r="I1066" s="53"/>
      <c r="J1066" s="53"/>
      <c r="L1066" s="591"/>
      <c r="T1066" s="397"/>
    </row>
    <row r="1067" spans="1:20" ht="13.5" x14ac:dyDescent="0.25">
      <c r="A1067" s="53"/>
      <c r="B1067" s="53"/>
      <c r="C1067" s="53"/>
      <c r="H1067" s="53"/>
      <c r="I1067" s="53"/>
      <c r="J1067" s="53"/>
      <c r="L1067" s="591"/>
      <c r="T1067" s="397"/>
    </row>
    <row r="1068" spans="1:20" ht="13.5" x14ac:dyDescent="0.25">
      <c r="A1068" s="53"/>
      <c r="B1068" s="53"/>
      <c r="C1068" s="53"/>
      <c r="H1068" s="53"/>
      <c r="I1068" s="53"/>
      <c r="J1068" s="53"/>
      <c r="L1068" s="591"/>
      <c r="T1068" s="397"/>
    </row>
    <row r="1069" spans="1:20" ht="13.5" x14ac:dyDescent="0.25">
      <c r="A1069" s="53"/>
      <c r="B1069" s="53"/>
      <c r="C1069" s="53"/>
      <c r="H1069" s="53"/>
      <c r="I1069" s="53"/>
      <c r="J1069" s="53"/>
      <c r="L1069" s="591"/>
      <c r="T1069" s="397"/>
    </row>
    <row r="1070" spans="1:20" ht="13.5" x14ac:dyDescent="0.25">
      <c r="A1070" s="53"/>
      <c r="B1070" s="53"/>
      <c r="C1070" s="53"/>
      <c r="H1070" s="53"/>
      <c r="I1070" s="53"/>
      <c r="J1070" s="53"/>
      <c r="L1070" s="591"/>
      <c r="T1070" s="397"/>
    </row>
    <row r="1071" spans="1:20" ht="13.5" x14ac:dyDescent="0.25">
      <c r="A1071" s="53"/>
      <c r="B1071" s="53"/>
      <c r="C1071" s="53"/>
      <c r="H1071" s="53"/>
      <c r="I1071" s="53"/>
      <c r="J1071" s="53"/>
      <c r="L1071" s="591"/>
      <c r="T1071" s="397"/>
    </row>
    <row r="1072" spans="1:20" ht="13.5" x14ac:dyDescent="0.25">
      <c r="A1072" s="53"/>
      <c r="B1072" s="53"/>
      <c r="C1072" s="53"/>
      <c r="H1072" s="53"/>
      <c r="I1072" s="53"/>
      <c r="J1072" s="53"/>
      <c r="L1072" s="591"/>
      <c r="T1072" s="397"/>
    </row>
    <row r="1073" spans="1:20" ht="13.5" x14ac:dyDescent="0.25">
      <c r="A1073" s="53"/>
      <c r="B1073" s="53"/>
      <c r="C1073" s="53"/>
      <c r="H1073" s="53"/>
      <c r="I1073" s="53"/>
      <c r="J1073" s="53"/>
      <c r="L1073" s="591"/>
      <c r="T1073" s="397"/>
    </row>
    <row r="1074" spans="1:20" ht="13.5" x14ac:dyDescent="0.25">
      <c r="A1074" s="53"/>
      <c r="B1074" s="53"/>
      <c r="C1074" s="53"/>
      <c r="H1074" s="53"/>
      <c r="I1074" s="53"/>
      <c r="J1074" s="53"/>
      <c r="L1074" s="591"/>
      <c r="T1074" s="397"/>
    </row>
    <row r="1075" spans="1:20" ht="13.5" x14ac:dyDescent="0.25">
      <c r="A1075" s="53"/>
      <c r="B1075" s="53"/>
      <c r="C1075" s="53"/>
      <c r="H1075" s="53"/>
      <c r="I1075" s="53"/>
      <c r="J1075" s="53"/>
      <c r="L1075" s="591"/>
      <c r="T1075" s="397"/>
    </row>
    <row r="1076" spans="1:20" ht="13.5" x14ac:dyDescent="0.25">
      <c r="A1076" s="53"/>
      <c r="B1076" s="53"/>
      <c r="C1076" s="53"/>
      <c r="H1076" s="53"/>
      <c r="I1076" s="53"/>
      <c r="J1076" s="53"/>
      <c r="L1076" s="591"/>
      <c r="T1076" s="397"/>
    </row>
    <row r="1077" spans="1:20" ht="13.5" x14ac:dyDescent="0.25">
      <c r="A1077" s="53"/>
      <c r="B1077" s="53"/>
      <c r="C1077" s="53"/>
      <c r="H1077" s="53"/>
      <c r="I1077" s="53"/>
      <c r="J1077" s="53"/>
      <c r="L1077" s="591"/>
      <c r="T1077" s="397"/>
    </row>
    <row r="1078" spans="1:20" ht="13.5" x14ac:dyDescent="0.25">
      <c r="A1078" s="53"/>
      <c r="B1078" s="53"/>
      <c r="C1078" s="53"/>
      <c r="H1078" s="53"/>
      <c r="I1078" s="53"/>
      <c r="J1078" s="53"/>
      <c r="L1078" s="591"/>
      <c r="T1078" s="397"/>
    </row>
    <row r="1079" spans="1:20" ht="13.5" x14ac:dyDescent="0.25">
      <c r="A1079" s="53"/>
      <c r="B1079" s="53"/>
      <c r="C1079" s="53"/>
      <c r="H1079" s="53"/>
      <c r="I1079" s="53"/>
      <c r="J1079" s="53"/>
      <c r="L1079" s="591"/>
      <c r="T1079" s="397"/>
    </row>
    <row r="1080" spans="1:20" ht="13.5" x14ac:dyDescent="0.25">
      <c r="A1080" s="53"/>
      <c r="B1080" s="53"/>
      <c r="C1080" s="53"/>
      <c r="H1080" s="53"/>
      <c r="I1080" s="53"/>
      <c r="J1080" s="53"/>
      <c r="L1080" s="591"/>
      <c r="T1080" s="397"/>
    </row>
    <row r="1081" spans="1:20" ht="13.5" x14ac:dyDescent="0.25">
      <c r="A1081" s="53"/>
      <c r="B1081" s="53"/>
      <c r="C1081" s="53"/>
      <c r="H1081" s="53"/>
      <c r="I1081" s="53"/>
      <c r="J1081" s="53"/>
      <c r="L1081" s="591"/>
      <c r="T1081" s="397"/>
    </row>
    <row r="1082" spans="1:20" ht="13.5" x14ac:dyDescent="0.25">
      <c r="A1082" s="53"/>
      <c r="B1082" s="53"/>
      <c r="C1082" s="53"/>
      <c r="H1082" s="53"/>
      <c r="I1082" s="53"/>
      <c r="J1082" s="53"/>
      <c r="L1082" s="591"/>
      <c r="T1082" s="397"/>
    </row>
    <row r="1083" spans="1:20" ht="13.5" x14ac:dyDescent="0.25">
      <c r="A1083" s="53"/>
      <c r="B1083" s="53"/>
      <c r="C1083" s="53"/>
      <c r="H1083" s="53"/>
      <c r="I1083" s="53"/>
      <c r="J1083" s="53"/>
      <c r="L1083" s="591"/>
      <c r="T1083" s="397"/>
    </row>
    <row r="1084" spans="1:20" ht="13.5" x14ac:dyDescent="0.25">
      <c r="A1084" s="53"/>
      <c r="B1084" s="53"/>
      <c r="C1084" s="53"/>
      <c r="H1084" s="53"/>
      <c r="I1084" s="53"/>
      <c r="J1084" s="53"/>
      <c r="L1084" s="591"/>
      <c r="T1084" s="397"/>
    </row>
    <row r="1085" spans="1:20" ht="13.5" x14ac:dyDescent="0.25">
      <c r="A1085" s="53"/>
      <c r="B1085" s="53"/>
      <c r="C1085" s="53"/>
      <c r="H1085" s="53"/>
      <c r="I1085" s="53"/>
      <c r="J1085" s="53"/>
      <c r="L1085" s="591"/>
      <c r="T1085" s="397"/>
    </row>
    <row r="1086" spans="1:20" ht="13.5" x14ac:dyDescent="0.25">
      <c r="A1086" s="53"/>
      <c r="B1086" s="53"/>
      <c r="C1086" s="53"/>
      <c r="H1086" s="53"/>
      <c r="I1086" s="53"/>
      <c r="J1086" s="53"/>
      <c r="L1086" s="591"/>
      <c r="T1086" s="397"/>
    </row>
    <row r="1087" spans="1:20" ht="13.5" x14ac:dyDescent="0.25">
      <c r="A1087" s="53"/>
      <c r="B1087" s="53"/>
      <c r="C1087" s="53"/>
      <c r="H1087" s="53"/>
      <c r="I1087" s="53"/>
      <c r="J1087" s="53"/>
      <c r="L1087" s="591"/>
      <c r="T1087" s="397"/>
    </row>
    <row r="1088" spans="1:20" ht="13.5" x14ac:dyDescent="0.25">
      <c r="A1088" s="53"/>
      <c r="B1088" s="53"/>
      <c r="C1088" s="53"/>
      <c r="H1088" s="53"/>
      <c r="I1088" s="53"/>
      <c r="J1088" s="53"/>
      <c r="L1088" s="591"/>
      <c r="T1088" s="397"/>
    </row>
    <row r="1089" spans="1:20" ht="13.5" x14ac:dyDescent="0.25">
      <c r="A1089" s="53"/>
      <c r="B1089" s="53"/>
      <c r="C1089" s="53"/>
      <c r="H1089" s="53"/>
      <c r="I1089" s="53"/>
      <c r="J1089" s="53"/>
      <c r="L1089" s="591"/>
      <c r="T1089" s="397"/>
    </row>
    <row r="1090" spans="1:20" ht="13.5" x14ac:dyDescent="0.25">
      <c r="A1090" s="53"/>
      <c r="B1090" s="53"/>
      <c r="C1090" s="53"/>
      <c r="H1090" s="53"/>
      <c r="I1090" s="53"/>
      <c r="J1090" s="53"/>
      <c r="L1090" s="591"/>
      <c r="T1090" s="397"/>
    </row>
    <row r="1091" spans="1:20" ht="13.5" x14ac:dyDescent="0.25">
      <c r="A1091" s="53"/>
      <c r="B1091" s="53"/>
      <c r="C1091" s="53"/>
      <c r="H1091" s="53"/>
      <c r="I1091" s="53"/>
      <c r="J1091" s="53"/>
      <c r="L1091" s="591"/>
      <c r="T1091" s="397"/>
    </row>
    <row r="1092" spans="1:20" ht="13.5" x14ac:dyDescent="0.25">
      <c r="A1092" s="53"/>
      <c r="B1092" s="53"/>
      <c r="C1092" s="53"/>
      <c r="H1092" s="53"/>
      <c r="I1092" s="53"/>
      <c r="J1092" s="53"/>
      <c r="L1092" s="591"/>
      <c r="T1092" s="397"/>
    </row>
    <row r="1093" spans="1:20" ht="13.5" x14ac:dyDescent="0.25">
      <c r="A1093" s="53"/>
      <c r="B1093" s="53"/>
      <c r="C1093" s="53"/>
      <c r="H1093" s="53"/>
      <c r="I1093" s="53"/>
      <c r="J1093" s="53"/>
      <c r="L1093" s="591"/>
      <c r="T1093" s="397"/>
    </row>
    <row r="1094" spans="1:20" ht="13.5" x14ac:dyDescent="0.25">
      <c r="A1094" s="53"/>
      <c r="B1094" s="53"/>
      <c r="C1094" s="53"/>
      <c r="H1094" s="53"/>
      <c r="I1094" s="53"/>
      <c r="J1094" s="53"/>
      <c r="L1094" s="591"/>
      <c r="T1094" s="397"/>
    </row>
    <row r="1095" spans="1:20" ht="13.5" x14ac:dyDescent="0.25">
      <c r="A1095" s="53"/>
      <c r="B1095" s="53"/>
      <c r="C1095" s="53"/>
      <c r="H1095" s="53"/>
      <c r="I1095" s="53"/>
      <c r="J1095" s="53"/>
      <c r="L1095" s="591"/>
      <c r="T1095" s="397"/>
    </row>
    <row r="1096" spans="1:20" ht="13.5" x14ac:dyDescent="0.25">
      <c r="A1096" s="53"/>
      <c r="B1096" s="53"/>
      <c r="C1096" s="53"/>
      <c r="H1096" s="53"/>
      <c r="I1096" s="53"/>
      <c r="J1096" s="53"/>
      <c r="L1096" s="591"/>
      <c r="T1096" s="397"/>
    </row>
    <row r="1097" spans="1:20" ht="13.5" x14ac:dyDescent="0.25">
      <c r="A1097" s="53"/>
      <c r="B1097" s="53"/>
      <c r="C1097" s="53"/>
      <c r="H1097" s="53"/>
      <c r="I1097" s="53"/>
      <c r="J1097" s="53"/>
      <c r="L1097" s="591"/>
      <c r="T1097" s="397"/>
    </row>
    <row r="1098" spans="1:20" ht="13.5" x14ac:dyDescent="0.25">
      <c r="A1098" s="53"/>
      <c r="B1098" s="53"/>
      <c r="C1098" s="53"/>
      <c r="H1098" s="53"/>
      <c r="I1098" s="53"/>
      <c r="J1098" s="53"/>
      <c r="L1098" s="591"/>
      <c r="T1098" s="397"/>
    </row>
    <row r="1099" spans="1:20" ht="13.5" x14ac:dyDescent="0.25">
      <c r="A1099" s="53"/>
      <c r="B1099" s="53"/>
      <c r="C1099" s="53"/>
      <c r="H1099" s="53"/>
      <c r="I1099" s="53"/>
      <c r="J1099" s="53"/>
      <c r="L1099" s="591"/>
      <c r="T1099" s="397"/>
    </row>
    <row r="1100" spans="1:20" ht="13.5" x14ac:dyDescent="0.25">
      <c r="A1100" s="53"/>
      <c r="B1100" s="53"/>
      <c r="C1100" s="53"/>
      <c r="H1100" s="53"/>
      <c r="I1100" s="53"/>
      <c r="J1100" s="53"/>
      <c r="L1100" s="591"/>
      <c r="T1100" s="397"/>
    </row>
    <row r="1101" spans="1:20" ht="13.5" x14ac:dyDescent="0.25">
      <c r="A1101" s="53"/>
      <c r="B1101" s="53"/>
      <c r="C1101" s="53"/>
      <c r="H1101" s="53"/>
      <c r="I1101" s="53"/>
      <c r="J1101" s="53"/>
      <c r="L1101" s="591"/>
      <c r="T1101" s="397"/>
    </row>
    <row r="1102" spans="1:20" ht="13.5" x14ac:dyDescent="0.25">
      <c r="A1102" s="53"/>
      <c r="B1102" s="53"/>
      <c r="C1102" s="53"/>
      <c r="H1102" s="53"/>
      <c r="I1102" s="53"/>
      <c r="J1102" s="53"/>
      <c r="L1102" s="591"/>
      <c r="T1102" s="397"/>
    </row>
    <row r="1103" spans="1:20" ht="13.5" x14ac:dyDescent="0.25">
      <c r="A1103" s="53"/>
      <c r="B1103" s="53"/>
      <c r="C1103" s="53"/>
      <c r="H1103" s="53"/>
      <c r="I1103" s="53"/>
      <c r="J1103" s="53"/>
      <c r="L1103" s="591"/>
      <c r="T1103" s="397"/>
    </row>
    <row r="1104" spans="1:20" ht="13.5" x14ac:dyDescent="0.25">
      <c r="A1104" s="53"/>
      <c r="B1104" s="53"/>
      <c r="C1104" s="53"/>
      <c r="H1104" s="53"/>
      <c r="I1104" s="53"/>
      <c r="J1104" s="53"/>
      <c r="L1104" s="591"/>
      <c r="T1104" s="397"/>
    </row>
    <row r="1105" spans="1:20" ht="13.5" x14ac:dyDescent="0.25">
      <c r="A1105" s="53"/>
      <c r="B1105" s="53"/>
      <c r="C1105" s="53"/>
      <c r="H1105" s="53"/>
      <c r="I1105" s="53"/>
      <c r="J1105" s="53"/>
      <c r="L1105" s="591"/>
      <c r="T1105" s="397"/>
    </row>
    <row r="1106" spans="1:20" ht="13.5" x14ac:dyDescent="0.25">
      <c r="A1106" s="53"/>
      <c r="B1106" s="53"/>
      <c r="C1106" s="53"/>
      <c r="H1106" s="53"/>
      <c r="I1106" s="53"/>
      <c r="J1106" s="53"/>
      <c r="L1106" s="591"/>
      <c r="T1106" s="397"/>
    </row>
    <row r="1107" spans="1:20" ht="13.5" x14ac:dyDescent="0.25">
      <c r="A1107" s="53"/>
      <c r="B1107" s="53"/>
      <c r="C1107" s="53"/>
      <c r="H1107" s="53"/>
      <c r="I1107" s="53"/>
      <c r="J1107" s="53"/>
      <c r="L1107" s="591"/>
      <c r="T1107" s="397"/>
    </row>
    <row r="1108" spans="1:20" ht="13.5" x14ac:dyDescent="0.25">
      <c r="A1108" s="53"/>
      <c r="B1108" s="53"/>
      <c r="C1108" s="53"/>
      <c r="H1108" s="53"/>
      <c r="I1108" s="53"/>
      <c r="J1108" s="53"/>
      <c r="L1108" s="591"/>
      <c r="T1108" s="397"/>
    </row>
    <row r="1109" spans="1:20" ht="13.5" x14ac:dyDescent="0.25">
      <c r="A1109" s="53"/>
      <c r="B1109" s="53"/>
      <c r="C1109" s="53"/>
      <c r="H1109" s="53"/>
      <c r="I1109" s="53"/>
      <c r="J1109" s="53"/>
      <c r="L1109" s="591"/>
      <c r="T1109" s="397"/>
    </row>
    <row r="1110" spans="1:20" ht="13.5" x14ac:dyDescent="0.25">
      <c r="A1110" s="53"/>
      <c r="B1110" s="53"/>
      <c r="C1110" s="53"/>
      <c r="H1110" s="53"/>
      <c r="I1110" s="53"/>
      <c r="J1110" s="53"/>
      <c r="L1110" s="591"/>
      <c r="T1110" s="397"/>
    </row>
    <row r="1111" spans="1:20" ht="13.5" x14ac:dyDescent="0.25">
      <c r="A1111" s="53"/>
      <c r="B1111" s="53"/>
      <c r="C1111" s="53"/>
      <c r="H1111" s="53"/>
      <c r="I1111" s="53"/>
      <c r="J1111" s="53"/>
      <c r="L1111" s="591"/>
      <c r="T1111" s="397"/>
    </row>
    <row r="1112" spans="1:20" ht="13.5" x14ac:dyDescent="0.25">
      <c r="A1112" s="53"/>
      <c r="B1112" s="53"/>
      <c r="C1112" s="53"/>
      <c r="H1112" s="53"/>
      <c r="I1112" s="53"/>
      <c r="J1112" s="53"/>
      <c r="L1112" s="591"/>
      <c r="T1112" s="397"/>
    </row>
    <row r="1113" spans="1:20" ht="13.5" x14ac:dyDescent="0.25">
      <c r="A1113" s="53"/>
      <c r="B1113" s="53"/>
      <c r="C1113" s="53"/>
      <c r="H1113" s="53"/>
      <c r="I1113" s="53"/>
      <c r="J1113" s="53"/>
      <c r="L1113" s="591"/>
      <c r="T1113" s="397"/>
    </row>
    <row r="1114" spans="1:20" ht="13.5" x14ac:dyDescent="0.25">
      <c r="A1114" s="53"/>
      <c r="B1114" s="53"/>
      <c r="C1114" s="53"/>
      <c r="H1114" s="53"/>
      <c r="I1114" s="53"/>
      <c r="J1114" s="53"/>
      <c r="L1114" s="591"/>
      <c r="T1114" s="397"/>
    </row>
    <row r="1115" spans="1:20" ht="13.5" x14ac:dyDescent="0.25">
      <c r="A1115" s="53"/>
      <c r="B1115" s="53"/>
      <c r="C1115" s="53"/>
      <c r="H1115" s="53"/>
      <c r="I1115" s="53"/>
      <c r="J1115" s="53"/>
      <c r="L1115" s="591"/>
      <c r="T1115" s="397"/>
    </row>
    <row r="1116" spans="1:20" ht="13.5" x14ac:dyDescent="0.25">
      <c r="A1116" s="53"/>
      <c r="B1116" s="53"/>
      <c r="C1116" s="53"/>
      <c r="H1116" s="53"/>
      <c r="I1116" s="53"/>
      <c r="J1116" s="53"/>
      <c r="L1116" s="591"/>
      <c r="T1116" s="397"/>
    </row>
    <row r="1117" spans="1:20" ht="13.5" x14ac:dyDescent="0.25">
      <c r="A1117" s="53"/>
      <c r="B1117" s="53"/>
      <c r="C1117" s="53"/>
      <c r="H1117" s="53"/>
      <c r="I1117" s="53"/>
      <c r="J1117" s="53"/>
      <c r="L1117" s="591"/>
      <c r="T1117" s="397"/>
    </row>
    <row r="1118" spans="1:20" ht="13.5" x14ac:dyDescent="0.25">
      <c r="A1118" s="53"/>
      <c r="B1118" s="53"/>
      <c r="C1118" s="53"/>
      <c r="H1118" s="53"/>
      <c r="I1118" s="53"/>
      <c r="J1118" s="53"/>
      <c r="L1118" s="591"/>
      <c r="T1118" s="397"/>
    </row>
    <row r="1119" spans="1:20" ht="13.5" x14ac:dyDescent="0.25">
      <c r="A1119" s="53"/>
      <c r="B1119" s="53"/>
      <c r="C1119" s="53"/>
      <c r="H1119" s="53"/>
      <c r="I1119" s="53"/>
      <c r="J1119" s="53"/>
      <c r="L1119" s="591"/>
      <c r="T1119" s="397"/>
    </row>
    <row r="1120" spans="1:20" ht="13.5" x14ac:dyDescent="0.25">
      <c r="A1120" s="53"/>
      <c r="B1120" s="53"/>
      <c r="C1120" s="53"/>
      <c r="H1120" s="53"/>
      <c r="I1120" s="53"/>
      <c r="J1120" s="53"/>
      <c r="L1120" s="591"/>
      <c r="T1120" s="397"/>
    </row>
    <row r="1121" spans="1:20" ht="13.5" x14ac:dyDescent="0.25">
      <c r="A1121" s="53"/>
      <c r="B1121" s="53"/>
      <c r="C1121" s="53"/>
      <c r="H1121" s="53"/>
      <c r="I1121" s="53"/>
      <c r="J1121" s="53"/>
      <c r="L1121" s="591"/>
      <c r="T1121" s="397"/>
    </row>
    <row r="1122" spans="1:20" ht="13.5" x14ac:dyDescent="0.25">
      <c r="A1122" s="53"/>
      <c r="B1122" s="53"/>
      <c r="C1122" s="53"/>
      <c r="H1122" s="53"/>
      <c r="I1122" s="53"/>
      <c r="J1122" s="53"/>
      <c r="L1122" s="591"/>
      <c r="T1122" s="397"/>
    </row>
    <row r="1123" spans="1:20" ht="13.5" x14ac:dyDescent="0.25">
      <c r="A1123" s="53"/>
      <c r="B1123" s="53"/>
      <c r="C1123" s="53"/>
      <c r="H1123" s="53"/>
      <c r="I1123" s="53"/>
      <c r="J1123" s="53"/>
      <c r="L1123" s="591"/>
      <c r="T1123" s="397"/>
    </row>
    <row r="1124" spans="1:20" ht="13.5" x14ac:dyDescent="0.25">
      <c r="A1124" s="53"/>
      <c r="B1124" s="53"/>
      <c r="C1124" s="53"/>
      <c r="H1124" s="53"/>
      <c r="I1124" s="53"/>
      <c r="J1124" s="53"/>
      <c r="L1124" s="591"/>
      <c r="T1124" s="397"/>
    </row>
    <row r="1125" spans="1:20" ht="13.5" x14ac:dyDescent="0.25">
      <c r="A1125" s="53"/>
      <c r="B1125" s="53"/>
      <c r="C1125" s="53"/>
      <c r="H1125" s="53"/>
      <c r="I1125" s="53"/>
      <c r="J1125" s="53"/>
      <c r="L1125" s="591"/>
      <c r="T1125" s="397"/>
    </row>
    <row r="1126" spans="1:20" ht="13.5" x14ac:dyDescent="0.25">
      <c r="A1126" s="53"/>
      <c r="B1126" s="53"/>
      <c r="C1126" s="53"/>
      <c r="H1126" s="53"/>
      <c r="I1126" s="53"/>
      <c r="J1126" s="53"/>
      <c r="L1126" s="591"/>
      <c r="T1126" s="397"/>
    </row>
    <row r="1127" spans="1:20" ht="13.5" x14ac:dyDescent="0.25">
      <c r="A1127" s="53"/>
      <c r="B1127" s="53"/>
      <c r="C1127" s="53"/>
      <c r="H1127" s="53"/>
      <c r="I1127" s="53"/>
      <c r="J1127" s="53"/>
      <c r="L1127" s="591"/>
      <c r="T1127" s="397"/>
    </row>
    <row r="1128" spans="1:20" ht="13.5" x14ac:dyDescent="0.25">
      <c r="A1128" s="53"/>
      <c r="B1128" s="53"/>
      <c r="C1128" s="53"/>
      <c r="H1128" s="53"/>
      <c r="I1128" s="53"/>
      <c r="J1128" s="53"/>
      <c r="L1128" s="591"/>
      <c r="T1128" s="397"/>
    </row>
    <row r="1129" spans="1:20" ht="13.5" x14ac:dyDescent="0.25">
      <c r="A1129" s="53"/>
      <c r="B1129" s="53"/>
      <c r="C1129" s="53"/>
      <c r="H1129" s="53"/>
      <c r="I1129" s="53"/>
      <c r="J1129" s="53"/>
      <c r="L1129" s="591"/>
      <c r="T1129" s="397"/>
    </row>
    <row r="1130" spans="1:20" ht="13.5" x14ac:dyDescent="0.25">
      <c r="A1130" s="53"/>
      <c r="B1130" s="53"/>
      <c r="C1130" s="53"/>
      <c r="H1130" s="53"/>
      <c r="I1130" s="53"/>
      <c r="J1130" s="53"/>
      <c r="L1130" s="591"/>
      <c r="T1130" s="397"/>
    </row>
    <row r="1131" spans="1:20" ht="13.5" x14ac:dyDescent="0.25">
      <c r="A1131" s="53"/>
      <c r="B1131" s="53"/>
      <c r="C1131" s="53"/>
      <c r="H1131" s="53"/>
      <c r="I1131" s="53"/>
      <c r="J1131" s="53"/>
      <c r="L1131" s="591"/>
      <c r="T1131" s="397"/>
    </row>
    <row r="1132" spans="1:20" ht="13.5" x14ac:dyDescent="0.25">
      <c r="A1132" s="53"/>
      <c r="B1132" s="53"/>
      <c r="C1132" s="53"/>
      <c r="H1132" s="53"/>
      <c r="I1132" s="53"/>
      <c r="J1132" s="53"/>
      <c r="L1132" s="591"/>
      <c r="T1132" s="397"/>
    </row>
    <row r="1133" spans="1:20" ht="13.5" x14ac:dyDescent="0.25">
      <c r="A1133" s="53"/>
      <c r="B1133" s="53"/>
      <c r="C1133" s="53"/>
      <c r="H1133" s="53"/>
      <c r="I1133" s="53"/>
      <c r="J1133" s="53"/>
      <c r="L1133" s="591"/>
      <c r="T1133" s="397"/>
    </row>
    <row r="1134" spans="1:20" ht="13.5" x14ac:dyDescent="0.25">
      <c r="A1134" s="53"/>
      <c r="B1134" s="53"/>
      <c r="C1134" s="53"/>
      <c r="H1134" s="53"/>
      <c r="I1134" s="53"/>
      <c r="J1134" s="53"/>
      <c r="L1134" s="591"/>
      <c r="T1134" s="397"/>
    </row>
  </sheetData>
  <autoFilter ref="B8:U460">
    <filterColumn colId="7" hiddenButton="1" showButton="0"/>
  </autoFilter>
  <mergeCells count="585">
    <mergeCell ref="D337:H337"/>
    <mergeCell ref="H341:J341"/>
    <mergeCell ref="H342:J342"/>
    <mergeCell ref="H411:J411"/>
    <mergeCell ref="D323:J323"/>
    <mergeCell ref="D331:J331"/>
    <mergeCell ref="H329:J329"/>
    <mergeCell ref="H338:J338"/>
    <mergeCell ref="H348:J348"/>
    <mergeCell ref="H358:J358"/>
    <mergeCell ref="H364:J364"/>
    <mergeCell ref="H386:J386"/>
    <mergeCell ref="D328:J328"/>
    <mergeCell ref="H319:J319"/>
    <mergeCell ref="D329:E329"/>
    <mergeCell ref="H322:J322"/>
    <mergeCell ref="H320:J320"/>
    <mergeCell ref="H321:J321"/>
    <mergeCell ref="D327:J327"/>
    <mergeCell ref="D336:K336"/>
    <mergeCell ref="D330:J330"/>
    <mergeCell ref="D326:J326"/>
    <mergeCell ref="T159:T167"/>
    <mergeCell ref="D189:J189"/>
    <mergeCell ref="D197:J197"/>
    <mergeCell ref="D318:J318"/>
    <mergeCell ref="H309:J309"/>
    <mergeCell ref="D386:E386"/>
    <mergeCell ref="H105:J105"/>
    <mergeCell ref="D118:J118"/>
    <mergeCell ref="H106:J106"/>
    <mergeCell ref="H339:J339"/>
    <mergeCell ref="H340:J340"/>
    <mergeCell ref="D375:J375"/>
    <mergeCell ref="D376:J376"/>
    <mergeCell ref="D377:J377"/>
    <mergeCell ref="D275:K275"/>
    <mergeCell ref="D285:J285"/>
    <mergeCell ref="D324:J324"/>
    <mergeCell ref="D133:J133"/>
    <mergeCell ref="D135:J135"/>
    <mergeCell ref="D136:J136"/>
    <mergeCell ref="H127:J127"/>
    <mergeCell ref="D129:J129"/>
    <mergeCell ref="D130:J130"/>
    <mergeCell ref="D131:J131"/>
    <mergeCell ref="S159:S167"/>
    <mergeCell ref="H178:J178"/>
    <mergeCell ref="D280:K280"/>
    <mergeCell ref="D277:E277"/>
    <mergeCell ref="D240:J240"/>
    <mergeCell ref="D241:J241"/>
    <mergeCell ref="H239:J239"/>
    <mergeCell ref="H233:J233"/>
    <mergeCell ref="D248:J248"/>
    <mergeCell ref="D249:J249"/>
    <mergeCell ref="H238:J238"/>
    <mergeCell ref="H236:J236"/>
    <mergeCell ref="D253:J253"/>
    <mergeCell ref="H251:J251"/>
    <mergeCell ref="D219:J219"/>
    <mergeCell ref="D220:J220"/>
    <mergeCell ref="D276:H276"/>
    <mergeCell ref="H277:J277"/>
    <mergeCell ref="D278:J278"/>
    <mergeCell ref="H262:J262"/>
    <mergeCell ref="D263:J263"/>
    <mergeCell ref="D264:J264"/>
    <mergeCell ref="D265:J265"/>
    <mergeCell ref="D274:K274"/>
    <mergeCell ref="H226:J226"/>
    <mergeCell ref="H227:J227"/>
    <mergeCell ref="H228:J228"/>
    <mergeCell ref="H232:J232"/>
    <mergeCell ref="D270:J270"/>
    <mergeCell ref="D273:K273"/>
    <mergeCell ref="D271:J271"/>
    <mergeCell ref="D272:J272"/>
    <mergeCell ref="D260:K260"/>
    <mergeCell ref="D261:H261"/>
    <mergeCell ref="D262:E262"/>
    <mergeCell ref="D256:J256"/>
    <mergeCell ref="D269:J269"/>
    <mergeCell ref="D255:J255"/>
    <mergeCell ref="F224:F228"/>
    <mergeCell ref="F251:F252"/>
    <mergeCell ref="D379:J379"/>
    <mergeCell ref="D378:E378"/>
    <mergeCell ref="H380:J380"/>
    <mergeCell ref="D414:K414"/>
    <mergeCell ref="D390:K390"/>
    <mergeCell ref="H417:J417"/>
    <mergeCell ref="D413:K413"/>
    <mergeCell ref="H419:J419"/>
    <mergeCell ref="D412:J412"/>
    <mergeCell ref="D405:H405"/>
    <mergeCell ref="D411:E411"/>
    <mergeCell ref="H437:J437"/>
    <mergeCell ref="H436:J436"/>
    <mergeCell ref="H452:J452"/>
    <mergeCell ref="D354:J354"/>
    <mergeCell ref="D355:J355"/>
    <mergeCell ref="D383:J383"/>
    <mergeCell ref="D343:J343"/>
    <mergeCell ref="H381:J381"/>
    <mergeCell ref="H382:J382"/>
    <mergeCell ref="D352:J352"/>
    <mergeCell ref="D353:J353"/>
    <mergeCell ref="D369:J369"/>
    <mergeCell ref="D356:K356"/>
    <mergeCell ref="D364:E364"/>
    <mergeCell ref="D374:E374"/>
    <mergeCell ref="D372:K372"/>
    <mergeCell ref="D373:H373"/>
    <mergeCell ref="D366:E366"/>
    <mergeCell ref="D367:J367"/>
    <mergeCell ref="D368:J368"/>
    <mergeCell ref="H349:J349"/>
    <mergeCell ref="H350:J350"/>
    <mergeCell ref="H351:J351"/>
    <mergeCell ref="D370:J370"/>
    <mergeCell ref="D387:J387"/>
    <mergeCell ref="D392:H392"/>
    <mergeCell ref="D391:K391"/>
    <mergeCell ref="D415:K415"/>
    <mergeCell ref="D400:J400"/>
    <mergeCell ref="D401:J401"/>
    <mergeCell ref="D403:J403"/>
    <mergeCell ref="D404:K404"/>
    <mergeCell ref="D460:J460"/>
    <mergeCell ref="D450:K450"/>
    <mergeCell ref="D451:H451"/>
    <mergeCell ref="D456:J456"/>
    <mergeCell ref="D457:J457"/>
    <mergeCell ref="D452:E452"/>
    <mergeCell ref="D455:J455"/>
    <mergeCell ref="H435:J435"/>
    <mergeCell ref="D441:J441"/>
    <mergeCell ref="D453:J453"/>
    <mergeCell ref="D459:J459"/>
    <mergeCell ref="D448:J448"/>
    <mergeCell ref="D449:J449"/>
    <mergeCell ref="D454:J454"/>
    <mergeCell ref="D445:J445"/>
    <mergeCell ref="D446:J446"/>
    <mergeCell ref="D75:J75"/>
    <mergeCell ref="H79:J79"/>
    <mergeCell ref="D15:J15"/>
    <mergeCell ref="D18:J18"/>
    <mergeCell ref="D20:J20"/>
    <mergeCell ref="D33:J33"/>
    <mergeCell ref="D34:J34"/>
    <mergeCell ref="D28:J28"/>
    <mergeCell ref="D32:E32"/>
    <mergeCell ref="D29:J29"/>
    <mergeCell ref="D30:J30"/>
    <mergeCell ref="D31:J31"/>
    <mergeCell ref="D73:E73"/>
    <mergeCell ref="H73:J73"/>
    <mergeCell ref="D78:H78"/>
    <mergeCell ref="D79:E79"/>
    <mergeCell ref="D52:J52"/>
    <mergeCell ref="D53:J53"/>
    <mergeCell ref="D39:J39"/>
    <mergeCell ref="D67:J67"/>
    <mergeCell ref="D68:J68"/>
    <mergeCell ref="D69:J69"/>
    <mergeCell ref="D70:J70"/>
    <mergeCell ref="E5:G5"/>
    <mergeCell ref="H6:J8"/>
    <mergeCell ref="D10:K10"/>
    <mergeCell ref="D11:K11"/>
    <mergeCell ref="H24:J24"/>
    <mergeCell ref="H32:J32"/>
    <mergeCell ref="D16:J16"/>
    <mergeCell ref="D17:J17"/>
    <mergeCell ref="D23:J23"/>
    <mergeCell ref="D25:J25"/>
    <mergeCell ref="E6:G8"/>
    <mergeCell ref="D26:J26"/>
    <mergeCell ref="D21:J21"/>
    <mergeCell ref="D22:J22"/>
    <mergeCell ref="H5:J5"/>
    <mergeCell ref="D13:H13"/>
    <mergeCell ref="D27:J27"/>
    <mergeCell ref="D12:H12"/>
    <mergeCell ref="D14:E14"/>
    <mergeCell ref="H14:J14"/>
    <mergeCell ref="H19:J19"/>
    <mergeCell ref="D81:J81"/>
    <mergeCell ref="D82:J82"/>
    <mergeCell ref="D198:J198"/>
    <mergeCell ref="D199:J199"/>
    <mergeCell ref="D200:J200"/>
    <mergeCell ref="D201:J201"/>
    <mergeCell ref="D202:J202"/>
    <mergeCell ref="D86:H86"/>
    <mergeCell ref="H87:J87"/>
    <mergeCell ref="D89:J89"/>
    <mergeCell ref="D90:J90"/>
    <mergeCell ref="D94:J94"/>
    <mergeCell ref="D93:J93"/>
    <mergeCell ref="D92:J92"/>
    <mergeCell ref="D176:J176"/>
    <mergeCell ref="D187:J187"/>
    <mergeCell ref="D188:J188"/>
    <mergeCell ref="D190:J190"/>
    <mergeCell ref="D191:J191"/>
    <mergeCell ref="H179:J179"/>
    <mergeCell ref="H128:J128"/>
    <mergeCell ref="D117:J117"/>
    <mergeCell ref="D85:K85"/>
    <mergeCell ref="D122:J122"/>
    <mergeCell ref="D91:J91"/>
    <mergeCell ref="D143:J143"/>
    <mergeCell ref="D116:J116"/>
    <mergeCell ref="H104:J104"/>
    <mergeCell ref="D107:J107"/>
    <mergeCell ref="D100:J100"/>
    <mergeCell ref="D101:J101"/>
    <mergeCell ref="F87:F88"/>
    <mergeCell ref="F104:F106"/>
    <mergeCell ref="F127:F128"/>
    <mergeCell ref="H88:J88"/>
    <mergeCell ref="D126:J126"/>
    <mergeCell ref="D140:J140"/>
    <mergeCell ref="D141:J141"/>
    <mergeCell ref="D102:J102"/>
    <mergeCell ref="D103:J103"/>
    <mergeCell ref="D99:J99"/>
    <mergeCell ref="D124:J124"/>
    <mergeCell ref="D125:J125"/>
    <mergeCell ref="D132:J132"/>
    <mergeCell ref="D95:J95"/>
    <mergeCell ref="D96:J96"/>
    <mergeCell ref="D97:J97"/>
    <mergeCell ref="D142:J142"/>
    <mergeCell ref="D83:K83"/>
    <mergeCell ref="D46:J46"/>
    <mergeCell ref="D47:J47"/>
    <mergeCell ref="D35:J35"/>
    <mergeCell ref="D43:J43"/>
    <mergeCell ref="D44:J44"/>
    <mergeCell ref="D45:J45"/>
    <mergeCell ref="D59:K59"/>
    <mergeCell ref="D60:K60"/>
    <mergeCell ref="D58:K58"/>
    <mergeCell ref="D57:J57"/>
    <mergeCell ref="D38:J38"/>
    <mergeCell ref="D55:H55"/>
    <mergeCell ref="D56:E56"/>
    <mergeCell ref="H56:J56"/>
    <mergeCell ref="D77:K77"/>
    <mergeCell ref="H36:J36"/>
    <mergeCell ref="H37:J37"/>
    <mergeCell ref="D49:J49"/>
    <mergeCell ref="D42:J42"/>
    <mergeCell ref="D40:J40"/>
    <mergeCell ref="D41:J41"/>
    <mergeCell ref="D50:J50"/>
    <mergeCell ref="D51:J51"/>
    <mergeCell ref="D98:J98"/>
    <mergeCell ref="D109:J109"/>
    <mergeCell ref="D110:J110"/>
    <mergeCell ref="D111:J111"/>
    <mergeCell ref="D112:J112"/>
    <mergeCell ref="D113:J113"/>
    <mergeCell ref="D114:J114"/>
    <mergeCell ref="D115:J115"/>
    <mergeCell ref="H150:J150"/>
    <mergeCell ref="D119:J119"/>
    <mergeCell ref="D120:J120"/>
    <mergeCell ref="D121:J121"/>
    <mergeCell ref="D137:J137"/>
    <mergeCell ref="D144:J144"/>
    <mergeCell ref="D145:J145"/>
    <mergeCell ref="D139:J139"/>
    <mergeCell ref="D458:J458"/>
    <mergeCell ref="D393:E393"/>
    <mergeCell ref="H393:J393"/>
    <mergeCell ref="B417:B419"/>
    <mergeCell ref="D287:J287"/>
    <mergeCell ref="D243:J243"/>
    <mergeCell ref="D257:J257"/>
    <mergeCell ref="H151:J151"/>
    <mergeCell ref="D108:J108"/>
    <mergeCell ref="D245:J245"/>
    <mergeCell ref="H168:J168"/>
    <mergeCell ref="D169:J169"/>
    <mergeCell ref="D358:E358"/>
    <mergeCell ref="H366:J366"/>
    <mergeCell ref="H374:J374"/>
    <mergeCell ref="D359:J359"/>
    <mergeCell ref="D360:J360"/>
    <mergeCell ref="D361:J361"/>
    <mergeCell ref="D362:J362"/>
    <mergeCell ref="D363:J363"/>
    <mergeCell ref="D365:J365"/>
    <mergeCell ref="D371:J371"/>
    <mergeCell ref="D384:J384"/>
    <mergeCell ref="D385:J385"/>
    <mergeCell ref="D123:E123"/>
    <mergeCell ref="H123:J123"/>
    <mergeCell ref="D168:E168"/>
    <mergeCell ref="H252:J252"/>
    <mergeCell ref="D246:J246"/>
    <mergeCell ref="D258:K258"/>
    <mergeCell ref="C466:D468"/>
    <mergeCell ref="B461:D461"/>
    <mergeCell ref="C463:D464"/>
    <mergeCell ref="D389:K389"/>
    <mergeCell ref="D394:J394"/>
    <mergeCell ref="D395:J395"/>
    <mergeCell ref="D396:J396"/>
    <mergeCell ref="D397:J397"/>
    <mergeCell ref="D398:J398"/>
    <mergeCell ref="D399:J399"/>
    <mergeCell ref="D406:E406"/>
    <mergeCell ref="H406:J406"/>
    <mergeCell ref="D407:J407"/>
    <mergeCell ref="D408:J408"/>
    <mergeCell ref="D409:J409"/>
    <mergeCell ref="D410:J410"/>
    <mergeCell ref="D402:J402"/>
    <mergeCell ref="D424:J424"/>
    <mergeCell ref="D332:J332"/>
    <mergeCell ref="D334:J334"/>
    <mergeCell ref="D333:J333"/>
    <mergeCell ref="D325:J325"/>
    <mergeCell ref="D290:J290"/>
    <mergeCell ref="D296:J296"/>
    <mergeCell ref="B1:T1"/>
    <mergeCell ref="B2:T2"/>
    <mergeCell ref="B3:T3"/>
    <mergeCell ref="L6:T6"/>
    <mergeCell ref="M7:Q7"/>
    <mergeCell ref="D297:K297"/>
    <mergeCell ref="D299:K299"/>
    <mergeCell ref="B6:B8"/>
    <mergeCell ref="C6:C8"/>
    <mergeCell ref="D6:D8"/>
    <mergeCell ref="K6:K8"/>
    <mergeCell ref="L7:L8"/>
    <mergeCell ref="R7:R8"/>
    <mergeCell ref="S7:S8"/>
    <mergeCell ref="T7:T8"/>
    <mergeCell ref="D9:K9"/>
    <mergeCell ref="D19:E19"/>
    <mergeCell ref="D24:E24"/>
    <mergeCell ref="D279:J279"/>
    <mergeCell ref="D284:E284"/>
    <mergeCell ref="H284:J284"/>
    <mergeCell ref="H289:J289"/>
    <mergeCell ref="H288:J288"/>
    <mergeCell ref="D300:H301"/>
    <mergeCell ref="D316:J316"/>
    <mergeCell ref="D317:J317"/>
    <mergeCell ref="D315:J315"/>
    <mergeCell ref="D314:J314"/>
    <mergeCell ref="D312:J312"/>
    <mergeCell ref="D313:J313"/>
    <mergeCell ref="D282:K282"/>
    <mergeCell ref="H308:J308"/>
    <mergeCell ref="D283:H283"/>
    <mergeCell ref="H306:J306"/>
    <mergeCell ref="D298:K298"/>
    <mergeCell ref="D171:J171"/>
    <mergeCell ref="D170:J170"/>
    <mergeCell ref="D159:H159"/>
    <mergeCell ref="D147:J147"/>
    <mergeCell ref="H149:J149"/>
    <mergeCell ref="D152:J152"/>
    <mergeCell ref="D148:J148"/>
    <mergeCell ref="J159:J167"/>
    <mergeCell ref="H185:J185"/>
    <mergeCell ref="D160:H160"/>
    <mergeCell ref="D161:H161"/>
    <mergeCell ref="D162:H162"/>
    <mergeCell ref="D163:H163"/>
    <mergeCell ref="D164:H164"/>
    <mergeCell ref="H181:J181"/>
    <mergeCell ref="D177:J177"/>
    <mergeCell ref="D172:J172"/>
    <mergeCell ref="H182:J182"/>
    <mergeCell ref="H183:J183"/>
    <mergeCell ref="H184:J184"/>
    <mergeCell ref="R159:R167"/>
    <mergeCell ref="D250:J250"/>
    <mergeCell ref="D335:J335"/>
    <mergeCell ref="D194:J194"/>
    <mergeCell ref="D195:J195"/>
    <mergeCell ref="D196:J196"/>
    <mergeCell ref="H224:J224"/>
    <mergeCell ref="D165:H165"/>
    <mergeCell ref="K159:K167"/>
    <mergeCell ref="D230:J230"/>
    <mergeCell ref="D231:J231"/>
    <mergeCell ref="D214:J214"/>
    <mergeCell ref="D215:J215"/>
    <mergeCell ref="D216:J216"/>
    <mergeCell ref="D212:J212"/>
    <mergeCell ref="D213:J213"/>
    <mergeCell ref="D203:J203"/>
    <mergeCell ref="D204:J204"/>
    <mergeCell ref="H186:J186"/>
    <mergeCell ref="D166:H166"/>
    <mergeCell ref="H180:J180"/>
    <mergeCell ref="D167:H167"/>
    <mergeCell ref="I159:I167"/>
    <mergeCell ref="D173:J173"/>
    <mergeCell ref="B127:B128"/>
    <mergeCell ref="C127:C128"/>
    <mergeCell ref="D127:E128"/>
    <mergeCell ref="L159:L167"/>
    <mergeCell ref="M159:M167"/>
    <mergeCell ref="N159:N167"/>
    <mergeCell ref="O159:O167"/>
    <mergeCell ref="P159:P167"/>
    <mergeCell ref="Q159:Q167"/>
    <mergeCell ref="D138:J138"/>
    <mergeCell ref="D134:J134"/>
    <mergeCell ref="D153:J153"/>
    <mergeCell ref="D154:J154"/>
    <mergeCell ref="D155:J155"/>
    <mergeCell ref="B149:B151"/>
    <mergeCell ref="C149:C151"/>
    <mergeCell ref="D149:E151"/>
    <mergeCell ref="F149:F151"/>
    <mergeCell ref="D146:J146"/>
    <mergeCell ref="D156:J156"/>
    <mergeCell ref="D157:J157"/>
    <mergeCell ref="D158:K158"/>
    <mergeCell ref="B36:B37"/>
    <mergeCell ref="C36:C37"/>
    <mergeCell ref="D36:E37"/>
    <mergeCell ref="B87:B88"/>
    <mergeCell ref="C87:C88"/>
    <mergeCell ref="D87:E88"/>
    <mergeCell ref="B104:B106"/>
    <mergeCell ref="C104:C106"/>
    <mergeCell ref="D104:E106"/>
    <mergeCell ref="D48:J48"/>
    <mergeCell ref="D74:J74"/>
    <mergeCell ref="D54:K54"/>
    <mergeCell ref="D61:H61"/>
    <mergeCell ref="D62:E62"/>
    <mergeCell ref="H62:J62"/>
    <mergeCell ref="D63:J63"/>
    <mergeCell ref="D64:J64"/>
    <mergeCell ref="D65:J65"/>
    <mergeCell ref="D66:J66"/>
    <mergeCell ref="D80:J80"/>
    <mergeCell ref="D71:J71"/>
    <mergeCell ref="D72:J72"/>
    <mergeCell ref="D76:J76"/>
    <mergeCell ref="D84:K84"/>
    <mergeCell ref="D174:J174"/>
    <mergeCell ref="D175:J175"/>
    <mergeCell ref="D193:J193"/>
    <mergeCell ref="D205:J205"/>
    <mergeCell ref="D206:J206"/>
    <mergeCell ref="D207:J207"/>
    <mergeCell ref="D208:J208"/>
    <mergeCell ref="D209:J209"/>
    <mergeCell ref="D210:J210"/>
    <mergeCell ref="D192:J192"/>
    <mergeCell ref="D268:J268"/>
    <mergeCell ref="B178:B186"/>
    <mergeCell ref="C178:C186"/>
    <mergeCell ref="D178:E186"/>
    <mergeCell ref="F178:F186"/>
    <mergeCell ref="B217:B218"/>
    <mergeCell ref="C217:C218"/>
    <mergeCell ref="D217:E218"/>
    <mergeCell ref="F217:F218"/>
    <mergeCell ref="D211:J211"/>
    <mergeCell ref="H217:J217"/>
    <mergeCell ref="H218:J218"/>
    <mergeCell ref="D254:J254"/>
    <mergeCell ref="D247:J247"/>
    <mergeCell ref="D242:J242"/>
    <mergeCell ref="H225:J225"/>
    <mergeCell ref="D221:J221"/>
    <mergeCell ref="D222:J222"/>
    <mergeCell ref="D223:J223"/>
    <mergeCell ref="H234:J234"/>
    <mergeCell ref="H235:J235"/>
    <mergeCell ref="H237:J237"/>
    <mergeCell ref="D244:J244"/>
    <mergeCell ref="H303:J303"/>
    <mergeCell ref="H304:J304"/>
    <mergeCell ref="H305:J305"/>
    <mergeCell ref="H307:J307"/>
    <mergeCell ref="D294:J294"/>
    <mergeCell ref="D295:J295"/>
    <mergeCell ref="H302:J302"/>
    <mergeCell ref="B224:B228"/>
    <mergeCell ref="C224:C228"/>
    <mergeCell ref="D224:E228"/>
    <mergeCell ref="B232:B239"/>
    <mergeCell ref="C232:C239"/>
    <mergeCell ref="D232:E239"/>
    <mergeCell ref="F232:F239"/>
    <mergeCell ref="B251:B252"/>
    <mergeCell ref="C251:C252"/>
    <mergeCell ref="D251:E252"/>
    <mergeCell ref="D229:J229"/>
    <mergeCell ref="D286:E286"/>
    <mergeCell ref="H286:J286"/>
    <mergeCell ref="D281:K281"/>
    <mergeCell ref="D259:K259"/>
    <mergeCell ref="D266:J266"/>
    <mergeCell ref="D267:J267"/>
    <mergeCell ref="L415:T415"/>
    <mergeCell ref="B380:B382"/>
    <mergeCell ref="C380:C382"/>
    <mergeCell ref="D380:E382"/>
    <mergeCell ref="F380:F382"/>
    <mergeCell ref="B288:B289"/>
    <mergeCell ref="C288:C289"/>
    <mergeCell ref="D288:E289"/>
    <mergeCell ref="F288:F289"/>
    <mergeCell ref="B302:B309"/>
    <mergeCell ref="C302:C309"/>
    <mergeCell ref="D302:E309"/>
    <mergeCell ref="F302:F309"/>
    <mergeCell ref="B319:B322"/>
    <mergeCell ref="C319:C322"/>
    <mergeCell ref="D319:E322"/>
    <mergeCell ref="F319:F322"/>
    <mergeCell ref="D311:J311"/>
    <mergeCell ref="C300:C301"/>
    <mergeCell ref="D291:J291"/>
    <mergeCell ref="D292:J292"/>
    <mergeCell ref="D293:J293"/>
    <mergeCell ref="D310:J310"/>
    <mergeCell ref="B300:B301"/>
    <mergeCell ref="B435:B440"/>
    <mergeCell ref="C435:C440"/>
    <mergeCell ref="D435:E440"/>
    <mergeCell ref="F435:F440"/>
    <mergeCell ref="K435:K440"/>
    <mergeCell ref="F338:F342"/>
    <mergeCell ref="B338:B342"/>
    <mergeCell ref="C338:C342"/>
    <mergeCell ref="D338:E342"/>
    <mergeCell ref="B348:B351"/>
    <mergeCell ref="C348:C351"/>
    <mergeCell ref="D348:E351"/>
    <mergeCell ref="F348:F351"/>
    <mergeCell ref="D388:J388"/>
    <mergeCell ref="D344:J344"/>
    <mergeCell ref="D345:J345"/>
    <mergeCell ref="D346:J346"/>
    <mergeCell ref="D347:J347"/>
    <mergeCell ref="D357:H357"/>
    <mergeCell ref="D425:J425"/>
    <mergeCell ref="D426:J426"/>
    <mergeCell ref="H378:J378"/>
    <mergeCell ref="D432:K432"/>
    <mergeCell ref="D433:K433"/>
    <mergeCell ref="D416:H416"/>
    <mergeCell ref="D442:J442"/>
    <mergeCell ref="D443:J443"/>
    <mergeCell ref="D444:J444"/>
    <mergeCell ref="L433:T433"/>
    <mergeCell ref="L450:T450"/>
    <mergeCell ref="C417:C419"/>
    <mergeCell ref="D417:E419"/>
    <mergeCell ref="F417:F419"/>
    <mergeCell ref="D434:H434"/>
    <mergeCell ref="D420:J420"/>
    <mergeCell ref="D429:J429"/>
    <mergeCell ref="D430:J430"/>
    <mergeCell ref="D422:J422"/>
    <mergeCell ref="H418:J418"/>
    <mergeCell ref="D423:J423"/>
    <mergeCell ref="D427:J427"/>
    <mergeCell ref="D421:J421"/>
    <mergeCell ref="D428:J428"/>
    <mergeCell ref="D431:K431"/>
    <mergeCell ref="D447:J447"/>
    <mergeCell ref="H440:J440"/>
    <mergeCell ref="H439:J439"/>
    <mergeCell ref="H438:J438"/>
  </mergeCells>
  <pageMargins left="0.70866141732283472" right="0.70866141732283472" top="0.74803149606299213" bottom="0.74803149606299213" header="0.31496062992125984" footer="0.31496062992125984"/>
  <pageSetup scale="51" orientation="landscape" r:id="rId1"/>
  <headerFooter>
    <oddHeader>&amp;L&amp;G&amp;R&amp;G</oddHeader>
    <oddFooter>&amp;C&amp;"Calibri,Negrita"&amp;K00435ACOMITÉ INSTITUCIONAL DE GESTIÓN  y DESEMPEÑO
APROBADO MEDIANTE ACTA N° 02 DEL 28 DE ENERO  DEL 2018</oddFooter>
  </headerFooter>
  <drawing r:id="rId2"/>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topLeftCell="A7" zoomScale="70" zoomScaleNormal="70" workbookViewId="0">
      <selection activeCell="C3" sqref="C3:C9"/>
    </sheetView>
  </sheetViews>
  <sheetFormatPr baseColWidth="10" defaultRowHeight="15" x14ac:dyDescent="0.25"/>
  <cols>
    <col min="1" max="1" width="11.42578125" style="628"/>
    <col min="2" max="3" width="17.7109375" style="628" customWidth="1"/>
    <col min="4" max="6" width="20" style="628" customWidth="1"/>
    <col min="7" max="8" width="14.42578125" style="628" customWidth="1"/>
    <col min="9" max="16384" width="11.42578125" style="628"/>
  </cols>
  <sheetData>
    <row r="1" spans="2:8" ht="15.75" thickBot="1" x14ac:dyDescent="0.3"/>
    <row r="2" spans="2:8" ht="41.25" customHeight="1" thickTop="1" x14ac:dyDescent="0.25">
      <c r="B2" s="629" t="s">
        <v>934</v>
      </c>
      <c r="C2" s="629" t="s">
        <v>1093</v>
      </c>
      <c r="D2" s="642" t="s">
        <v>1189</v>
      </c>
      <c r="E2" s="630" t="s">
        <v>1266</v>
      </c>
      <c r="F2" s="630" t="s">
        <v>1188</v>
      </c>
      <c r="G2" s="641" t="s">
        <v>1267</v>
      </c>
      <c r="H2" s="645" t="s">
        <v>972</v>
      </c>
    </row>
    <row r="3" spans="2:8" ht="90" customHeight="1" x14ac:dyDescent="0.25">
      <c r="B3" s="1043" t="s">
        <v>1667</v>
      </c>
      <c r="C3" s="1044" t="s">
        <v>1516</v>
      </c>
      <c r="D3" s="1047" t="s">
        <v>1195</v>
      </c>
      <c r="E3" s="1043" t="s">
        <v>1532</v>
      </c>
      <c r="F3" s="1047" t="s">
        <v>1554</v>
      </c>
      <c r="G3" s="631" t="s">
        <v>1066</v>
      </c>
      <c r="H3" s="643" t="s">
        <v>974</v>
      </c>
    </row>
    <row r="4" spans="2:8" ht="120" x14ac:dyDescent="0.25">
      <c r="B4" s="1043"/>
      <c r="C4" s="1045"/>
      <c r="D4" s="1049"/>
      <c r="E4" s="1043"/>
      <c r="F4" s="1049"/>
      <c r="G4" s="631" t="s">
        <v>1067</v>
      </c>
      <c r="H4" s="643" t="s">
        <v>976</v>
      </c>
    </row>
    <row r="5" spans="2:8" ht="120" x14ac:dyDescent="0.25">
      <c r="B5" s="1043"/>
      <c r="C5" s="1045"/>
      <c r="D5" s="1049"/>
      <c r="E5" s="1043"/>
      <c r="F5" s="1049"/>
      <c r="G5" s="631" t="s">
        <v>1068</v>
      </c>
      <c r="H5" s="643" t="s">
        <v>987</v>
      </c>
    </row>
    <row r="6" spans="2:8" ht="105" x14ac:dyDescent="0.25">
      <c r="B6" s="1043"/>
      <c r="C6" s="1045"/>
      <c r="D6" s="1049"/>
      <c r="E6" s="1043"/>
      <c r="F6" s="1049"/>
      <c r="G6" s="631" t="s">
        <v>1069</v>
      </c>
      <c r="H6" s="643" t="s">
        <v>994</v>
      </c>
    </row>
    <row r="7" spans="2:8" ht="90" customHeight="1" x14ac:dyDescent="0.25">
      <c r="B7" s="1043"/>
      <c r="C7" s="1045"/>
      <c r="D7" s="1049"/>
      <c r="E7" s="1049" t="s">
        <v>1534</v>
      </c>
      <c r="F7" s="1043" t="s">
        <v>1555</v>
      </c>
      <c r="G7" s="1047" t="s">
        <v>1070</v>
      </c>
      <c r="H7" s="643" t="s">
        <v>1007</v>
      </c>
    </row>
    <row r="8" spans="2:8" ht="94.5" customHeight="1" x14ac:dyDescent="0.25">
      <c r="B8" s="1043"/>
      <c r="C8" s="1045"/>
      <c r="D8" s="1048"/>
      <c r="E8" s="1048"/>
      <c r="F8" s="1043"/>
      <c r="G8" s="1048"/>
      <c r="H8" s="643" t="s">
        <v>1025</v>
      </c>
    </row>
    <row r="9" spans="2:8" ht="134.25" customHeight="1" x14ac:dyDescent="0.25">
      <c r="B9" s="1043"/>
      <c r="C9" s="1046"/>
      <c r="D9" s="632" t="s">
        <v>1196</v>
      </c>
      <c r="E9" s="635" t="s">
        <v>1535</v>
      </c>
      <c r="F9" s="635" t="s">
        <v>1556</v>
      </c>
      <c r="G9" s="631" t="s">
        <v>1187</v>
      </c>
      <c r="H9" s="643" t="s">
        <v>1004</v>
      </c>
    </row>
  </sheetData>
  <mergeCells count="8">
    <mergeCell ref="B3:B9"/>
    <mergeCell ref="C3:C9"/>
    <mergeCell ref="G7:G8"/>
    <mergeCell ref="D3:D8"/>
    <mergeCell ref="E3:E6"/>
    <mergeCell ref="E7:E8"/>
    <mergeCell ref="F7:F8"/>
    <mergeCell ref="F3:F6"/>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workbookViewId="0">
      <selection activeCell="C3" sqref="C3:C5"/>
    </sheetView>
  </sheetViews>
  <sheetFormatPr baseColWidth="10" defaultRowHeight="15" x14ac:dyDescent="0.25"/>
  <cols>
    <col min="1" max="1" width="11.42578125" style="628"/>
    <col min="2" max="2" width="20" style="628" customWidth="1"/>
    <col min="3" max="3" width="17.7109375" style="628" customWidth="1"/>
    <col min="4" max="5" width="20" style="628" customWidth="1"/>
    <col min="6" max="6" width="18.42578125" style="628" customWidth="1"/>
    <col min="7" max="7" width="19.140625" style="628" customWidth="1"/>
    <col min="8" max="8" width="18.7109375" style="628" customWidth="1"/>
    <col min="9" max="16384" width="11.42578125" style="628"/>
  </cols>
  <sheetData>
    <row r="1" spans="2:8" ht="15.75" thickBot="1" x14ac:dyDescent="0.3"/>
    <row r="2" spans="2:8" ht="41.25" customHeight="1" thickTop="1" x14ac:dyDescent="0.25">
      <c r="B2" s="629" t="s">
        <v>934</v>
      </c>
      <c r="C2" s="629" t="s">
        <v>1093</v>
      </c>
      <c r="D2" s="642" t="s">
        <v>1189</v>
      </c>
      <c r="E2" s="630" t="s">
        <v>1266</v>
      </c>
      <c r="F2" s="630" t="s">
        <v>1188</v>
      </c>
      <c r="G2" s="641" t="s">
        <v>1267</v>
      </c>
      <c r="H2" s="645" t="s">
        <v>972</v>
      </c>
    </row>
    <row r="3" spans="2:8" ht="39" customHeight="1" x14ac:dyDescent="0.25">
      <c r="B3" s="1043" t="s">
        <v>1666</v>
      </c>
      <c r="C3" s="1051" t="s">
        <v>1316</v>
      </c>
      <c r="D3" s="1043" t="s">
        <v>1064</v>
      </c>
      <c r="E3" s="1043" t="s">
        <v>1536</v>
      </c>
      <c r="F3" s="1044" t="s">
        <v>1557</v>
      </c>
      <c r="G3" s="631" t="s">
        <v>1071</v>
      </c>
      <c r="H3" s="643" t="s">
        <v>1197</v>
      </c>
    </row>
    <row r="4" spans="2:8" ht="63" customHeight="1" x14ac:dyDescent="0.25">
      <c r="B4" s="1043"/>
      <c r="C4" s="1051"/>
      <c r="D4" s="1043"/>
      <c r="E4" s="1043"/>
      <c r="F4" s="1050"/>
      <c r="G4" s="631" t="s">
        <v>1072</v>
      </c>
      <c r="H4" s="637" t="s">
        <v>1343</v>
      </c>
    </row>
    <row r="5" spans="2:8" ht="66.75" customHeight="1" x14ac:dyDescent="0.25">
      <c r="B5" s="1043"/>
      <c r="C5" s="1051"/>
      <c r="D5" s="632" t="s">
        <v>1065</v>
      </c>
      <c r="E5" s="644" t="s">
        <v>1537</v>
      </c>
      <c r="F5" s="643" t="s">
        <v>1558</v>
      </c>
      <c r="G5" s="631" t="s">
        <v>1073</v>
      </c>
      <c r="H5" s="643" t="s">
        <v>1199</v>
      </c>
    </row>
  </sheetData>
  <mergeCells count="5">
    <mergeCell ref="F3:F4"/>
    <mergeCell ref="B3:B5"/>
    <mergeCell ref="D3:D4"/>
    <mergeCell ref="E3:E4"/>
    <mergeCell ref="C3:C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SEGUI IND</vt:lpstr>
      <vt:lpstr>SEGUI IND SECTOR</vt:lpstr>
      <vt:lpstr>SEGUI IND OBJETIVO</vt:lpstr>
      <vt:lpstr>PLAN INDICATIVO ORIGINAL </vt:lpstr>
      <vt:lpstr>PLAN INDICATIVO PUBLICAR</vt:lpstr>
      <vt:lpstr>BATERIA DE INDICADORES</vt:lpstr>
      <vt:lpstr>Formato General</vt:lpstr>
      <vt:lpstr>D1. Talento Humano</vt:lpstr>
      <vt:lpstr>D2. Direccionamiento Estrategi</vt:lpstr>
      <vt:lpstr>D3. Gestión x Valores </vt:lpstr>
      <vt:lpstr>D4. Evaluación de Resultados</vt:lpstr>
      <vt:lpstr>D5. Gestión del Conocimiento</vt:lpstr>
      <vt:lpstr>D6. Control Interno</vt:lpstr>
      <vt:lpstr>D7. Tratamiento</vt:lpstr>
      <vt:lpstr>D8. Seguridad</vt:lpstr>
      <vt:lpstr>D19. Derechos humanos</vt:lpstr>
      <vt:lpstr>D9. Información y comunicación</vt:lpstr>
      <vt:lpstr>'Formato General'!Área_de_impresión</vt:lpstr>
      <vt:lpstr>'Formato General'!Títulos_a_imprimir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LEONEL RIOS SOTO</cp:lastModifiedBy>
  <cp:lastPrinted>2019-01-31T21:36:54Z</cp:lastPrinted>
  <dcterms:created xsi:type="dcterms:W3CDTF">2016-07-12T00:03:28Z</dcterms:created>
  <dcterms:modified xsi:type="dcterms:W3CDTF">2019-05-22T12:20:54Z</dcterms:modified>
</cp:coreProperties>
</file>